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RS-Bretagne-SEP-PMSI\PMSI\PMSI_SSR\SSR_mixte\Exploitation16\BilanM12\Diffusion\20170725\"/>
    </mc:Choice>
  </mc:AlternateContent>
  <bookViews>
    <workbookView xWindow="480" yWindow="105" windowWidth="9780" windowHeight="4710" tabRatio="884" firstSheet="33"/>
  </bookViews>
  <sheets>
    <sheet name="qualite" sheetId="45" r:id="rId1"/>
    <sheet name="annexe_MO" sheetId="17" r:id="rId2"/>
    <sheet name="externe" sheetId="28" r:id="rId3"/>
    <sheet name="autorisation_adulte" sheetId="29" r:id="rId4"/>
    <sheet name="autorisation_enfant" sheetId="30" r:id="rId5"/>
    <sheet name="act" sheetId="1" r:id="rId6"/>
    <sheet name="FA" sheetId="2" r:id="rId7"/>
    <sheet name="50AHC" sheetId="71" r:id="rId8"/>
    <sheet name="51AHC" sheetId="72" r:id="rId9"/>
    <sheet name="51AHP" sheetId="74" r:id="rId10"/>
    <sheet name="52AHC" sheetId="75" r:id="rId11"/>
    <sheet name="52AHP" sheetId="76" r:id="rId12"/>
    <sheet name="53A" sheetId="77" r:id="rId13"/>
    <sheet name="54A" sheetId="78" r:id="rId14"/>
    <sheet name="55A-56A" sheetId="79" r:id="rId15"/>
    <sheet name="57A" sheetId="80" r:id="rId16"/>
    <sheet name="58A" sheetId="81" r:id="rId17"/>
    <sheet name="59AHC" sheetId="82" r:id="rId18"/>
    <sheet name="59AHP" sheetId="83" r:id="rId19"/>
    <sheet name="50E" sheetId="84" r:id="rId20"/>
    <sheet name="51E" sheetId="85" r:id="rId21"/>
    <sheet name="52E" sheetId="86" r:id="rId22"/>
    <sheet name="54E" sheetId="87" r:id="rId23"/>
    <sheet name="55E" sheetId="88" r:id="rId24"/>
    <sheet name="57E" sheetId="89" r:id="rId25"/>
    <sheet name="txfuiteattract" sheetId="4" r:id="rId26"/>
    <sheet name="recrutES" sheetId="6" r:id="rId27"/>
    <sheet name="txFA_polyvalent" sheetId="58" r:id="rId28"/>
    <sheet name="txFA_loco" sheetId="59" r:id="rId29"/>
    <sheet name="txFA_nerv" sheetId="60" r:id="rId30"/>
    <sheet name="txFA_cardio" sheetId="61" r:id="rId31"/>
    <sheet name="txFA_respi" sheetId="62" r:id="rId32"/>
    <sheet name="txFA_endo" sheetId="63" r:id="rId33"/>
    <sheet name="txFA_addict" sheetId="64" r:id="rId34"/>
    <sheet name="txFA_PAPD" sheetId="65" r:id="rId35"/>
    <sheet name="txFA_polyae" sheetId="66" r:id="rId36"/>
    <sheet name="txFA_locoae" sheetId="67" r:id="rId37"/>
    <sheet name="txFA_systnervae" sheetId="68" r:id="rId38"/>
    <sheet name="CMC_adult_1a5" sheetId="98" r:id="rId39"/>
    <sheet name="CMC_adult_6a11" sheetId="102" r:id="rId40"/>
    <sheet name="CMC_adult_16a27" sheetId="103" r:id="rId41"/>
    <sheet name="CMC_enf_1a5" sheetId="99" r:id="rId42"/>
    <sheet name="CMC_enf_6a11" sheetId="101" r:id="rId43"/>
    <sheet name="CMC_enf_16a27" sheetId="100" r:id="rId44"/>
    <sheet name="valorisation_pub" sheetId="7" r:id="rId45"/>
    <sheet name="Valorisation_prive" sheetId="95" r:id="rId46"/>
  </sheets>
  <definedNames>
    <definedName name="_xlnm.Print_Titles" localSheetId="7">'50AHC'!$1:$2</definedName>
    <definedName name="_xlnm.Print_Titles" localSheetId="5">act!$1:$2</definedName>
    <definedName name="_xlnm.Print_Titles" localSheetId="1">annexe_MO!$1:$3</definedName>
    <definedName name="_xlnm.Print_Titles" localSheetId="3">autorisation_adulte!$1:$2</definedName>
    <definedName name="_xlnm.Print_Titles" localSheetId="40">CMC_adult_16a27!$1:$2</definedName>
    <definedName name="_xlnm.Print_Titles" localSheetId="38">CMC_adult_1a5!$1:$2</definedName>
    <definedName name="_xlnm.Print_Titles" localSheetId="39">CMC_adult_6a11!$1:$2</definedName>
    <definedName name="_xlnm.Print_Titles" localSheetId="6">FA!$1:$2</definedName>
    <definedName name="_xlnm.Print_Titles" localSheetId="0">qualite!$1:$2</definedName>
    <definedName name="_xlnm.Print_Titles" localSheetId="26">recrutES!$1:$2</definedName>
    <definedName name="_xlnm.Print_Titles" localSheetId="44">valorisation_pub!$1:$1</definedName>
    <definedName name="_xlnm.Print_Area" localSheetId="7">'50AHC'!$A$1:$S$73</definedName>
    <definedName name="_xlnm.Print_Area" localSheetId="8">'51AHC'!$A$1:$S$37</definedName>
    <definedName name="_xlnm.Print_Area" localSheetId="9">'51AHP'!$A$1:$T$29</definedName>
    <definedName name="_xlnm.Print_Area" localSheetId="11">'52AHP'!$A$1:$T$22</definedName>
    <definedName name="_xlnm.Print_Area" localSheetId="12">'53A'!$A$1:$S$23</definedName>
    <definedName name="_xlnm.Print_Area" localSheetId="13">'54A'!$A$1:$S$24</definedName>
    <definedName name="_xlnm.Print_Area" localSheetId="22">'54E'!$A$1:$S$14</definedName>
    <definedName name="_xlnm.Print_Area" localSheetId="14">'55A-56A'!$A$1:$S$19</definedName>
    <definedName name="_xlnm.Print_Area" localSheetId="23">'55E'!$A$1:$R$15</definedName>
    <definedName name="_xlnm.Print_Area" localSheetId="15">'57A'!$A$1:$T$13</definedName>
    <definedName name="_xlnm.Print_Area" localSheetId="24">'57E'!$A$1:$T$14</definedName>
    <definedName name="_xlnm.Print_Area" localSheetId="16">'58A'!$A$1:$S$22</definedName>
    <definedName name="_xlnm.Print_Area" localSheetId="17">'59AHC'!$A$1:$S$30</definedName>
    <definedName name="_xlnm.Print_Area" localSheetId="18">'59AHP'!$A$1:$T$14</definedName>
    <definedName name="_xlnm.Print_Area" localSheetId="1">annexe_MO!$A$1:$G$86</definedName>
    <definedName name="_xlnm.Print_Area" localSheetId="3">autorisation_adulte!$A$1:$M$89</definedName>
    <definedName name="_xlnm.Print_Area" localSheetId="4">autorisation_enfant!$A$1:$I$18</definedName>
    <definedName name="_xlnm.Print_Area" localSheetId="2">externe!$A$1:$M$19</definedName>
    <definedName name="_xlnm.Print_Area" localSheetId="6">FA!$A$1:$U$96</definedName>
    <definedName name="_xlnm.Print_Area" localSheetId="0">qualite!$A$1:$L$90</definedName>
    <definedName name="_xlnm.Print_Area" localSheetId="30">txFA_cardio!$A$1:$M$29</definedName>
    <definedName name="_xlnm.Print_Area" localSheetId="28">txFA_loco!$A$1:$M$41</definedName>
    <definedName name="_xlnm.Print_Area" localSheetId="36">txFA_locoae!$A$1:$M$26</definedName>
    <definedName name="_xlnm.Print_Area" localSheetId="29">txFA_nerv!$A$1:$M$38</definedName>
    <definedName name="_xlnm.Print_Area" localSheetId="35">txFA_polyae!$A$1:$M$25</definedName>
    <definedName name="_xlnm.Print_Area" localSheetId="27">txFA_polyvalent!$A$1:$M$27</definedName>
    <definedName name="_xlnm.Print_Area" localSheetId="31">txFA_respi!$A$1:$M$31</definedName>
    <definedName name="_xlnm.Print_Area" localSheetId="37">txFA_systnervae!$A$1:$M$27</definedName>
    <definedName name="_xlnm.Print_Area" localSheetId="25">txfuiteattract!$A$1:$M$24</definedName>
    <definedName name="_xlnm.Print_Area" localSheetId="45">Valorisation_prive!$A$1:$H$14</definedName>
    <definedName name="_xlnm.Print_Area" localSheetId="44">valorisation_pub!$A$1:$H$80</definedName>
  </definedNames>
  <calcPr calcId="152511" calcMode="manual"/>
</workbook>
</file>

<file path=xl/calcChain.xml><?xml version="1.0" encoding="utf-8"?>
<calcChain xmlns="http://schemas.openxmlformats.org/spreadsheetml/2006/main">
  <c r="E64" i="7" l="1"/>
  <c r="E34" i="7"/>
  <c r="H12" i="7"/>
  <c r="H34" i="7"/>
  <c r="E12" i="7"/>
  <c r="M77" i="7" l="1"/>
  <c r="F77" i="7"/>
  <c r="G77" i="7" s="1"/>
  <c r="M76" i="7"/>
  <c r="F76" i="7"/>
  <c r="M69" i="7"/>
  <c r="F69" i="7"/>
  <c r="M64" i="7"/>
  <c r="G64" i="7" s="1"/>
  <c r="F64" i="7"/>
  <c r="M34" i="7"/>
  <c r="F34" i="7"/>
  <c r="M12" i="7"/>
  <c r="F12" i="7"/>
  <c r="M5" i="7"/>
  <c r="F5" i="7"/>
  <c r="G76" i="7"/>
  <c r="G75" i="7"/>
  <c r="G74" i="7"/>
  <c r="G73" i="7"/>
  <c r="G72" i="7"/>
  <c r="G71" i="7"/>
  <c r="G70" i="7"/>
  <c r="G69" i="7"/>
  <c r="G68" i="7"/>
  <c r="G67" i="7"/>
  <c r="G66" i="7"/>
  <c r="G65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16" i="7"/>
  <c r="G39" i="7"/>
  <c r="G38" i="7"/>
  <c r="G37" i="7"/>
  <c r="G36" i="7"/>
  <c r="G35" i="7"/>
  <c r="G33" i="7"/>
  <c r="G32" i="7"/>
  <c r="G31" i="7"/>
  <c r="G30" i="7"/>
  <c r="G29" i="7"/>
  <c r="G28" i="7"/>
  <c r="G27" i="7"/>
  <c r="G26" i="7"/>
  <c r="G25" i="7"/>
  <c r="G24" i="7"/>
  <c r="G23" i="7"/>
  <c r="G21" i="7"/>
  <c r="G20" i="7"/>
  <c r="G19" i="7"/>
  <c r="G18" i="7"/>
  <c r="G17" i="7"/>
  <c r="G15" i="7"/>
  <c r="G14" i="7"/>
  <c r="G13" i="7"/>
  <c r="G11" i="7"/>
  <c r="G10" i="7"/>
  <c r="G22" i="7"/>
  <c r="G9" i="7"/>
  <c r="G8" i="7"/>
  <c r="G7" i="7"/>
  <c r="G6" i="7"/>
  <c r="G5" i="7"/>
  <c r="G4" i="7"/>
  <c r="G3" i="7"/>
  <c r="G2" i="7"/>
  <c r="G34" i="7" l="1"/>
  <c r="G12" i="7"/>
  <c r="L9" i="95"/>
  <c r="G9" i="95" s="1"/>
  <c r="G8" i="95"/>
  <c r="G7" i="95"/>
  <c r="G6" i="95"/>
  <c r="G5" i="95"/>
  <c r="G4" i="95"/>
  <c r="G3" i="95"/>
  <c r="G2" i="95"/>
  <c r="F9" i="95"/>
  <c r="E9" i="95" l="1"/>
  <c r="D9" i="95"/>
  <c r="D76" i="7"/>
  <c r="D69" i="7"/>
  <c r="E69" i="7" s="1"/>
  <c r="D64" i="7"/>
  <c r="D34" i="7"/>
  <c r="D12" i="7"/>
  <c r="D5" i="7"/>
  <c r="E5" i="7" s="1"/>
  <c r="H70" i="7"/>
  <c r="M5" i="68"/>
  <c r="M4" i="68"/>
  <c r="M6" i="68"/>
  <c r="C7" i="68"/>
  <c r="D7" i="68"/>
  <c r="E7" i="68"/>
  <c r="M7" i="68" s="1"/>
  <c r="F7" i="68"/>
  <c r="G7" i="68"/>
  <c r="H7" i="68"/>
  <c r="I7" i="68"/>
  <c r="J7" i="68"/>
  <c r="K7" i="68"/>
  <c r="L7" i="68"/>
  <c r="M8" i="68"/>
  <c r="C9" i="68"/>
  <c r="M9" i="68" s="1"/>
  <c r="D24" i="68" s="1"/>
  <c r="D9" i="68"/>
  <c r="E9" i="68"/>
  <c r="F9" i="68"/>
  <c r="G9" i="68"/>
  <c r="H9" i="68"/>
  <c r="I9" i="68"/>
  <c r="J9" i="68"/>
  <c r="K9" i="68"/>
  <c r="K18" i="68" s="1"/>
  <c r="L9" i="68"/>
  <c r="M10" i="68"/>
  <c r="C11" i="68"/>
  <c r="M11" i="68" s="1"/>
  <c r="E24" i="68" s="1"/>
  <c r="D11" i="68"/>
  <c r="E11" i="68"/>
  <c r="F11" i="68"/>
  <c r="G11" i="68"/>
  <c r="H11" i="68"/>
  <c r="I11" i="68"/>
  <c r="J11" i="68"/>
  <c r="K11" i="68"/>
  <c r="L11" i="68"/>
  <c r="M12" i="68"/>
  <c r="M13" i="68"/>
  <c r="C14" i="68"/>
  <c r="D14" i="68"/>
  <c r="M14" i="68" s="1"/>
  <c r="G24" i="68" s="1"/>
  <c r="E14" i="68"/>
  <c r="F14" i="68"/>
  <c r="G14" i="68"/>
  <c r="H14" i="68"/>
  <c r="I14" i="68"/>
  <c r="J14" i="68"/>
  <c r="K14" i="68"/>
  <c r="L14" i="68"/>
  <c r="M15" i="68"/>
  <c r="C16" i="68"/>
  <c r="D16" i="68"/>
  <c r="E16" i="68"/>
  <c r="E18" i="68" s="1"/>
  <c r="E22" i="68" s="1"/>
  <c r="F16" i="68"/>
  <c r="G16" i="68"/>
  <c r="H16" i="68"/>
  <c r="I16" i="68"/>
  <c r="J16" i="68"/>
  <c r="K16" i="68"/>
  <c r="L16" i="68"/>
  <c r="M16" i="68"/>
  <c r="I24" i="68" s="1"/>
  <c r="M17" i="68"/>
  <c r="C18" i="68"/>
  <c r="C22" i="68" s="1"/>
  <c r="I18" i="68"/>
  <c r="I22" i="68" s="1"/>
  <c r="M5" i="67"/>
  <c r="M5" i="66"/>
  <c r="M12" i="64"/>
  <c r="M22" i="62"/>
  <c r="M5" i="62"/>
  <c r="D6" i="61"/>
  <c r="E6" i="61"/>
  <c r="F6" i="61"/>
  <c r="M6" i="61" s="1"/>
  <c r="G6" i="61"/>
  <c r="H6" i="61"/>
  <c r="I6" i="61"/>
  <c r="J6" i="61"/>
  <c r="K6" i="61"/>
  <c r="L6" i="61"/>
  <c r="C6" i="61"/>
  <c r="M5" i="61"/>
  <c r="D21" i="60"/>
  <c r="E21" i="60"/>
  <c r="F21" i="60"/>
  <c r="G21" i="60"/>
  <c r="H21" i="60"/>
  <c r="I21" i="60"/>
  <c r="J21" i="60"/>
  <c r="K21" i="60"/>
  <c r="L21" i="60"/>
  <c r="C21" i="60"/>
  <c r="M20" i="60"/>
  <c r="D9" i="60"/>
  <c r="E9" i="60"/>
  <c r="F9" i="60"/>
  <c r="G9" i="60"/>
  <c r="H9" i="60"/>
  <c r="I9" i="60"/>
  <c r="J9" i="60"/>
  <c r="K9" i="60"/>
  <c r="L9" i="60"/>
  <c r="C9" i="60"/>
  <c r="M7" i="60"/>
  <c r="D77" i="7" l="1"/>
  <c r="E77" i="7" s="1"/>
  <c r="E76" i="7"/>
  <c r="H18" i="68"/>
  <c r="J18" i="68"/>
  <c r="F18" i="68"/>
  <c r="G18" i="68"/>
  <c r="G22" i="68" s="1"/>
  <c r="L18" i="68"/>
  <c r="D18" i="68"/>
  <c r="D22" i="68" s="1"/>
  <c r="C24" i="68"/>
  <c r="M18" i="68"/>
  <c r="M17" i="28"/>
  <c r="K17" i="28"/>
  <c r="L17" i="28"/>
  <c r="J17" i="28"/>
  <c r="I17" i="28"/>
  <c r="H17" i="28"/>
  <c r="G17" i="28"/>
  <c r="F17" i="28"/>
  <c r="E17" i="28"/>
  <c r="D17" i="28"/>
  <c r="E83" i="17"/>
  <c r="F83" i="17"/>
  <c r="G83" i="17" s="1"/>
  <c r="D83" i="17"/>
  <c r="K24" i="68" l="1"/>
  <c r="K22" i="68"/>
  <c r="O87" i="30"/>
  <c r="E16" i="30"/>
  <c r="F16" i="30"/>
  <c r="G16" i="30"/>
  <c r="H16" i="30"/>
  <c r="I16" i="30"/>
  <c r="D16" i="30"/>
  <c r="K87" i="29"/>
  <c r="J87" i="29"/>
  <c r="E86" i="29"/>
  <c r="E87" i="29" s="1"/>
  <c r="F86" i="29"/>
  <c r="F87" i="29" s="1"/>
  <c r="H86" i="29"/>
  <c r="M86" i="29"/>
  <c r="M87" i="29" s="1"/>
  <c r="D86" i="29"/>
  <c r="E82" i="29"/>
  <c r="F82" i="29"/>
  <c r="G82" i="29"/>
  <c r="H82" i="29"/>
  <c r="H87" i="29" s="1"/>
  <c r="L82" i="29"/>
  <c r="L87" i="29" s="1"/>
  <c r="M82" i="29"/>
  <c r="D82" i="29"/>
  <c r="E72" i="29"/>
  <c r="F72" i="29"/>
  <c r="G72" i="29"/>
  <c r="M72" i="29"/>
  <c r="D72" i="29"/>
  <c r="E64" i="29"/>
  <c r="F64" i="29"/>
  <c r="G64" i="29"/>
  <c r="H64" i="29"/>
  <c r="I64" i="29"/>
  <c r="I87" i="29" s="1"/>
  <c r="L64" i="29"/>
  <c r="M64" i="29"/>
  <c r="D64" i="29"/>
  <c r="E43" i="29"/>
  <c r="F43" i="29"/>
  <c r="G43" i="29"/>
  <c r="H43" i="29"/>
  <c r="M43" i="29"/>
  <c r="D43" i="29"/>
  <c r="E35" i="29"/>
  <c r="F35" i="29"/>
  <c r="G35" i="29"/>
  <c r="H35" i="29"/>
  <c r="K35" i="29"/>
  <c r="L35" i="29"/>
  <c r="M35" i="29"/>
  <c r="D35" i="29"/>
  <c r="E24" i="29"/>
  <c r="F24" i="29"/>
  <c r="G24" i="29"/>
  <c r="H24" i="29"/>
  <c r="I24" i="29"/>
  <c r="L24" i="29"/>
  <c r="M24" i="29"/>
  <c r="D24" i="29"/>
  <c r="E17" i="29"/>
  <c r="F17" i="29"/>
  <c r="G17" i="29"/>
  <c r="H17" i="29"/>
  <c r="I17" i="29"/>
  <c r="J17" i="29"/>
  <c r="L17" i="29"/>
  <c r="M17" i="29"/>
  <c r="D17" i="29"/>
  <c r="G100" i="1"/>
  <c r="F100" i="1"/>
  <c r="G87" i="29" l="1"/>
  <c r="D87" i="29"/>
  <c r="M33" i="59"/>
  <c r="M31" i="59"/>
  <c r="M29" i="59"/>
  <c r="M28" i="59"/>
  <c r="M27" i="59"/>
  <c r="M25" i="59"/>
  <c r="M24" i="59"/>
  <c r="M22" i="59"/>
  <c r="M21" i="59"/>
  <c r="M20" i="59"/>
  <c r="M19" i="59"/>
  <c r="M18" i="59"/>
  <c r="M17" i="59"/>
  <c r="M16" i="59"/>
  <c r="M14" i="59"/>
  <c r="M13" i="59"/>
  <c r="M11" i="59"/>
  <c r="M9" i="59"/>
  <c r="M8" i="59"/>
  <c r="M6" i="59"/>
  <c r="M5" i="59"/>
  <c r="M4" i="59"/>
  <c r="L32" i="59"/>
  <c r="K32" i="59"/>
  <c r="J32" i="59"/>
  <c r="I32" i="59"/>
  <c r="H32" i="59"/>
  <c r="G32" i="59"/>
  <c r="F32" i="59"/>
  <c r="E32" i="59"/>
  <c r="D32" i="59"/>
  <c r="C32" i="59"/>
  <c r="M32" i="59" s="1"/>
  <c r="J40" i="59" s="1"/>
  <c r="L30" i="59"/>
  <c r="K30" i="59"/>
  <c r="J30" i="59"/>
  <c r="I30" i="59"/>
  <c r="H30" i="59"/>
  <c r="G30" i="59"/>
  <c r="F30" i="59"/>
  <c r="E30" i="59"/>
  <c r="D30" i="59"/>
  <c r="C30" i="59"/>
  <c r="L26" i="59"/>
  <c r="K26" i="59"/>
  <c r="J26" i="59"/>
  <c r="I26" i="59"/>
  <c r="H26" i="59"/>
  <c r="G26" i="59"/>
  <c r="F26" i="59"/>
  <c r="E26" i="59"/>
  <c r="D26" i="59"/>
  <c r="C26" i="59"/>
  <c r="L23" i="59"/>
  <c r="K23" i="59"/>
  <c r="J23" i="59"/>
  <c r="I23" i="59"/>
  <c r="H23" i="59"/>
  <c r="G23" i="59"/>
  <c r="F23" i="59"/>
  <c r="E23" i="59"/>
  <c r="D23" i="59"/>
  <c r="C23" i="59"/>
  <c r="L15" i="59"/>
  <c r="K15" i="59"/>
  <c r="J15" i="59"/>
  <c r="I15" i="59"/>
  <c r="H15" i="59"/>
  <c r="G15" i="59"/>
  <c r="F15" i="59"/>
  <c r="E15" i="59"/>
  <c r="D15" i="59"/>
  <c r="C15" i="59"/>
  <c r="M15" i="59" s="1"/>
  <c r="F40" i="59" s="1"/>
  <c r="L12" i="59"/>
  <c r="K12" i="59"/>
  <c r="J12" i="59"/>
  <c r="I12" i="59"/>
  <c r="H12" i="59"/>
  <c r="G12" i="59"/>
  <c r="F12" i="59"/>
  <c r="E12" i="59"/>
  <c r="D12" i="59"/>
  <c r="C12" i="59"/>
  <c r="L10" i="59"/>
  <c r="K10" i="59"/>
  <c r="J10" i="59"/>
  <c r="I10" i="59"/>
  <c r="H10" i="59"/>
  <c r="G10" i="59"/>
  <c r="F10" i="59"/>
  <c r="E10" i="59"/>
  <c r="D10" i="59"/>
  <c r="C10" i="59"/>
  <c r="L7" i="59"/>
  <c r="K7" i="59"/>
  <c r="J7" i="59"/>
  <c r="J34" i="59" s="1"/>
  <c r="J38" i="59" s="1"/>
  <c r="I7" i="59"/>
  <c r="H7" i="59"/>
  <c r="G7" i="59"/>
  <c r="F7" i="59"/>
  <c r="F34" i="59" s="1"/>
  <c r="F38" i="59" s="1"/>
  <c r="E7" i="59"/>
  <c r="D7" i="59"/>
  <c r="C7" i="59"/>
  <c r="M12" i="58"/>
  <c r="M11" i="58"/>
  <c r="J20" i="58" s="1"/>
  <c r="M10" i="58"/>
  <c r="I20" i="58" s="1"/>
  <c r="M9" i="58"/>
  <c r="H20" i="58" s="1"/>
  <c r="M8" i="58"/>
  <c r="G20" i="58" s="1"/>
  <c r="M7" i="58"/>
  <c r="F20" i="58" s="1"/>
  <c r="M6" i="58"/>
  <c r="E20" i="58" s="1"/>
  <c r="M5" i="58"/>
  <c r="D20" i="58" s="1"/>
  <c r="M4" i="58"/>
  <c r="C20" i="58" s="1"/>
  <c r="L13" i="58"/>
  <c r="K13" i="58"/>
  <c r="J13" i="58"/>
  <c r="J18" i="58" s="1"/>
  <c r="I13" i="58"/>
  <c r="I18" i="58" s="1"/>
  <c r="H13" i="58"/>
  <c r="H18" i="58" s="1"/>
  <c r="G13" i="58"/>
  <c r="G18" i="58" s="1"/>
  <c r="F13" i="58"/>
  <c r="F18" i="58" s="1"/>
  <c r="E13" i="58"/>
  <c r="E18" i="58" s="1"/>
  <c r="D13" i="58"/>
  <c r="D18" i="58" s="1"/>
  <c r="C13" i="58"/>
  <c r="C18" i="58" s="1"/>
  <c r="J20" i="4"/>
  <c r="I20" i="4"/>
  <c r="M12" i="4"/>
  <c r="M11" i="4"/>
  <c r="M10" i="4"/>
  <c r="M9" i="4"/>
  <c r="H20" i="4" s="1"/>
  <c r="M8" i="4"/>
  <c r="G20" i="4" s="1"/>
  <c r="M7" i="4"/>
  <c r="F20" i="4" s="1"/>
  <c r="M6" i="4"/>
  <c r="E20" i="4" s="1"/>
  <c r="M5" i="4"/>
  <c r="D20" i="4" s="1"/>
  <c r="M4" i="4"/>
  <c r="C20" i="4" s="1"/>
  <c r="L13" i="4"/>
  <c r="K13" i="4"/>
  <c r="J13" i="4"/>
  <c r="J18" i="4" s="1"/>
  <c r="I13" i="4"/>
  <c r="I18" i="4" s="1"/>
  <c r="H13" i="4"/>
  <c r="H18" i="4" s="1"/>
  <c r="G13" i="4"/>
  <c r="G18" i="4" s="1"/>
  <c r="F13" i="4"/>
  <c r="F18" i="4" s="1"/>
  <c r="E13" i="4"/>
  <c r="E18" i="4" s="1"/>
  <c r="D13" i="4"/>
  <c r="D18" i="4" s="1"/>
  <c r="C13" i="4"/>
  <c r="C18" i="4" s="1"/>
  <c r="M30" i="59" l="1"/>
  <c r="I40" i="59" s="1"/>
  <c r="M26" i="59"/>
  <c r="H40" i="59" s="1"/>
  <c r="M23" i="59"/>
  <c r="G40" i="59" s="1"/>
  <c r="G34" i="59"/>
  <c r="G38" i="59" s="1"/>
  <c r="K34" i="59"/>
  <c r="M12" i="59"/>
  <c r="E40" i="59" s="1"/>
  <c r="E34" i="59"/>
  <c r="E38" i="59" s="1"/>
  <c r="I34" i="59"/>
  <c r="I38" i="59" s="1"/>
  <c r="M10" i="59"/>
  <c r="D40" i="59" s="1"/>
  <c r="D34" i="59"/>
  <c r="D38" i="59" s="1"/>
  <c r="H34" i="59"/>
  <c r="H38" i="59" s="1"/>
  <c r="L34" i="59"/>
  <c r="M7" i="59"/>
  <c r="C40" i="59"/>
  <c r="C34" i="59"/>
  <c r="C38" i="59" s="1"/>
  <c r="M13" i="58"/>
  <c r="K18" i="58" s="1"/>
  <c r="M13" i="4"/>
  <c r="K18" i="4" s="1"/>
  <c r="M34" i="59" l="1"/>
  <c r="K40" i="59" s="1"/>
  <c r="K38" i="59"/>
  <c r="K20" i="58"/>
  <c r="K20" i="4"/>
  <c r="H9" i="95" l="1"/>
  <c r="H8" i="95"/>
  <c r="H7" i="95"/>
  <c r="H6" i="95"/>
  <c r="H5" i="95"/>
  <c r="H4" i="95"/>
  <c r="H3" i="95"/>
  <c r="H2" i="95"/>
  <c r="L18" i="62"/>
  <c r="K18" i="62"/>
  <c r="J18" i="62"/>
  <c r="I18" i="62"/>
  <c r="H18" i="62"/>
  <c r="G18" i="62"/>
  <c r="F18" i="62"/>
  <c r="E18" i="62"/>
  <c r="D18" i="62"/>
  <c r="C18" i="62"/>
  <c r="M17" i="62"/>
  <c r="M13" i="61"/>
  <c r="M18" i="62" l="1"/>
  <c r="I28" i="62" s="1"/>
  <c r="H27" i="7" l="1"/>
  <c r="H71" i="7" l="1"/>
  <c r="H72" i="7"/>
  <c r="H66" i="7"/>
  <c r="H41" i="7"/>
  <c r="H42" i="7"/>
  <c r="H43" i="7"/>
  <c r="H20" i="7"/>
  <c r="H19" i="7"/>
  <c r="H21" i="7"/>
  <c r="H23" i="7"/>
  <c r="H24" i="7"/>
  <c r="H25" i="7"/>
  <c r="H26" i="7"/>
  <c r="M15" i="62" l="1"/>
  <c r="L16" i="62"/>
  <c r="K16" i="62"/>
  <c r="J16" i="62"/>
  <c r="I16" i="62"/>
  <c r="H16" i="62"/>
  <c r="G16" i="62"/>
  <c r="F16" i="62"/>
  <c r="E16" i="62"/>
  <c r="D16" i="62"/>
  <c r="C16" i="62"/>
  <c r="L12" i="61"/>
  <c r="K12" i="61"/>
  <c r="J12" i="61"/>
  <c r="I12" i="61"/>
  <c r="H12" i="61"/>
  <c r="G12" i="61"/>
  <c r="F12" i="61"/>
  <c r="E12" i="61"/>
  <c r="D12" i="61"/>
  <c r="C12" i="61"/>
  <c r="M11" i="61"/>
  <c r="D27" i="60"/>
  <c r="E27" i="60"/>
  <c r="F27" i="60"/>
  <c r="G27" i="60"/>
  <c r="H27" i="60"/>
  <c r="I27" i="60"/>
  <c r="J27" i="60"/>
  <c r="K27" i="60"/>
  <c r="L27" i="60"/>
  <c r="C27" i="60"/>
  <c r="M25" i="60"/>
  <c r="M16" i="62" l="1"/>
  <c r="G28" i="62" s="1"/>
  <c r="M12" i="61"/>
  <c r="F26" i="61" s="1"/>
  <c r="H2" i="7"/>
  <c r="H3" i="7"/>
  <c r="H4" i="7"/>
  <c r="H6" i="7"/>
  <c r="H7" i="7"/>
  <c r="H8" i="7"/>
  <c r="H9" i="7"/>
  <c r="H22" i="7"/>
  <c r="H10" i="7"/>
  <c r="H11" i="7"/>
  <c r="H13" i="7"/>
  <c r="H14" i="7"/>
  <c r="H15" i="7"/>
  <c r="H17" i="7"/>
  <c r="H18" i="7"/>
  <c r="H28" i="7"/>
  <c r="H29" i="7"/>
  <c r="H30" i="7"/>
  <c r="H31" i="7"/>
  <c r="H32" i="7"/>
  <c r="H33" i="7"/>
  <c r="H35" i="7"/>
  <c r="H36" i="7"/>
  <c r="H37" i="7"/>
  <c r="H38" i="7"/>
  <c r="H39" i="7"/>
  <c r="H16" i="7"/>
  <c r="H40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5" i="7"/>
  <c r="H67" i="7"/>
  <c r="H68" i="7"/>
  <c r="H73" i="7"/>
  <c r="H74" i="7"/>
  <c r="H75" i="7"/>
  <c r="H76" i="7" l="1"/>
  <c r="H5" i="7"/>
  <c r="H69" i="7"/>
  <c r="H64" i="7"/>
  <c r="H77" i="7" l="1"/>
  <c r="C11" i="60" l="1"/>
  <c r="D11" i="60"/>
  <c r="E11" i="60"/>
  <c r="F11" i="60"/>
  <c r="G11" i="60"/>
  <c r="H11" i="60"/>
  <c r="I11" i="60"/>
  <c r="J11" i="60"/>
  <c r="K11" i="60"/>
  <c r="L11" i="60"/>
  <c r="D10" i="64" l="1"/>
  <c r="E10" i="64"/>
  <c r="F10" i="64"/>
  <c r="G10" i="64"/>
  <c r="H10" i="64"/>
  <c r="I10" i="64"/>
  <c r="J10" i="64"/>
  <c r="K10" i="64"/>
  <c r="L10" i="64"/>
  <c r="C10" i="64"/>
  <c r="M17" i="67"/>
  <c r="L16" i="67"/>
  <c r="K16" i="67"/>
  <c r="J16" i="67"/>
  <c r="I16" i="67"/>
  <c r="H16" i="67"/>
  <c r="G16" i="67"/>
  <c r="F16" i="67"/>
  <c r="E16" i="67"/>
  <c r="D16" i="67"/>
  <c r="C16" i="67"/>
  <c r="M15" i="67"/>
  <c r="L14" i="67"/>
  <c r="K14" i="67"/>
  <c r="J14" i="67"/>
  <c r="I14" i="67"/>
  <c r="H14" i="67"/>
  <c r="G14" i="67"/>
  <c r="F14" i="67"/>
  <c r="E14" i="67"/>
  <c r="D14" i="67"/>
  <c r="C14" i="67"/>
  <c r="M13" i="67"/>
  <c r="M12" i="67"/>
  <c r="L11" i="67"/>
  <c r="K11" i="67"/>
  <c r="J11" i="67"/>
  <c r="I11" i="67"/>
  <c r="H11" i="67"/>
  <c r="G11" i="67"/>
  <c r="F11" i="67"/>
  <c r="E11" i="67"/>
  <c r="D11" i="67"/>
  <c r="C11" i="67"/>
  <c r="M10" i="67"/>
  <c r="L9" i="67"/>
  <c r="K9" i="67"/>
  <c r="J9" i="67"/>
  <c r="I9" i="67"/>
  <c r="H9" i="67"/>
  <c r="G9" i="67"/>
  <c r="F9" i="67"/>
  <c r="E9" i="67"/>
  <c r="D9" i="67"/>
  <c r="C9" i="67"/>
  <c r="M8" i="67"/>
  <c r="L7" i="67"/>
  <c r="K7" i="67"/>
  <c r="J7" i="67"/>
  <c r="I7" i="67"/>
  <c r="H7" i="67"/>
  <c r="G7" i="67"/>
  <c r="F7" i="67"/>
  <c r="E7" i="67"/>
  <c r="D7" i="67"/>
  <c r="C7" i="67"/>
  <c r="M6" i="67"/>
  <c r="M4" i="67"/>
  <c r="M6" i="66"/>
  <c r="M15" i="66"/>
  <c r="L14" i="66"/>
  <c r="K14" i="66"/>
  <c r="J14" i="66"/>
  <c r="I14" i="66"/>
  <c r="H14" i="66"/>
  <c r="G14" i="66"/>
  <c r="F14" i="66"/>
  <c r="E14" i="66"/>
  <c r="D14" i="66"/>
  <c r="C14" i="66"/>
  <c r="M13" i="66"/>
  <c r="L12" i="66"/>
  <c r="K12" i="66"/>
  <c r="J12" i="66"/>
  <c r="I12" i="66"/>
  <c r="H12" i="66"/>
  <c r="G12" i="66"/>
  <c r="F12" i="66"/>
  <c r="E12" i="66"/>
  <c r="D12" i="66"/>
  <c r="C12" i="66"/>
  <c r="M11" i="66"/>
  <c r="L10" i="66"/>
  <c r="K10" i="66"/>
  <c r="J10" i="66"/>
  <c r="I10" i="66"/>
  <c r="H10" i="66"/>
  <c r="G10" i="66"/>
  <c r="F10" i="66"/>
  <c r="E10" i="66"/>
  <c r="D10" i="66"/>
  <c r="C10" i="66"/>
  <c r="M9" i="66"/>
  <c r="L8" i="66"/>
  <c r="K8" i="66"/>
  <c r="J8" i="66"/>
  <c r="I8" i="66"/>
  <c r="H8" i="66"/>
  <c r="G8" i="66"/>
  <c r="F8" i="66"/>
  <c r="E8" i="66"/>
  <c r="D8" i="66"/>
  <c r="C8" i="66"/>
  <c r="M7" i="66"/>
  <c r="M4" i="66"/>
  <c r="L13" i="65"/>
  <c r="K13" i="65"/>
  <c r="J13" i="65"/>
  <c r="J18" i="65" s="1"/>
  <c r="I13" i="65"/>
  <c r="I18" i="65" s="1"/>
  <c r="H13" i="65"/>
  <c r="H18" i="65" s="1"/>
  <c r="G13" i="65"/>
  <c r="G18" i="65" s="1"/>
  <c r="F13" i="65"/>
  <c r="F18" i="65" s="1"/>
  <c r="E13" i="65"/>
  <c r="E18" i="65" s="1"/>
  <c r="D13" i="65"/>
  <c r="D18" i="65" s="1"/>
  <c r="C13" i="65"/>
  <c r="C18" i="65" s="1"/>
  <c r="M12" i="65"/>
  <c r="M11" i="65"/>
  <c r="J20" i="65" s="1"/>
  <c r="M10" i="65"/>
  <c r="I20" i="65" s="1"/>
  <c r="M9" i="65"/>
  <c r="H20" i="65" s="1"/>
  <c r="M8" i="65"/>
  <c r="G20" i="65" s="1"/>
  <c r="M7" i="65"/>
  <c r="F20" i="65" s="1"/>
  <c r="M6" i="65"/>
  <c r="E20" i="65" s="1"/>
  <c r="M5" i="65"/>
  <c r="D20" i="65" s="1"/>
  <c r="M4" i="65"/>
  <c r="C20" i="65" s="1"/>
  <c r="M8" i="64"/>
  <c r="M17" i="64"/>
  <c r="L16" i="64"/>
  <c r="K16" i="64"/>
  <c r="J16" i="64"/>
  <c r="I16" i="64"/>
  <c r="H16" i="64"/>
  <c r="G16" i="64"/>
  <c r="F16" i="64"/>
  <c r="E16" i="64"/>
  <c r="D16" i="64"/>
  <c r="C16" i="64"/>
  <c r="M15" i="64"/>
  <c r="L14" i="64"/>
  <c r="K14" i="64"/>
  <c r="J14" i="64"/>
  <c r="I14" i="64"/>
  <c r="H14" i="64"/>
  <c r="G14" i="64"/>
  <c r="F14" i="64"/>
  <c r="E14" i="64"/>
  <c r="D14" i="64"/>
  <c r="C14" i="64"/>
  <c r="M13" i="64"/>
  <c r="M11" i="64"/>
  <c r="M9" i="64"/>
  <c r="L7" i="64"/>
  <c r="K7" i="64"/>
  <c r="J7" i="64"/>
  <c r="I7" i="64"/>
  <c r="H7" i="64"/>
  <c r="G7" i="64"/>
  <c r="F7" i="64"/>
  <c r="E7" i="64"/>
  <c r="D7" i="64"/>
  <c r="C7" i="64"/>
  <c r="M6" i="64"/>
  <c r="L5" i="64"/>
  <c r="K5" i="64"/>
  <c r="J5" i="64"/>
  <c r="I5" i="64"/>
  <c r="H5" i="64"/>
  <c r="G5" i="64"/>
  <c r="F5" i="64"/>
  <c r="E5" i="64"/>
  <c r="D5" i="64"/>
  <c r="C5" i="64"/>
  <c r="M4" i="64"/>
  <c r="L13" i="63"/>
  <c r="K13" i="63"/>
  <c r="J13" i="63"/>
  <c r="J18" i="63" s="1"/>
  <c r="I13" i="63"/>
  <c r="I18" i="63" s="1"/>
  <c r="H13" i="63"/>
  <c r="H18" i="63" s="1"/>
  <c r="G13" i="63"/>
  <c r="G18" i="63" s="1"/>
  <c r="F13" i="63"/>
  <c r="F18" i="63" s="1"/>
  <c r="E13" i="63"/>
  <c r="E18" i="63" s="1"/>
  <c r="D13" i="63"/>
  <c r="D18" i="63" s="1"/>
  <c r="C13" i="63"/>
  <c r="C18" i="63" s="1"/>
  <c r="M12" i="63"/>
  <c r="M11" i="63"/>
  <c r="M10" i="63"/>
  <c r="M9" i="63"/>
  <c r="M8" i="63"/>
  <c r="G20" i="63" s="1"/>
  <c r="M7" i="63"/>
  <c r="M6" i="63"/>
  <c r="M5" i="63"/>
  <c r="M4" i="63"/>
  <c r="C20" i="63" s="1"/>
  <c r="L12" i="62"/>
  <c r="K12" i="62"/>
  <c r="J12" i="62"/>
  <c r="I12" i="62"/>
  <c r="H12" i="62"/>
  <c r="G12" i="62"/>
  <c r="F12" i="62"/>
  <c r="E12" i="62"/>
  <c r="D12" i="62"/>
  <c r="C12" i="62"/>
  <c r="M10" i="62"/>
  <c r="M21" i="62"/>
  <c r="L20" i="62"/>
  <c r="K20" i="62"/>
  <c r="J20" i="62"/>
  <c r="I20" i="62"/>
  <c r="H20" i="62"/>
  <c r="G20" i="62"/>
  <c r="F20" i="62"/>
  <c r="E20" i="62"/>
  <c r="D20" i="62"/>
  <c r="C20" i="62"/>
  <c r="M19" i="62"/>
  <c r="L14" i="62"/>
  <c r="K14" i="62"/>
  <c r="J14" i="62"/>
  <c r="I14" i="62"/>
  <c r="H14" i="62"/>
  <c r="G14" i="62"/>
  <c r="F14" i="62"/>
  <c r="E14" i="62"/>
  <c r="D14" i="62"/>
  <c r="C14" i="62"/>
  <c r="M13" i="62"/>
  <c r="M11" i="62"/>
  <c r="L9" i="62"/>
  <c r="K9" i="62"/>
  <c r="J9" i="62"/>
  <c r="I9" i="62"/>
  <c r="H9" i="62"/>
  <c r="G9" i="62"/>
  <c r="F9" i="62"/>
  <c r="E9" i="62"/>
  <c r="D9" i="62"/>
  <c r="C9" i="62"/>
  <c r="M8" i="62"/>
  <c r="L7" i="62"/>
  <c r="K7" i="62"/>
  <c r="J7" i="62"/>
  <c r="I7" i="62"/>
  <c r="H7" i="62"/>
  <c r="G7" i="62"/>
  <c r="F7" i="62"/>
  <c r="E7" i="62"/>
  <c r="D7" i="62"/>
  <c r="C7" i="62"/>
  <c r="M6" i="62"/>
  <c r="M4" i="62"/>
  <c r="M19" i="61"/>
  <c r="L18" i="61"/>
  <c r="K18" i="61"/>
  <c r="J18" i="61"/>
  <c r="I18" i="61"/>
  <c r="H18" i="61"/>
  <c r="G18" i="61"/>
  <c r="F18" i="61"/>
  <c r="E18" i="61"/>
  <c r="D18" i="61"/>
  <c r="C18" i="61"/>
  <c r="M17" i="61"/>
  <c r="L16" i="61"/>
  <c r="K16" i="61"/>
  <c r="J16" i="61"/>
  <c r="I16" i="61"/>
  <c r="H16" i="61"/>
  <c r="G16" i="61"/>
  <c r="F16" i="61"/>
  <c r="E16" i="61"/>
  <c r="D16" i="61"/>
  <c r="C16" i="61"/>
  <c r="M15" i="61"/>
  <c r="L14" i="61"/>
  <c r="K14" i="61"/>
  <c r="J14" i="61"/>
  <c r="I14" i="61"/>
  <c r="H14" i="61"/>
  <c r="G14" i="61"/>
  <c r="F14" i="61"/>
  <c r="E14" i="61"/>
  <c r="D14" i="61"/>
  <c r="C14" i="61"/>
  <c r="L10" i="61"/>
  <c r="K10" i="61"/>
  <c r="J10" i="61"/>
  <c r="I10" i="61"/>
  <c r="H10" i="61"/>
  <c r="G10" i="61"/>
  <c r="F10" i="61"/>
  <c r="E10" i="61"/>
  <c r="D10" i="61"/>
  <c r="C10" i="61"/>
  <c r="M9" i="61"/>
  <c r="L8" i="61"/>
  <c r="K8" i="61"/>
  <c r="J8" i="61"/>
  <c r="I8" i="61"/>
  <c r="H8" i="61"/>
  <c r="G8" i="61"/>
  <c r="F8" i="61"/>
  <c r="E8" i="61"/>
  <c r="D8" i="61"/>
  <c r="C8" i="61"/>
  <c r="M7" i="61"/>
  <c r="M4" i="61"/>
  <c r="M30" i="60"/>
  <c r="L29" i="60"/>
  <c r="K29" i="60"/>
  <c r="J29" i="60"/>
  <c r="I29" i="60"/>
  <c r="H29" i="60"/>
  <c r="G29" i="60"/>
  <c r="F29" i="60"/>
  <c r="E29" i="60"/>
  <c r="D29" i="60"/>
  <c r="C29" i="60"/>
  <c r="M28" i="60"/>
  <c r="M26" i="60"/>
  <c r="M24" i="60"/>
  <c r="L23" i="60"/>
  <c r="K23" i="60"/>
  <c r="J23" i="60"/>
  <c r="I23" i="60"/>
  <c r="H23" i="60"/>
  <c r="G23" i="60"/>
  <c r="F23" i="60"/>
  <c r="E23" i="60"/>
  <c r="D23" i="60"/>
  <c r="C23" i="60"/>
  <c r="M22" i="60"/>
  <c r="M19" i="60"/>
  <c r="M18" i="60"/>
  <c r="M17" i="60"/>
  <c r="M16" i="60"/>
  <c r="M15" i="60"/>
  <c r="L14" i="60"/>
  <c r="K14" i="60"/>
  <c r="J14" i="60"/>
  <c r="I14" i="60"/>
  <c r="H14" i="60"/>
  <c r="G14" i="60"/>
  <c r="F14" i="60"/>
  <c r="E14" i="60"/>
  <c r="D14" i="60"/>
  <c r="C14" i="60"/>
  <c r="M13" i="60"/>
  <c r="M12" i="60"/>
  <c r="M10" i="60"/>
  <c r="M8" i="60"/>
  <c r="L6" i="60"/>
  <c r="K6" i="60"/>
  <c r="J6" i="60"/>
  <c r="I6" i="60"/>
  <c r="H6" i="60"/>
  <c r="G6" i="60"/>
  <c r="F6" i="60"/>
  <c r="E6" i="60"/>
  <c r="D6" i="60"/>
  <c r="C6" i="60"/>
  <c r="M5" i="60"/>
  <c r="M4" i="60"/>
  <c r="H22" i="62" l="1"/>
  <c r="L22" i="62"/>
  <c r="E20" i="61"/>
  <c r="E24" i="61" s="1"/>
  <c r="I20" i="61"/>
  <c r="I24" i="61" s="1"/>
  <c r="I22" i="62"/>
  <c r="I26" i="62" s="1"/>
  <c r="C22" i="62"/>
  <c r="C26" i="62" s="1"/>
  <c r="H18" i="64"/>
  <c r="D18" i="64"/>
  <c r="D22" i="64" s="1"/>
  <c r="J22" i="62"/>
  <c r="J26" i="62" s="1"/>
  <c r="F22" i="62"/>
  <c r="F26" i="62" s="1"/>
  <c r="G22" i="62"/>
  <c r="G26" i="62" s="1"/>
  <c r="K22" i="62"/>
  <c r="E22" i="62"/>
  <c r="E26" i="62" s="1"/>
  <c r="D22" i="62"/>
  <c r="D26" i="62" s="1"/>
  <c r="C20" i="61"/>
  <c r="C24" i="61" s="1"/>
  <c r="G20" i="61"/>
  <c r="G24" i="61" s="1"/>
  <c r="K20" i="61"/>
  <c r="D20" i="61"/>
  <c r="D24" i="61" s="1"/>
  <c r="H20" i="61"/>
  <c r="H24" i="61" s="1"/>
  <c r="L20" i="61"/>
  <c r="F20" i="61"/>
  <c r="F24" i="61" s="1"/>
  <c r="J20" i="61"/>
  <c r="C18" i="67"/>
  <c r="C22" i="67" s="1"/>
  <c r="G18" i="67"/>
  <c r="G22" i="67" s="1"/>
  <c r="K18" i="67"/>
  <c r="C16" i="66"/>
  <c r="C20" i="66" s="1"/>
  <c r="G16" i="66"/>
  <c r="G20" i="66" s="1"/>
  <c r="K16" i="66"/>
  <c r="E31" i="60"/>
  <c r="E35" i="60" s="1"/>
  <c r="I31" i="60"/>
  <c r="I35" i="60" s="1"/>
  <c r="F31" i="60"/>
  <c r="F35" i="60" s="1"/>
  <c r="J31" i="60"/>
  <c r="J35" i="60" s="1"/>
  <c r="M12" i="62"/>
  <c r="E28" i="62" s="1"/>
  <c r="G18" i="64"/>
  <c r="G22" i="64" s="1"/>
  <c r="F18" i="67"/>
  <c r="J18" i="67"/>
  <c r="E18" i="67"/>
  <c r="E22" i="67" s="1"/>
  <c r="I18" i="67"/>
  <c r="I22" i="67" s="1"/>
  <c r="H18" i="67"/>
  <c r="L18" i="67"/>
  <c r="D16" i="66"/>
  <c r="D20" i="66" s="1"/>
  <c r="H16" i="66"/>
  <c r="L16" i="66"/>
  <c r="E16" i="66"/>
  <c r="I16" i="66"/>
  <c r="I20" i="66" s="1"/>
  <c r="F16" i="66"/>
  <c r="F20" i="66" s="1"/>
  <c r="J16" i="66"/>
  <c r="C18" i="64"/>
  <c r="C22" i="64" s="1"/>
  <c r="F18" i="64"/>
  <c r="J18" i="64"/>
  <c r="E18" i="64"/>
  <c r="E22" i="64" s="1"/>
  <c r="I18" i="64"/>
  <c r="I22" i="64" s="1"/>
  <c r="L18" i="64"/>
  <c r="K18" i="64"/>
  <c r="M9" i="62"/>
  <c r="D28" i="62" s="1"/>
  <c r="M16" i="61"/>
  <c r="H26" i="61" s="1"/>
  <c r="L31" i="60"/>
  <c r="D31" i="60"/>
  <c r="D35" i="60" s="1"/>
  <c r="H31" i="60"/>
  <c r="H35" i="60" s="1"/>
  <c r="G31" i="60"/>
  <c r="G35" i="60" s="1"/>
  <c r="K31" i="60"/>
  <c r="D18" i="67"/>
  <c r="D22" i="67" s="1"/>
  <c r="M18" i="61"/>
  <c r="I26" i="61" s="1"/>
  <c r="M7" i="67"/>
  <c r="C24" i="67" s="1"/>
  <c r="M9" i="67"/>
  <c r="D24" i="67" s="1"/>
  <c r="M14" i="67"/>
  <c r="G24" i="67" s="1"/>
  <c r="M11" i="67"/>
  <c r="E24" i="67" s="1"/>
  <c r="M16" i="67"/>
  <c r="I24" i="67" s="1"/>
  <c r="M12" i="66"/>
  <c r="G22" i="66" s="1"/>
  <c r="M8" i="66"/>
  <c r="M10" i="66"/>
  <c r="F22" i="66" s="1"/>
  <c r="M14" i="66"/>
  <c r="I22" i="66" s="1"/>
  <c r="M13" i="65"/>
  <c r="K18" i="65" s="1"/>
  <c r="M5" i="64"/>
  <c r="C24" i="64" s="1"/>
  <c r="M7" i="64"/>
  <c r="D24" i="64" s="1"/>
  <c r="M14" i="64"/>
  <c r="G24" i="64" s="1"/>
  <c r="M10" i="64"/>
  <c r="E24" i="64" s="1"/>
  <c r="M16" i="64"/>
  <c r="I24" i="64" s="1"/>
  <c r="M13" i="63"/>
  <c r="K18" i="63" s="1"/>
  <c r="M20" i="62"/>
  <c r="J28" i="62" s="1"/>
  <c r="M14" i="62"/>
  <c r="F28" i="62" s="1"/>
  <c r="M7" i="62"/>
  <c r="M10" i="61"/>
  <c r="E26" i="61" s="1"/>
  <c r="M8" i="61"/>
  <c r="D26" i="61" s="1"/>
  <c r="M14" i="61"/>
  <c r="G26" i="61" s="1"/>
  <c r="M9" i="60"/>
  <c r="D37" i="60" s="1"/>
  <c r="M21" i="60"/>
  <c r="G37" i="60" s="1"/>
  <c r="M23" i="60"/>
  <c r="H37" i="60" s="1"/>
  <c r="M29" i="60"/>
  <c r="J37" i="60" s="1"/>
  <c r="M6" i="60"/>
  <c r="C37" i="60" s="1"/>
  <c r="M11" i="60"/>
  <c r="E37" i="60" s="1"/>
  <c r="M14" i="60"/>
  <c r="F37" i="60" s="1"/>
  <c r="M27" i="60"/>
  <c r="I37" i="60" s="1"/>
  <c r="C31" i="60"/>
  <c r="C35" i="60" s="1"/>
  <c r="C28" i="62" l="1"/>
  <c r="M20" i="61"/>
  <c r="K20" i="63"/>
  <c r="C22" i="66"/>
  <c r="M16" i="66"/>
  <c r="K22" i="66" s="1"/>
  <c r="K20" i="65"/>
  <c r="M18" i="64"/>
  <c r="K22" i="64" s="1"/>
  <c r="M18" i="67"/>
  <c r="C26" i="61"/>
  <c r="M31" i="60"/>
  <c r="K24" i="64" l="1"/>
  <c r="K20" i="66"/>
  <c r="K24" i="67"/>
  <c r="K22" i="67"/>
  <c r="K28" i="62"/>
  <c r="K26" i="62"/>
  <c r="K26" i="61"/>
  <c r="K24" i="61"/>
  <c r="K37" i="60"/>
  <c r="K35" i="60"/>
</calcChain>
</file>

<file path=xl/sharedStrings.xml><?xml version="1.0" encoding="utf-8"?>
<sst xmlns="http://schemas.openxmlformats.org/spreadsheetml/2006/main" count="8586" uniqueCount="532">
  <si>
    <t>220000020</t>
  </si>
  <si>
    <t>Centre Hospitalier Y. Le Foll - St Brieuc</t>
  </si>
  <si>
    <t>7</t>
  </si>
  <si>
    <t>220000046</t>
  </si>
  <si>
    <t>Centre Hospitalier René Pléven - Dinan</t>
  </si>
  <si>
    <t>6</t>
  </si>
  <si>
    <t>220000079</t>
  </si>
  <si>
    <t>Centre Hospitalier de Guingamp</t>
  </si>
  <si>
    <t>220000103</t>
  </si>
  <si>
    <t>Centre Hospitalier Pierre Le Damany - Lannion</t>
  </si>
  <si>
    <t>220000152</t>
  </si>
  <si>
    <t>220000186</t>
  </si>
  <si>
    <t>220000236</t>
  </si>
  <si>
    <t>8</t>
  </si>
  <si>
    <t>220000467</t>
  </si>
  <si>
    <t>220000475</t>
  </si>
  <si>
    <t>220000590</t>
  </si>
  <si>
    <t>Centre Hélio-Marin - Plérin</t>
  </si>
  <si>
    <t>220005045</t>
  </si>
  <si>
    <t>220014708</t>
  </si>
  <si>
    <t>Centre de post-cure l'Avancée - St Brieuc</t>
  </si>
  <si>
    <t>290000017</t>
  </si>
  <si>
    <t>1</t>
  </si>
  <si>
    <t>290000041</t>
  </si>
  <si>
    <t>Centre Hospitalier Ferdinand Grall - Landerneau</t>
  </si>
  <si>
    <t>290000074</t>
  </si>
  <si>
    <t>Centre Hospitalier de Douarnenez</t>
  </si>
  <si>
    <t>2</t>
  </si>
  <si>
    <t>290000090</t>
  </si>
  <si>
    <t>290000108</t>
  </si>
  <si>
    <t>290000116</t>
  </si>
  <si>
    <t>290000165</t>
  </si>
  <si>
    <t>Clinique de l'Elorn - Landerneau</t>
  </si>
  <si>
    <t>290000306</t>
  </si>
  <si>
    <t>Centre Hospitalier de Quimperlé</t>
  </si>
  <si>
    <t>3</t>
  </si>
  <si>
    <t>290000371</t>
  </si>
  <si>
    <t>290000413</t>
  </si>
  <si>
    <t>290000686</t>
  </si>
  <si>
    <t>290000751</t>
  </si>
  <si>
    <t>290000785</t>
  </si>
  <si>
    <t>290000793</t>
  </si>
  <si>
    <t>290000819</t>
  </si>
  <si>
    <t>290000827</t>
  </si>
  <si>
    <t>290000975</t>
  </si>
  <si>
    <t>290002344</t>
  </si>
  <si>
    <t>290003953</t>
  </si>
  <si>
    <t>290007905</t>
  </si>
  <si>
    <t>290020700</t>
  </si>
  <si>
    <t>290021542</t>
  </si>
  <si>
    <t>Centre Hospitalier des Pays de Morlaix</t>
  </si>
  <si>
    <t>350000022</t>
  </si>
  <si>
    <t>Centre Hospitalier Broussais - St Malo</t>
  </si>
  <si>
    <t>350000030</t>
  </si>
  <si>
    <t>Centre Hospitalier de Fougères</t>
  </si>
  <si>
    <t>5</t>
  </si>
  <si>
    <t>350000048</t>
  </si>
  <si>
    <t>Centre Hospitalier de Redon</t>
  </si>
  <si>
    <t>350000055</t>
  </si>
  <si>
    <t>350000063</t>
  </si>
  <si>
    <t>Hôpital St Thomas de Villeneuve - Bain de Bretagne</t>
  </si>
  <si>
    <t>350000071</t>
  </si>
  <si>
    <t>Hôpital Arthur Gardiner - Dinard</t>
  </si>
  <si>
    <t>350000089</t>
  </si>
  <si>
    <t>350000204</t>
  </si>
  <si>
    <t>Clinique Saint Joseph - Combourg</t>
  </si>
  <si>
    <t>350002192</t>
  </si>
  <si>
    <t>Polyclinique St Laurent - Rennes</t>
  </si>
  <si>
    <t>350002200</t>
  </si>
  <si>
    <t>Clinique St Yves - Rennes</t>
  </si>
  <si>
    <t>350002234</t>
  </si>
  <si>
    <t>350002291</t>
  </si>
  <si>
    <t>350002309</t>
  </si>
  <si>
    <t>350002317</t>
  </si>
  <si>
    <t>350002333</t>
  </si>
  <si>
    <t>350002564</t>
  </si>
  <si>
    <t>350002747</t>
  </si>
  <si>
    <t>Centre de post-cure l'Escale - Rennes</t>
  </si>
  <si>
    <t>350002911</t>
  </si>
  <si>
    <t>350005021</t>
  </si>
  <si>
    <t>350005179</t>
  </si>
  <si>
    <t>350005278</t>
  </si>
  <si>
    <t>350008579</t>
  </si>
  <si>
    <t>350040291</t>
  </si>
  <si>
    <t>350044756</t>
  </si>
  <si>
    <t>Clinique Philae - Pont péan</t>
  </si>
  <si>
    <t>560000077</t>
  </si>
  <si>
    <t>4</t>
  </si>
  <si>
    <t>560000085</t>
  </si>
  <si>
    <t>560000184</t>
  </si>
  <si>
    <t>Clinique des Augustines - Malestroit</t>
  </si>
  <si>
    <t>560000259</t>
  </si>
  <si>
    <t>560000390</t>
  </si>
  <si>
    <t>Centre de post-cure Le Phare - Lorient</t>
  </si>
  <si>
    <t>560000424</t>
  </si>
  <si>
    <t>560002024</t>
  </si>
  <si>
    <t>560002065</t>
  </si>
  <si>
    <t>560002198</t>
  </si>
  <si>
    <t>560002206</t>
  </si>
  <si>
    <t>560002214</t>
  </si>
  <si>
    <t>Centre Hospitalier de Port-Louis</t>
  </si>
  <si>
    <t>560002222</t>
  </si>
  <si>
    <t>560002974</t>
  </si>
  <si>
    <t>560003006</t>
  </si>
  <si>
    <t>Centre de post-cure Kerdudo - Guidel</t>
  </si>
  <si>
    <t>560003055</t>
  </si>
  <si>
    <t>560005746</t>
  </si>
  <si>
    <t>Centre Hospitalier de Bretagne Sud - Lorient</t>
  </si>
  <si>
    <t>560014748</t>
  </si>
  <si>
    <t>Centre Hospitalier de Centre Bretagne - Pontivy</t>
  </si>
  <si>
    <t>560023210</t>
  </si>
  <si>
    <t>Centre Hospitalier Bretagne Atlantique - Vannes</t>
  </si>
  <si>
    <t>HC</t>
  </si>
  <si>
    <t>TCA</t>
  </si>
  <si>
    <t xml:space="preserve">Part de l'activité réalisée en </t>
  </si>
  <si>
    <t>N° TS</t>
  </si>
  <si>
    <t>Finess</t>
  </si>
  <si>
    <t>Etablissement</t>
  </si>
  <si>
    <t>Nombre de journées</t>
  </si>
  <si>
    <t>HJN</t>
  </si>
  <si>
    <t>Hospitalisation Complète</t>
  </si>
  <si>
    <t>Hospitalisation de Jour ou de Nuit</t>
  </si>
  <si>
    <t>Traitements et Cures Ambulatoires</t>
  </si>
  <si>
    <t>Nombre de venues</t>
  </si>
  <si>
    <t>Région Bretagne</t>
  </si>
  <si>
    <t>[18 - 74 ans]</t>
  </si>
  <si>
    <t>&gt;= 75 ans</t>
  </si>
  <si>
    <t>Part</t>
  </si>
  <si>
    <t>Total</t>
  </si>
  <si>
    <t>Territoire de santé - Patients</t>
  </si>
  <si>
    <t>Territoire de santé - Etablissements</t>
  </si>
  <si>
    <t>Territoire de santé</t>
  </si>
  <si>
    <t>TS N°1</t>
  </si>
  <si>
    <t>TS N°2</t>
  </si>
  <si>
    <t>TS N°3</t>
  </si>
  <si>
    <t>TS N°4</t>
  </si>
  <si>
    <t>TS N°5</t>
  </si>
  <si>
    <t>TS N°6</t>
  </si>
  <si>
    <t>TS N°7</t>
  </si>
  <si>
    <t>TS N°8</t>
  </si>
  <si>
    <t>Hors Région</t>
  </si>
  <si>
    <t>Nombre de journées = Nombre total de journées de présence (y compris journées classées en erreur)</t>
  </si>
  <si>
    <t>HC : Hospitaliation Complète</t>
  </si>
  <si>
    <t>HJN : Hospitalisation de Jour ou de Nuit</t>
  </si>
  <si>
    <t>TCA : Traitement et Cure Ambulatoire</t>
  </si>
  <si>
    <t>Bretagne</t>
  </si>
  <si>
    <t>Territoire de santé N°1 : Brest - Carhaix - Morlaix</t>
  </si>
  <si>
    <t>Territoire de santé N°2 : Quimper - Douarnenez - Pont l'Abbé</t>
  </si>
  <si>
    <t>Territoire de santé N°3 : Lorient - Hennebont</t>
  </si>
  <si>
    <t>Territoire de santé N°4 : Vannes - Ploërmel - Malestroit</t>
  </si>
  <si>
    <t>Territoire de santé N°5 : Rennes - Redon - Fougères - Vitré</t>
  </si>
  <si>
    <t>Territoire de santé N°6 : Saint-Malo - Dinan</t>
  </si>
  <si>
    <t>Territoire de santé N°7 : Saint-Brieuc - Lannion - Guingamp</t>
  </si>
  <si>
    <t>Territoire de santé N°8 : Loudéac - Pontivy</t>
  </si>
  <si>
    <t>Territoire de santé N°2 : Quimper - Douarnenez - Pont l'abbé</t>
  </si>
  <si>
    <t>Nombre de patients</t>
  </si>
  <si>
    <t>Nombre de patients est calculé à partir du N° de chaînage.</t>
  </si>
  <si>
    <t>Hors Bretagne</t>
  </si>
  <si>
    <t>[0 - 5 ans]</t>
  </si>
  <si>
    <t>[6 - 17 ans]</t>
  </si>
  <si>
    <t>Part des semaines avec absence du patient le week-end</t>
  </si>
  <si>
    <r>
      <t>Part des semaines avec absence du patient le week-end</t>
    </r>
    <r>
      <rPr>
        <sz val="8"/>
        <rFont val="Arial"/>
        <family val="2"/>
      </rPr>
      <t xml:space="preserve"> = Nombre de RHA en hospitaliation complète avec présence du patient du lundi au vendredi (jhwe=11111 et jwe=00) rapporté au nombre de RHA en hospitalisation complète</t>
    </r>
  </si>
  <si>
    <t>CH Basse Vilaine - Nivillac</t>
  </si>
  <si>
    <t>Part des décès</t>
  </si>
  <si>
    <t>Etablissements polyvalents et PAPD</t>
  </si>
  <si>
    <t>Etablissements mixtes</t>
  </si>
  <si>
    <t>Etablissements polyvalents</t>
  </si>
  <si>
    <t>Centres de post-cure</t>
  </si>
  <si>
    <t>Etablissements spécialisés</t>
  </si>
  <si>
    <t>codes géographiques bretons en erreur</t>
  </si>
  <si>
    <t>Polyclinique St Laurent</t>
  </si>
  <si>
    <t>CMP Rennes Beaulieu</t>
  </si>
  <si>
    <t>CHRU de Brest</t>
  </si>
  <si>
    <t>Centre Hospitalier de Crozon</t>
  </si>
  <si>
    <t>Centre Hospitalier de Lesneven</t>
  </si>
  <si>
    <t>Centre Hospitalier de Lanmeur</t>
  </si>
  <si>
    <t>CSSR Kerampir - Bohars</t>
  </si>
  <si>
    <t>Centre Hospitalier de St Renan</t>
  </si>
  <si>
    <t>MECS - Crozon</t>
  </si>
  <si>
    <t>Hôtel Dieu - Pont l'Abbé</t>
  </si>
  <si>
    <t>CSSR Jean Tanguy - St Yvi</t>
  </si>
  <si>
    <t>CRF de Tréboul - Douarnenez</t>
  </si>
  <si>
    <t>CRF de Kerpape - Ploemeur</t>
  </si>
  <si>
    <t>Centre Hospitalier de Le Faouët</t>
  </si>
  <si>
    <t>Etablissement de santé Le Divit - Ploemeur</t>
  </si>
  <si>
    <t>Centre Hospitalier de Josselin</t>
  </si>
  <si>
    <t>Centre Hospitalier de Le Palais</t>
  </si>
  <si>
    <t>Centre Hospitalier de Malestroit</t>
  </si>
  <si>
    <t>CSSR Korn Er Houët - Colpo</t>
  </si>
  <si>
    <t>Centre Hospitalier de Vitré</t>
  </si>
  <si>
    <t>Centre Hospitalier de La Guerche de Bretagne</t>
  </si>
  <si>
    <t>Centre Hospitalier de Janzé</t>
  </si>
  <si>
    <t>Centre Hospitalier  du Grand Fougeray</t>
  </si>
  <si>
    <t>Centre Hospitalier  de Montfort sur Meu</t>
  </si>
  <si>
    <t>Centre Hospitalier de Saint-Méen le Grand</t>
  </si>
  <si>
    <t>Pôle MPR St Hélier - Rennes</t>
  </si>
  <si>
    <t>CHRU de Rennes</t>
  </si>
  <si>
    <t>Le Patis Fraux - Vern sur seiche</t>
  </si>
  <si>
    <t>Centre Hospitalier de Carentoir</t>
  </si>
  <si>
    <t>La Maison de Velleda - Plancoët</t>
  </si>
  <si>
    <t>MRC St Thomas de Villeneuve - Baguer Morvan</t>
  </si>
  <si>
    <t>Centre Hospitalier de Cancale</t>
  </si>
  <si>
    <t>Centre Hospitalier de Paimpol</t>
  </si>
  <si>
    <t>Centre Hospitalier de Lamballe</t>
  </si>
  <si>
    <t>Centre Hospitalier de Quintin</t>
  </si>
  <si>
    <t>CSSR Les Chatelets - Ploufragan</t>
  </si>
  <si>
    <t>Centre Hospitalier de Tréguier</t>
  </si>
  <si>
    <t>Centre Hospitalier de Plouguernevel</t>
  </si>
  <si>
    <t>Centre Hospitalier de Guémené sur Scorff</t>
  </si>
  <si>
    <t>Centre médical Rey Leroux - La Bouexière</t>
  </si>
  <si>
    <t>350048518</t>
  </si>
  <si>
    <t>CH des Marches de Bretagne</t>
  </si>
  <si>
    <t>CCAM</t>
  </si>
  <si>
    <t>NGAP</t>
  </si>
  <si>
    <t>Codes hors liste autorisée</t>
  </si>
  <si>
    <t>Nombre d'actes</t>
  </si>
  <si>
    <t>50A</t>
  </si>
  <si>
    <t>SSR polyvalent</t>
  </si>
  <si>
    <t>51A</t>
  </si>
  <si>
    <t>Appareil locomoteur</t>
  </si>
  <si>
    <t>52A</t>
  </si>
  <si>
    <t>Système nerveux</t>
  </si>
  <si>
    <t>53A</t>
  </si>
  <si>
    <t>54A</t>
  </si>
  <si>
    <t>Respiratoires</t>
  </si>
  <si>
    <t>55A</t>
  </si>
  <si>
    <t>56A</t>
  </si>
  <si>
    <t>Affections oncohématologiques</t>
  </si>
  <si>
    <t>57A</t>
  </si>
  <si>
    <t>Affections des brûlés</t>
  </si>
  <si>
    <t>58A</t>
  </si>
  <si>
    <t>Affections liées aux conduites addictives</t>
  </si>
  <si>
    <t>59A</t>
  </si>
  <si>
    <t>PAPD</t>
  </si>
  <si>
    <t>Cardio
vasculaires</t>
  </si>
  <si>
    <t>MRC St Joseph - Quimperlé</t>
  </si>
  <si>
    <t>CHIC - Quimper</t>
  </si>
  <si>
    <t>50E, 50P, 50J</t>
  </si>
  <si>
    <t>51E, 51P, 51J</t>
  </si>
  <si>
    <t>52E, 52P, 52J</t>
  </si>
  <si>
    <t>54E,54P, 54J</t>
  </si>
  <si>
    <t>55E, 55P, 55J</t>
  </si>
  <si>
    <t>57E, 57P, 57J</t>
  </si>
  <si>
    <t>-</t>
  </si>
  <si>
    <t>Age médian</t>
  </si>
  <si>
    <t>Part des 75 ans et plus</t>
  </si>
  <si>
    <t>délai médian entre l'intervention chirurgicale et l'entrée en SSR</t>
  </si>
  <si>
    <t>Part des 0-5 ans</t>
  </si>
  <si>
    <t>Systèmes métabolique et endocrinien</t>
  </si>
  <si>
    <t>%</t>
  </si>
  <si>
    <t>Clinique Les Glénan - Bénodet</t>
  </si>
  <si>
    <t>CHBA - Vannes</t>
  </si>
  <si>
    <t>Territoire de santé N°1</t>
  </si>
  <si>
    <t>Territoire de santé N°2</t>
  </si>
  <si>
    <t>Territoire de santé N°3</t>
  </si>
  <si>
    <t>Territoire de santé N°4</t>
  </si>
  <si>
    <t>Territoire de santé N°5</t>
  </si>
  <si>
    <t>Territoire de santé N°6</t>
  </si>
  <si>
    <t>Territoire de santé N°7</t>
  </si>
  <si>
    <t>Territoire de santé N°8</t>
  </si>
  <si>
    <t>CHCB - Pontivy</t>
  </si>
  <si>
    <t>CH - Quimperlé</t>
  </si>
  <si>
    <t>Part des 75 ans et plus = Nombre de journées relatives à des patients âgés de 75 ans ou plus / Nombre total de journées.</t>
  </si>
  <si>
    <t>Age médian = Age correspondant à 50% des journées prises en charge.</t>
  </si>
  <si>
    <t>Délai médian entre l'intervention chirurgicale et l'entrée en SSR = délai correspondant à 50% des séjours débutés en 2012 et successifs à une intervention chirurgicale.</t>
  </si>
  <si>
    <t>Etablissements exclusivement SSR pédiatriques</t>
  </si>
  <si>
    <t>Part des séjours post chirurgicaux = Nombre de séjours débutés en 2013 successifs à une intervention chirurgicale / Nombre de séjours débutés en 2013.</t>
  </si>
  <si>
    <t>220021968</t>
  </si>
  <si>
    <t>MRC Kéraliguen - Ploemeur</t>
  </si>
  <si>
    <t>Recettes de la journée SSR</t>
  </si>
  <si>
    <t>Recettes de la journée SSR = DAF SSR / Nombre de journées SSR</t>
  </si>
  <si>
    <t>290000983</t>
  </si>
  <si>
    <t>Nombre de séjours</t>
  </si>
  <si>
    <t>Score moyen de dep. phys. à l'entrée en SSR</t>
  </si>
  <si>
    <t>Score moyen de dep. cogn. à l'entrée en SSR</t>
  </si>
  <si>
    <t>Nombre moyen d'actes de prise en charge à visée thérapeutique par journée de présence</t>
  </si>
  <si>
    <t>51A Affections de l'appareil locomoteur - Hospitalisation complète</t>
  </si>
  <si>
    <t>Score moyen de dépendance = Somme des scores de dépendance lors de la 1ère semaine d'hospitalisation / Nombre de RHA correspondant à la 1ère semaine d'hospitalisation.</t>
  </si>
  <si>
    <t>Nombre moyen d'actes de prise en charge à visée thérapeutique par journée de présence = Nombre d'actes CSARR des chapitres 01 à 08 associés au code hiérarchie '02' / Nombre de journées de présence hors week-end</t>
  </si>
  <si>
    <t>51A Affections de l'appareil locomoteur - Hospitalisation partielle</t>
  </si>
  <si>
    <t>52A Affections du système nerveux - Hospitalisation complète</t>
  </si>
  <si>
    <t>52A Affections du système nerveux - Hospitalisation Partielle</t>
  </si>
  <si>
    <t>53A Affections cardiovasculaires - Hospitalisation complète</t>
  </si>
  <si>
    <t>53A Affections cardiovasculaires - Hospitalisation partielle</t>
  </si>
  <si>
    <t>54A Affections respiratoires - Hospitalisation complète</t>
  </si>
  <si>
    <t>54A Affections respiratoires - Hospitalisation partielle</t>
  </si>
  <si>
    <t>55A Affections des systèmes digestif, métabolique et endocrinien - Hospitalisation complète</t>
  </si>
  <si>
    <t>55A Affections des systèmes digestif, métabolique et endocrinien - Hospitalisation partielle</t>
  </si>
  <si>
    <t>56A Affections oncohématologiques - Hospitalisation complète</t>
  </si>
  <si>
    <t>58A Affections liées aux conduites addictives - Hospitalisation complète</t>
  </si>
  <si>
    <t>58A Affections liées aux conduites addictives - Hospitalisation partielle</t>
  </si>
  <si>
    <t>57A affections des brûlés - Hospitalisation complète</t>
  </si>
  <si>
    <t>57A affections des brûlés - Hospitalisation partielle</t>
  </si>
  <si>
    <t>59A Affections de la personne âgée polypathologique, dépendante ou à risque de dépendance - Hospitalisation complète</t>
  </si>
  <si>
    <t>59A Affections de la personne âgée polypathologique, dépendante ou à risque de dépendance - Hospitalisation partielle</t>
  </si>
  <si>
    <t>50E SSR Polyvalents - Hospitalisation partielle</t>
  </si>
  <si>
    <t>51E Affections de l'appareil locomoteur - Hospitalisation complète</t>
  </si>
  <si>
    <t>51E Affections de l'appareil locomoteur - Hospitalisation partielle</t>
  </si>
  <si>
    <t>52E Affections du système nerveux - Hospitalisation complète</t>
  </si>
  <si>
    <t>52E Affections du système nerveux - Hospitalisation partielle</t>
  </si>
  <si>
    <t>54E Affections respiratoires - Hospitalisation complète</t>
  </si>
  <si>
    <t>54E Affections respiratoires - Hospitalisation partielle</t>
  </si>
  <si>
    <t>57E Affections des brûlés - Hospitalisation complète</t>
  </si>
  <si>
    <t>57E Affections des brûlés - Hospitalisation partielle</t>
  </si>
  <si>
    <t>Liste SSR</t>
  </si>
  <si>
    <t>Liste T2A</t>
  </si>
  <si>
    <t>Montant transmis en €</t>
  </si>
  <si>
    <t>Liste T2A : spécialités pharmaceutiques mentionnées à l'article L162-22-7 du code de la sécurité sociale.
Liste SSR : spécialités pharmaceutiques spécifiques au secteur SSR. Liste établie et maintenue par le ministère.</t>
  </si>
  <si>
    <t>Nombre moyen d'actes d'évaluation par séjour</t>
  </si>
  <si>
    <t>Nombre moyen d'actes d'appareillage par séjour</t>
  </si>
  <si>
    <t>Part des séjours post chirurgie</t>
  </si>
  <si>
    <t>Nombre moyen d'actes d'évaluation par séjour = Nombre d'actes CSARR des chapitres 01 à 08 associés au code hiérarchie '01' / Nombre de séjours</t>
  </si>
  <si>
    <t>Nombre moyen d'actes d'appareillage par séjour = Nombre d'actes CSARR du chapitre 09 / Nombre de séjours</t>
  </si>
  <si>
    <t>Part réalisée en HC</t>
  </si>
  <si>
    <t>Part réalisée en HP</t>
  </si>
  <si>
    <t>CHM Plérin</t>
  </si>
  <si>
    <t>CSSR Les Chatelets</t>
  </si>
  <si>
    <t>Le Divit - Ploemeur</t>
  </si>
  <si>
    <t>CH Tréguier</t>
  </si>
  <si>
    <t>CH Douarnenez</t>
  </si>
  <si>
    <t>CH St Brieuc</t>
  </si>
  <si>
    <t>CH Quimperlé</t>
  </si>
  <si>
    <t>CH Lannion</t>
  </si>
  <si>
    <t>CH Dinan</t>
  </si>
  <si>
    <t>CHBA</t>
  </si>
  <si>
    <t>CH Guingamp</t>
  </si>
  <si>
    <t>CH Paimpol</t>
  </si>
  <si>
    <t>CH St Malo</t>
  </si>
  <si>
    <t>CH Landerneau</t>
  </si>
  <si>
    <t>CH La Guerche de Bretagne</t>
  </si>
  <si>
    <t>CH Grand Fougeray</t>
  </si>
  <si>
    <t>CH Montfort sur Meu</t>
  </si>
  <si>
    <t>CH Saint-Méen le Grand</t>
  </si>
  <si>
    <t>CH Carentoir</t>
  </si>
  <si>
    <t>MRC STV - Baguer Morvan</t>
  </si>
  <si>
    <t>CH Guémené sur Scorff</t>
  </si>
  <si>
    <t>290000728</t>
  </si>
  <si>
    <t>HIA - Brest</t>
  </si>
  <si>
    <t>Centre Hospitalier - Lannion</t>
  </si>
  <si>
    <t>Centre Hospitalier  - Lannion</t>
  </si>
  <si>
    <t>Fondation Ildys site de Ty-Yann</t>
  </si>
  <si>
    <t>Fondation Ildys site de Perharidy</t>
  </si>
  <si>
    <t>Fondation Ildys site St Luc</t>
  </si>
  <si>
    <t>Fondation Ildys site de Mathieu Donnart</t>
  </si>
  <si>
    <t>Nombre de séances par séjour</t>
  </si>
  <si>
    <t>CH - Lannion</t>
  </si>
  <si>
    <t>Nombre de séances par séjour = Nombre de séances relatives à des séjours complets sur l'année rapporté au nombre de séjours complets sur l'année.</t>
  </si>
  <si>
    <t>Part des séjours en hospitalisation partielle suite à une hospitalisation complète = Nombre de séjours en hospitalisation partielle associés à un séjour en hospitalisation complète (chainage) rapporté au nombre de séjours en hospitalisation partielle.</t>
  </si>
  <si>
    <t xml:space="preserve">Clinique des Augustines </t>
  </si>
  <si>
    <t>Part des séjours en HP suite à une HC SSR</t>
  </si>
  <si>
    <t>CH Pays de Morlaix</t>
  </si>
  <si>
    <t>Fondation Ildys Perharidy</t>
  </si>
  <si>
    <t>CPC l'Avancée - St Brieuc</t>
  </si>
  <si>
    <t>Fondation Ildys Ty-Yann</t>
  </si>
  <si>
    <t xml:space="preserve">Clinique Les Glénan </t>
  </si>
  <si>
    <t xml:space="preserve"> Le Divit - Ploemeur</t>
  </si>
  <si>
    <t>CHBS - Lorient</t>
  </si>
  <si>
    <t>CH de Redon</t>
  </si>
  <si>
    <t>Hôpital STV Bain Bretagne</t>
  </si>
  <si>
    <t>A.Gardiner - Dinard</t>
  </si>
  <si>
    <t>CHCB Pontivy</t>
  </si>
  <si>
    <t>CH - St Malo</t>
  </si>
  <si>
    <t>CH - St Brieuc</t>
  </si>
  <si>
    <t>Hôpital  - Dinard</t>
  </si>
  <si>
    <t>Fondation Ildys  Perharidy</t>
  </si>
  <si>
    <t xml:space="preserve">Polyclinique St Laurent </t>
  </si>
  <si>
    <t>CPC Le Phare - Lorient</t>
  </si>
  <si>
    <t>CPC Kerdudo - Guidel</t>
  </si>
  <si>
    <t>CPC l'Escale - Rennes</t>
  </si>
  <si>
    <t>50A SSR Polyvalents  - Hospitalisation complète</t>
  </si>
  <si>
    <t>Fondation Ildys - Mathieu Donnart</t>
  </si>
  <si>
    <t>50E SSR Polyvalents - Hospitalisation complète</t>
  </si>
  <si>
    <t>55E Affections des systèmes digestif, métabolique et endocrinien - Hospitalisation complète</t>
  </si>
  <si>
    <t>55E Affections des systèmes digestif, métabolique et endocrinien - Hospitalisation partielle</t>
  </si>
  <si>
    <t>Taux de fuite 2015</t>
  </si>
  <si>
    <t>Taux d'attractivité 2015</t>
  </si>
  <si>
    <t>Fiondation Ildys site de Ty-Yann</t>
  </si>
  <si>
    <t>Nombre de journées 2015 - SSR Affections du système nerveux - Enfants et adolescents</t>
  </si>
  <si>
    <t>Fondation Ildys sites de Perharidy, St Luc, Mathieu Donnart et Ty Yann</t>
  </si>
  <si>
    <t>Recettes de la journée SSR = Montant remboursé par l'Assurance Maladie / Nombre de journées SSR</t>
  </si>
  <si>
    <t>Bretagne codes en erreur</t>
  </si>
  <si>
    <t>CHRU Brest</t>
  </si>
  <si>
    <t>CHRU Rennes</t>
  </si>
  <si>
    <t>CH des Pays de Morlaix</t>
  </si>
  <si>
    <t>CHBS- Lorient</t>
  </si>
  <si>
    <t>HSTV - Bain de Bretagne</t>
  </si>
  <si>
    <t>CM Rey Leroux - La Bouexière</t>
  </si>
  <si>
    <t>CH - Dinan</t>
  </si>
  <si>
    <t>CPC Escale - Rennes</t>
  </si>
  <si>
    <t>Nombre de journées 2016 - SSR Affections cardiovasculaires- Adultes</t>
  </si>
  <si>
    <t>Fondation Ildys</t>
  </si>
  <si>
    <t>Montant AM déclaré</t>
  </si>
  <si>
    <t>Pôle gériatrique rennais - Chantepie</t>
  </si>
  <si>
    <t>Pôle gériatrique rennais</t>
  </si>
  <si>
    <t>Evol./2015</t>
  </si>
  <si>
    <r>
      <rPr>
        <u/>
        <sz val="8"/>
        <rFont val="Arial"/>
        <family val="2"/>
      </rPr>
      <t>Source</t>
    </r>
    <r>
      <rPr>
        <sz val="8"/>
        <rFont val="Arial"/>
        <family val="2"/>
      </rPr>
      <t xml:space="preserve"> : Tableau OVALIDE SSR N°1V1VMED M12 2016</t>
    </r>
  </si>
  <si>
    <r>
      <rPr>
        <u/>
        <sz val="10"/>
        <rFont val="Arial"/>
        <family val="2"/>
      </rPr>
      <t>Source</t>
    </r>
    <r>
      <rPr>
        <sz val="10"/>
        <rFont val="Arial"/>
        <family val="2"/>
      </rPr>
      <t xml:space="preserve"> : Tableau OVALIDE SSR N°2VVACE M12 2016</t>
    </r>
  </si>
  <si>
    <t>Total 2016</t>
  </si>
  <si>
    <t>Evol. / 2015</t>
  </si>
  <si>
    <r>
      <t>Source</t>
    </r>
    <r>
      <rPr>
        <sz val="8"/>
        <rFont val="Arial"/>
        <family val="2"/>
      </rPr>
      <t xml:space="preserve"> : Base régionale PMSI SSR 2016, ATIH</t>
    </r>
  </si>
  <si>
    <t>Clinique Kerléna - Roscoff</t>
  </si>
  <si>
    <r>
      <t>Source</t>
    </r>
    <r>
      <rPr>
        <sz val="8"/>
        <rFont val="Arial"/>
        <family val="2"/>
      </rPr>
      <t xml:space="preserve"> : Base régionale PMSI SSR 2016 et 2015, ATIH</t>
    </r>
  </si>
  <si>
    <t xml:space="preserve">Les journées de 2015 ont été proratisées dans le calcul des évolutions pour tenir compte des différences de période couverte par le recueil du PMSI SSR : 53 semaines en 2015 et 52 semaines en 2016. </t>
  </si>
  <si>
    <t>L'activité agrégée de la Fondation Ildys est donnée à titre indicatif afin de calculer les évolutions d'activité sur l'ensemble des sites.</t>
  </si>
  <si>
    <t>dont &gt;=  80 ans</t>
  </si>
  <si>
    <t>Centre Hospitalier  - Landerneau</t>
  </si>
  <si>
    <t>Les journées de 2015 ont été proratisées dans le calcul des évolutions pour tenir compte des différences de période couverte par le recueil du PMSI SSR : 53 semaines en 2015 et 52 semaines en 2016.</t>
  </si>
  <si>
    <t>Nombre de journées 2016</t>
  </si>
  <si>
    <r>
      <t>Source</t>
    </r>
    <r>
      <rPr>
        <sz val="8"/>
        <rFont val="Arial"/>
        <family val="2"/>
      </rPr>
      <t xml:space="preserve"> : Base régionale PMSI SSR 2015, 2016, ATIH</t>
    </r>
  </si>
  <si>
    <t>Taux de fuite 2016</t>
  </si>
  <si>
    <t>Taux d'attractivité 2016</t>
  </si>
  <si>
    <t>Nombre de journées 2016 - SSR Polyvalents - Adultes</t>
  </si>
  <si>
    <t>Nombre de journées 2016 - SSR Affections de l'appareil locomoteur - Adultes</t>
  </si>
  <si>
    <t>Nombre de journées 2016 - SSR Affections du système nerveux - Adultes</t>
  </si>
  <si>
    <t>Nombre de journées 2016 - SSR Affections respiratoires- Adultes</t>
  </si>
  <si>
    <t>Nombre de journées 2016 - Affections des systèmes digestif, métabolique et endocrinien - Adultes</t>
  </si>
  <si>
    <t>Nombre de journées 2016 - SSR Affections liées aux conduites addictives - Adultes</t>
  </si>
  <si>
    <t xml:space="preserve">Nombre de journées 2016 - SSR PAPD </t>
  </si>
  <si>
    <t>Nombre de journées 2016 - SSR Polyvalents - Enfants et adolescents</t>
  </si>
  <si>
    <t>Nombre de journées 2016 - SSR Affections de l'appareil locomoteur - Enfants et adolescents</t>
  </si>
  <si>
    <t>DAF 2016 hors CNR</t>
  </si>
  <si>
    <r>
      <t>Source</t>
    </r>
    <r>
      <rPr>
        <sz val="8"/>
        <rFont val="Arial"/>
        <family val="2"/>
      </rPr>
      <t xml:space="preserve"> : Base régionale PMSI SSR 2015, 2016, ATIH 
ARS Bretagne, PARE</t>
    </r>
  </si>
  <si>
    <r>
      <t>Source</t>
    </r>
    <r>
      <rPr>
        <sz val="8"/>
        <rFont val="Arial"/>
        <family val="2"/>
      </rPr>
      <t xml:space="preserve"> : Base régionale PMSI SSR 2015, 2016, ATIH 
ARS Bretagne, SNIIRAM</t>
    </r>
  </si>
  <si>
    <t>Montant 2016 remboursé par l'Assurance Maladie</t>
  </si>
  <si>
    <t>HIA-Brest</t>
  </si>
  <si>
    <t>Nombre de patients est calculé à partir du N° de chaînage des séjours correctement chaînés (critère chaînage='000000000')</t>
  </si>
  <si>
    <t>Nombre moyen d'actes d'éducation et d'information par séjour</t>
  </si>
  <si>
    <t>Nombre moyen d'actes d'activité et participation par séjour</t>
  </si>
  <si>
    <t>Centre Hospitalier - Landerneau</t>
  </si>
  <si>
    <t>CH de Douarnenez</t>
  </si>
  <si>
    <t>CH Bretagne Sud - Lorient</t>
  </si>
  <si>
    <t>Ets santé Le Divit - Ploemeur</t>
  </si>
  <si>
    <t>Clinique Augustines - Malestroit</t>
  </si>
  <si>
    <t>CH Bretagne Atlantique-Vannes</t>
  </si>
  <si>
    <t>HSTV - Bain Bretagne</t>
  </si>
  <si>
    <t>CH de La Guerche de Bretagne</t>
  </si>
  <si>
    <t>CH  du Grand Fougeray</t>
  </si>
  <si>
    <t>CHr  de Montfort sur Meu</t>
  </si>
  <si>
    <t>CH de Saint-Méen le Grand</t>
  </si>
  <si>
    <t xml:space="preserve">Pôle gériatrique rennais </t>
  </si>
  <si>
    <t>Centre Hospitalier - Dinan</t>
  </si>
  <si>
    <t>Centre Hospitalier - St Malo</t>
  </si>
  <si>
    <t>CH de Plouguernevel</t>
  </si>
  <si>
    <t>CH de Guémené sur Scorff</t>
  </si>
  <si>
    <t>CHde Centre Bretagne - Pontivy</t>
  </si>
  <si>
    <t>CSSR Chatelets - Ploufragan</t>
  </si>
  <si>
    <t>Cl. Saint Joseph - Combourg</t>
  </si>
  <si>
    <t>Polycl. St Laurent - Rennes</t>
  </si>
  <si>
    <t>HIA  - Brest</t>
  </si>
  <si>
    <t>Cl. des Augustines - Malestroit</t>
  </si>
  <si>
    <t>Fondation Ildys site Perharidy</t>
  </si>
  <si>
    <t>Nombre moyen d'actes d'éducation et d'information par séjour = Nombre d'actes CSARR du chapitre 10 / Nombre de séjours</t>
  </si>
  <si>
    <t>Nombre moyen d'actes d'activité et participation par séjour = Nombre d'actes CSARR du chapitre 11 / Nombre de séjours</t>
  </si>
  <si>
    <t>Fondation Ildys - Perharidy</t>
  </si>
  <si>
    <t>CRF Tréboul - Douarnenez</t>
  </si>
  <si>
    <t>CRF Kerpape - Ploemeur</t>
  </si>
  <si>
    <t>Cl. Augustines - Malestroit</t>
  </si>
  <si>
    <t>Pôle MPR St Hélier</t>
  </si>
  <si>
    <t>CH  Marches de Bretagne</t>
  </si>
  <si>
    <t>CH - Guingamp</t>
  </si>
  <si>
    <t>Le Patis Fraux Vern s/ s.</t>
  </si>
  <si>
    <t>CRF Tréboul Douarnenez</t>
  </si>
  <si>
    <t>Clinique Kerléna Roscoff</t>
  </si>
  <si>
    <t>CH Marches de Bretagne</t>
  </si>
  <si>
    <t xml:space="preserve">Pôle MPR St Hélier </t>
  </si>
  <si>
    <t>Fondation Ildys site Ty Yann</t>
  </si>
  <si>
    <t>CRF Kerpape</t>
  </si>
  <si>
    <t>CPC Avancée - St Brieuc</t>
  </si>
  <si>
    <t>Cl. Kerléna - Roscoff</t>
  </si>
  <si>
    <t>Cl. Kerléna</t>
  </si>
  <si>
    <t xml:space="preserve">Cl. Augustines </t>
  </si>
  <si>
    <t xml:space="preserve">CSSR Chatelets </t>
  </si>
  <si>
    <t>Ty-Yann</t>
  </si>
  <si>
    <t>CM Rey Leroux</t>
  </si>
  <si>
    <t>MathieuDonnart</t>
  </si>
  <si>
    <t>Perharidy</t>
  </si>
  <si>
    <t>CMP Beaulieu</t>
  </si>
  <si>
    <t xml:space="preserve">CRF Kerpape </t>
  </si>
  <si>
    <t>CHIC Quimper</t>
  </si>
  <si>
    <t>CM 01
Affections du système nerveux</t>
  </si>
  <si>
    <t>CM 02
Affections de l'œil</t>
  </si>
  <si>
    <t>CM 03
Affections des oreilles, du nez, de la bouche et des dents</t>
  </si>
  <si>
    <t>CM 04
Affections de l'appareil respiratoire</t>
  </si>
  <si>
    <t>CM 05
 Affections de l'appareil circulatoire</t>
  </si>
  <si>
    <t>Part réalisée en SSR spécialisés</t>
  </si>
  <si>
    <t>CM 06
Affections des organes digestifs</t>
  </si>
  <si>
    <t>CM 08
Affections et traumatismes du système ostéo-articulaire</t>
  </si>
  <si>
    <t>CM 09
Affections de la peau, des tissus sous-cutanés et des seins</t>
  </si>
  <si>
    <t>CM 10
Affections endocriniennes, métaboliques et nutritionnelles</t>
  </si>
  <si>
    <t>CM 11
Affections de l'appareil génito-urinaire</t>
  </si>
  <si>
    <t>CM 16
Affections du sang, des organes hématopoïetiques et du système immunitaire</t>
  </si>
  <si>
    <t>CM 18
Maladies infectieuses, virales ou parasitaires</t>
  </si>
  <si>
    <t>CM 19
Troubles mentaux et du comportement</t>
  </si>
  <si>
    <t>CM 23
Autres motifs de recours au service de santé</t>
  </si>
  <si>
    <t>CM 27
Post greffes d'organes</t>
  </si>
  <si>
    <t>Fondation Ildys  site de Ty-Yann</t>
  </si>
  <si>
    <t>Fondation Ildys  site de Perharidy</t>
  </si>
  <si>
    <t>Fondation Ildys MathieuDonnart</t>
  </si>
  <si>
    <t>Fondation Ildys site Ty-Yann</t>
  </si>
  <si>
    <t>CH - Landerneau</t>
  </si>
  <si>
    <t>Fondation Ildys - Ty-Yann</t>
  </si>
  <si>
    <t>Fondation Ildys - St Luc</t>
  </si>
  <si>
    <t>CH - Douarnenez</t>
  </si>
  <si>
    <t>CH - Le Faouët</t>
  </si>
  <si>
    <t>CH - Port-Louis</t>
  </si>
  <si>
    <t>ES Le Divit - Ploemeur</t>
  </si>
  <si>
    <t>CH - La Guerche de Bretagne</t>
  </si>
  <si>
    <t>CH - Grand Fougeray</t>
  </si>
  <si>
    <t>CH - Montfort sur Meu</t>
  </si>
  <si>
    <t>CH - Saint-Méen le Grand</t>
  </si>
  <si>
    <t>Le Patis Fraux - Vern s/ seiche</t>
  </si>
  <si>
    <t>Cl. de l'Elorn - Landerneau</t>
  </si>
  <si>
    <t>Maison de Velleda - Plancoët</t>
  </si>
  <si>
    <t>Hôpital A. Gardiner - Dinard</t>
  </si>
  <si>
    <t>Centre Hospitalier - St Brieuc</t>
  </si>
  <si>
    <t>CH - Plouguernevel</t>
  </si>
  <si>
    <t>CH - Guémené sur Scorff</t>
  </si>
  <si>
    <t>CH Centre Bretagne - Pontivy</t>
  </si>
  <si>
    <t>Nombre de GME pour décrire 80% de l'activité</t>
  </si>
  <si>
    <t>Nombre de catégories différentes d'intervenants RR</t>
  </si>
  <si>
    <t>Part des actes RR réalisés par un infirmier</t>
  </si>
  <si>
    <t>Score moyen de dépendance physique à l'entrée en SSR en HC</t>
  </si>
  <si>
    <t>Score moyen de dépendance cognitive à l'entrée en SSR en HC</t>
  </si>
  <si>
    <t>Part des RHA groupés en erreur</t>
  </si>
  <si>
    <t>Part des journées en attente de placement en HC</t>
  </si>
  <si>
    <t>Part des séjours avec un chaînage correct</t>
  </si>
  <si>
    <t>Part des RHA sans acte RR</t>
  </si>
  <si>
    <t>ND</t>
  </si>
  <si>
    <t>CH des Marches de Bretagne - Antrain</t>
  </si>
  <si>
    <t>Fondation Ildys site de Ty Yann</t>
  </si>
  <si>
    <t>DAF 2015</t>
  </si>
  <si>
    <t>montant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</si>
</sst>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%"/>
    <numFmt numFmtId="165" formatCode="#,##0\ &quot;€&quot;"/>
    <numFmt numFmtId="166" formatCode="0.0"/>
    <numFmt numFmtId="167" formatCode="#,##0.0\ &quot;€&quot;"/>
    <numFmt numFmtId="168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7"/>
      <color theme="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</cellStyleXfs>
  <cellXfs count="671">
    <xf numFmtId="0" fontId="0" fillId="0" borderId="0" xfId="0"/>
    <xf numFmtId="0" fontId="2" fillId="0" borderId="0" xfId="0" applyFont="1"/>
    <xf numFmtId="0" fontId="2" fillId="0" borderId="0" xfId="0" quotePrefix="1" applyNumberFormat="1" applyFont="1"/>
    <xf numFmtId="3" fontId="2" fillId="0" borderId="0" xfId="0" quotePrefix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0" fontId="3" fillId="0" borderId="0" xfId="0" applyFont="1"/>
    <xf numFmtId="0" fontId="2" fillId="0" borderId="1" xfId="0" quotePrefix="1" applyNumberFormat="1" applyFont="1" applyBorder="1"/>
    <xf numFmtId="0" fontId="2" fillId="0" borderId="1" xfId="0" applyFont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NumberFormat="1" applyFont="1" applyBorder="1"/>
    <xf numFmtId="164" fontId="0" fillId="0" borderId="0" xfId="0" applyNumberFormat="1"/>
    <xf numFmtId="0" fontId="2" fillId="0" borderId="1" xfId="0" quotePrefix="1" applyNumberFormat="1" applyFont="1" applyFill="1" applyBorder="1"/>
    <xf numFmtId="0" fontId="9" fillId="0" borderId="0" xfId="0" applyFont="1"/>
    <xf numFmtId="0" fontId="2" fillId="0" borderId="2" xfId="0" quotePrefix="1" applyNumberFormat="1" applyFont="1" applyBorder="1"/>
    <xf numFmtId="0" fontId="5" fillId="0" borderId="1" xfId="0" quotePrefix="1" applyNumberFormat="1" applyFont="1" applyBorder="1"/>
    <xf numFmtId="0" fontId="5" fillId="0" borderId="2" xfId="0" quotePrefix="1" applyNumberFormat="1" applyFont="1" applyBorder="1"/>
    <xf numFmtId="0" fontId="5" fillId="0" borderId="1" xfId="0" applyNumberFormat="1" applyFont="1" applyBorder="1"/>
    <xf numFmtId="1" fontId="9" fillId="0" borderId="0" xfId="0" applyNumberFormat="1" applyFont="1"/>
    <xf numFmtId="1" fontId="0" fillId="0" borderId="0" xfId="0" applyNumberFormat="1"/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1" xfId="0" applyFont="1" applyBorder="1" applyAlignment="1">
      <alignment vertical="center"/>
    </xf>
    <xf numFmtId="0" fontId="2" fillId="0" borderId="2" xfId="0" applyFont="1" applyBorder="1"/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11" fillId="4" borderId="1" xfId="0" quotePrefix="1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 wrapText="1"/>
    </xf>
    <xf numFmtId="0" fontId="11" fillId="3" borderId="10" xfId="0" quotePrefix="1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1" fillId="5" borderId="1" xfId="0" quotePrefix="1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 wrapText="1"/>
    </xf>
    <xf numFmtId="164" fontId="15" fillId="0" borderId="5" xfId="0" quotePrefix="1" applyNumberFormat="1" applyFont="1" applyBorder="1" applyAlignment="1">
      <alignment horizontal="right"/>
    </xf>
    <xf numFmtId="164" fontId="15" fillId="0" borderId="4" xfId="0" quotePrefix="1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15" fillId="0" borderId="9" xfId="0" quotePrefix="1" applyNumberFormat="1" applyFont="1" applyBorder="1" applyAlignment="1">
      <alignment horizontal="right"/>
    </xf>
    <xf numFmtId="164" fontId="15" fillId="0" borderId="14" xfId="0" quotePrefix="1" applyNumberFormat="1" applyFont="1" applyBorder="1" applyAlignment="1">
      <alignment horizontal="right"/>
    </xf>
    <xf numFmtId="164" fontId="15" fillId="0" borderId="14" xfId="0" applyNumberFormat="1" applyFont="1" applyBorder="1" applyAlignment="1">
      <alignment horizontal="right"/>
    </xf>
    <xf numFmtId="164" fontId="3" fillId="6" borderId="17" xfId="0" quotePrefix="1" applyNumberFormat="1" applyFont="1" applyFill="1" applyBorder="1" applyAlignment="1">
      <alignment horizontal="right"/>
    </xf>
    <xf numFmtId="164" fontId="3" fillId="6" borderId="18" xfId="0" quotePrefix="1" applyNumberFormat="1" applyFont="1" applyFill="1" applyBorder="1" applyAlignment="1">
      <alignment horizontal="right"/>
    </xf>
    <xf numFmtId="164" fontId="3" fillId="6" borderId="19" xfId="0" quotePrefix="1" applyNumberFormat="1" applyFont="1" applyFill="1" applyBorder="1" applyAlignment="1">
      <alignment horizontal="right"/>
    </xf>
    <xf numFmtId="3" fontId="3" fillId="6" borderId="17" xfId="0" quotePrefix="1" applyNumberFormat="1" applyFont="1" applyFill="1" applyBorder="1" applyAlignment="1">
      <alignment horizontal="right"/>
    </xf>
    <xf numFmtId="164" fontId="16" fillId="6" borderId="20" xfId="0" quotePrefix="1" applyNumberFormat="1" applyFont="1" applyFill="1" applyBorder="1" applyAlignment="1">
      <alignment horizontal="right"/>
    </xf>
    <xf numFmtId="164" fontId="3" fillId="6" borderId="21" xfId="0" quotePrefix="1" applyNumberFormat="1" applyFont="1" applyFill="1" applyBorder="1" applyAlignment="1">
      <alignment horizontal="right"/>
    </xf>
    <xf numFmtId="3" fontId="3" fillId="6" borderId="22" xfId="0" quotePrefix="1" applyNumberFormat="1" applyFont="1" applyFill="1" applyBorder="1" applyAlignment="1">
      <alignment horizontal="right"/>
    </xf>
    <xf numFmtId="164" fontId="16" fillId="6" borderId="19" xfId="0" quotePrefix="1" applyNumberFormat="1" applyFont="1" applyFill="1" applyBorder="1" applyAlignment="1">
      <alignment horizontal="right"/>
    </xf>
    <xf numFmtId="0" fontId="3" fillId="6" borderId="22" xfId="0" applyFont="1" applyFill="1" applyBorder="1" applyAlignment="1">
      <alignment horizontal="right"/>
    </xf>
    <xf numFmtId="164" fontId="16" fillId="6" borderId="19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3" fillId="6" borderId="19" xfId="0" applyNumberFormat="1" applyFont="1" applyFill="1" applyBorder="1" applyAlignment="1">
      <alignment horizontal="right"/>
    </xf>
    <xf numFmtId="164" fontId="3" fillId="6" borderId="24" xfId="0" quotePrefix="1" applyNumberFormat="1" applyFont="1" applyFill="1" applyBorder="1" applyAlignment="1">
      <alignment horizontal="right"/>
    </xf>
    <xf numFmtId="164" fontId="3" fillId="6" borderId="25" xfId="0" applyNumberFormat="1" applyFont="1" applyFill="1" applyBorder="1" applyAlignment="1">
      <alignment horizontal="right"/>
    </xf>
    <xf numFmtId="164" fontId="3" fillId="6" borderId="26" xfId="0" applyNumberFormat="1" applyFont="1" applyFill="1" applyBorder="1" applyAlignment="1">
      <alignment horizontal="right"/>
    </xf>
    <xf numFmtId="3" fontId="3" fillId="6" borderId="24" xfId="0" quotePrefix="1" applyNumberFormat="1" applyFont="1" applyFill="1" applyBorder="1" applyAlignment="1">
      <alignment horizontal="right"/>
    </xf>
    <xf numFmtId="164" fontId="16" fillId="6" borderId="27" xfId="0" quotePrefix="1" applyNumberFormat="1" applyFont="1" applyFill="1" applyBorder="1" applyAlignment="1">
      <alignment horizontal="right"/>
    </xf>
    <xf numFmtId="164" fontId="3" fillId="6" borderId="28" xfId="0" quotePrefix="1" applyNumberFormat="1" applyFont="1" applyFill="1" applyBorder="1" applyAlignment="1">
      <alignment horizontal="right"/>
    </xf>
    <xf numFmtId="3" fontId="3" fillId="6" borderId="29" xfId="0" applyNumberFormat="1" applyFont="1" applyFill="1" applyBorder="1" applyAlignment="1">
      <alignment horizontal="right"/>
    </xf>
    <xf numFmtId="164" fontId="16" fillId="6" borderId="26" xfId="0" applyNumberFormat="1" applyFont="1" applyFill="1" applyBorder="1" applyAlignment="1">
      <alignment horizontal="right"/>
    </xf>
    <xf numFmtId="0" fontId="3" fillId="6" borderId="29" xfId="0" applyFont="1" applyFill="1" applyBorder="1" applyAlignment="1">
      <alignment horizontal="right"/>
    </xf>
    <xf numFmtId="164" fontId="10" fillId="3" borderId="17" xfId="0" quotePrefix="1" applyNumberFormat="1" applyFont="1" applyFill="1" applyBorder="1" applyAlignment="1">
      <alignment horizontal="right"/>
    </xf>
    <xf numFmtId="164" fontId="10" fillId="3" borderId="18" xfId="0" quotePrefix="1" applyNumberFormat="1" applyFont="1" applyFill="1" applyBorder="1" applyAlignment="1">
      <alignment horizontal="right"/>
    </xf>
    <xf numFmtId="164" fontId="10" fillId="3" borderId="19" xfId="0" quotePrefix="1" applyNumberFormat="1" applyFont="1" applyFill="1" applyBorder="1" applyAlignment="1">
      <alignment horizontal="right"/>
    </xf>
    <xf numFmtId="3" fontId="10" fillId="3" borderId="17" xfId="0" quotePrefix="1" applyNumberFormat="1" applyFont="1" applyFill="1" applyBorder="1" applyAlignment="1">
      <alignment horizontal="right"/>
    </xf>
    <xf numFmtId="164" fontId="17" fillId="3" borderId="20" xfId="0" quotePrefix="1" applyNumberFormat="1" applyFont="1" applyFill="1" applyBorder="1" applyAlignment="1">
      <alignment horizontal="right"/>
    </xf>
    <xf numFmtId="164" fontId="10" fillId="3" borderId="21" xfId="0" quotePrefix="1" applyNumberFormat="1" applyFont="1" applyFill="1" applyBorder="1" applyAlignment="1">
      <alignment horizontal="right"/>
    </xf>
    <xf numFmtId="3" fontId="10" fillId="3" borderId="22" xfId="0" quotePrefix="1" applyNumberFormat="1" applyFont="1" applyFill="1" applyBorder="1" applyAlignment="1">
      <alignment horizontal="right"/>
    </xf>
    <xf numFmtId="164" fontId="17" fillId="3" borderId="19" xfId="0" quotePrefix="1" applyNumberFormat="1" applyFont="1" applyFill="1" applyBorder="1" applyAlignment="1">
      <alignment horizontal="right"/>
    </xf>
    <xf numFmtId="0" fontId="10" fillId="3" borderId="22" xfId="0" applyFont="1" applyFill="1" applyBorder="1" applyAlignment="1">
      <alignment horizontal="right"/>
    </xf>
    <xf numFmtId="164" fontId="17" fillId="3" borderId="19" xfId="0" applyNumberFormat="1" applyFont="1" applyFill="1" applyBorder="1" applyAlignment="1">
      <alignment horizontal="right"/>
    </xf>
    <xf numFmtId="3" fontId="2" fillId="0" borderId="6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3" fontId="2" fillId="0" borderId="3" xfId="0" quotePrefix="1" applyNumberFormat="1" applyFont="1" applyBorder="1" applyAlignment="1">
      <alignment horizontal="right"/>
    </xf>
    <xf numFmtId="3" fontId="2" fillId="0" borderId="5" xfId="0" quotePrefix="1" applyNumberFormat="1" applyFont="1" applyBorder="1" applyAlignment="1">
      <alignment horizontal="right"/>
    </xf>
    <xf numFmtId="164" fontId="2" fillId="0" borderId="4" xfId="0" quotePrefix="1" applyNumberFormat="1" applyFont="1" applyBorder="1" applyAlignment="1">
      <alignment horizontal="right"/>
    </xf>
    <xf numFmtId="164" fontId="2" fillId="0" borderId="31" xfId="0" quotePrefix="1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3" xfId="0" quotePrefix="1" applyNumberFormat="1" applyFont="1" applyFill="1" applyBorder="1" applyAlignment="1">
      <alignment horizontal="right"/>
    </xf>
    <xf numFmtId="3" fontId="2" fillId="0" borderId="5" xfId="0" quotePrefix="1" applyNumberFormat="1" applyFont="1" applyFill="1" applyBorder="1" applyAlignment="1">
      <alignment horizontal="right"/>
    </xf>
    <xf numFmtId="0" fontId="2" fillId="0" borderId="3" xfId="0" quotePrefix="1" applyNumberFormat="1" applyFont="1" applyBorder="1" applyAlignment="1">
      <alignment horizontal="right"/>
    </xf>
    <xf numFmtId="0" fontId="2" fillId="0" borderId="5" xfId="0" quotePrefix="1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3" fontId="2" fillId="0" borderId="12" xfId="0" quotePrefix="1" applyNumberFormat="1" applyFont="1" applyBorder="1" applyAlignment="1">
      <alignment horizontal="right"/>
    </xf>
    <xf numFmtId="3" fontId="2" fillId="0" borderId="32" xfId="0" quotePrefix="1" applyNumberFormat="1" applyFont="1" applyBorder="1" applyAlignment="1">
      <alignment horizontal="right"/>
    </xf>
    <xf numFmtId="164" fontId="2" fillId="0" borderId="33" xfId="0" quotePrefix="1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6" xfId="0" quotePrefix="1" applyNumberFormat="1" applyFont="1" applyBorder="1" applyAlignment="1">
      <alignment horizontal="right"/>
    </xf>
    <xf numFmtId="3" fontId="2" fillId="0" borderId="9" xfId="0" quotePrefix="1" applyNumberFormat="1" applyFont="1" applyBorder="1" applyAlignment="1">
      <alignment horizontal="right"/>
    </xf>
    <xf numFmtId="164" fontId="2" fillId="0" borderId="14" xfId="0" quotePrefix="1" applyNumberFormat="1" applyFont="1" applyBorder="1" applyAlignment="1">
      <alignment horizontal="right"/>
    </xf>
    <xf numFmtId="3" fontId="3" fillId="6" borderId="34" xfId="0" quotePrefix="1" applyNumberFormat="1" applyFont="1" applyFill="1" applyBorder="1" applyAlignment="1">
      <alignment horizontal="right"/>
    </xf>
    <xf numFmtId="164" fontId="3" fillId="6" borderId="35" xfId="0" quotePrefix="1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right"/>
    </xf>
    <xf numFmtId="3" fontId="3" fillId="6" borderId="22" xfId="0" applyNumberFormat="1" applyFont="1" applyFill="1" applyBorder="1" applyAlignment="1">
      <alignment horizontal="right"/>
    </xf>
    <xf numFmtId="3" fontId="3" fillId="6" borderId="20" xfId="0" applyNumberFormat="1" applyFont="1" applyFill="1" applyBorder="1" applyAlignment="1">
      <alignment horizontal="right"/>
    </xf>
    <xf numFmtId="3" fontId="3" fillId="6" borderId="20" xfId="0" quotePrefix="1" applyNumberFormat="1" applyFont="1" applyFill="1" applyBorder="1" applyAlignment="1">
      <alignment horizontal="right"/>
    </xf>
    <xf numFmtId="3" fontId="2" fillId="0" borderId="6" xfId="0" quotePrefix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16" xfId="0" quotePrefix="1" applyNumberFormat="1" applyFont="1" applyBorder="1" applyAlignment="1">
      <alignment horizontal="right"/>
    </xf>
    <xf numFmtId="0" fontId="2" fillId="0" borderId="9" xfId="0" quotePrefix="1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3" fontId="3" fillId="6" borderId="36" xfId="0" quotePrefix="1" applyNumberFormat="1" applyFont="1" applyFill="1" applyBorder="1" applyAlignment="1">
      <alignment horizontal="right"/>
    </xf>
    <xf numFmtId="3" fontId="3" fillId="6" borderId="37" xfId="0" quotePrefix="1" applyNumberFormat="1" applyFont="1" applyFill="1" applyBorder="1" applyAlignment="1">
      <alignment horizontal="right"/>
    </xf>
    <xf numFmtId="164" fontId="3" fillId="6" borderId="38" xfId="0" quotePrefix="1" applyNumberFormat="1" applyFont="1" applyFill="1" applyBorder="1" applyAlignment="1">
      <alignment horizontal="right"/>
    </xf>
    <xf numFmtId="0" fontId="3" fillId="6" borderId="39" xfId="0" applyFont="1" applyFill="1" applyBorder="1" applyAlignment="1">
      <alignment horizontal="right"/>
    </xf>
    <xf numFmtId="0" fontId="3" fillId="6" borderId="40" xfId="0" applyFont="1" applyFill="1" applyBorder="1" applyAlignment="1">
      <alignment horizontal="right"/>
    </xf>
    <xf numFmtId="164" fontId="3" fillId="6" borderId="41" xfId="0" applyNumberFormat="1" applyFont="1" applyFill="1" applyBorder="1" applyAlignment="1">
      <alignment horizontal="right"/>
    </xf>
    <xf numFmtId="3" fontId="3" fillId="6" borderId="39" xfId="0" applyNumberFormat="1" applyFont="1" applyFill="1" applyBorder="1" applyAlignment="1">
      <alignment horizontal="right"/>
    </xf>
    <xf numFmtId="3" fontId="3" fillId="6" borderId="40" xfId="0" applyNumberFormat="1" applyFont="1" applyFill="1" applyBorder="1" applyAlignment="1">
      <alignment horizontal="right"/>
    </xf>
    <xf numFmtId="164" fontId="3" fillId="6" borderId="41" xfId="0" quotePrefix="1" applyNumberFormat="1" applyFont="1" applyFill="1" applyBorder="1" applyAlignment="1">
      <alignment horizontal="right"/>
    </xf>
    <xf numFmtId="3" fontId="3" fillId="6" borderId="39" xfId="0" quotePrefix="1" applyNumberFormat="1" applyFont="1" applyFill="1" applyBorder="1" applyAlignment="1">
      <alignment horizontal="right"/>
    </xf>
    <xf numFmtId="3" fontId="3" fillId="6" borderId="40" xfId="0" quotePrefix="1" applyNumberFormat="1" applyFont="1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164" fontId="10" fillId="3" borderId="19" xfId="0" applyNumberFormat="1" applyFont="1" applyFill="1" applyBorder="1" applyAlignment="1">
      <alignment horizontal="right"/>
    </xf>
    <xf numFmtId="3" fontId="10" fillId="3" borderId="22" xfId="0" applyNumberFormat="1" applyFont="1" applyFill="1" applyBorder="1" applyAlignment="1">
      <alignment horizontal="right"/>
    </xf>
    <xf numFmtId="3" fontId="10" fillId="3" borderId="20" xfId="0" applyNumberFormat="1" applyFont="1" applyFill="1" applyBorder="1" applyAlignment="1">
      <alignment horizontal="right"/>
    </xf>
    <xf numFmtId="3" fontId="2" fillId="0" borderId="30" xfId="0" quotePrefix="1" applyNumberFormat="1" applyFont="1" applyFill="1" applyBorder="1" applyAlignment="1">
      <alignment horizontal="right"/>
    </xf>
    <xf numFmtId="0" fontId="0" fillId="0" borderId="0" xfId="0" applyFill="1"/>
    <xf numFmtId="164" fontId="2" fillId="0" borderId="31" xfId="0" quotePrefix="1" applyNumberFormat="1" applyFont="1" applyFill="1" applyBorder="1" applyAlignment="1">
      <alignment horizontal="right"/>
    </xf>
    <xf numFmtId="164" fontId="2" fillId="0" borderId="4" xfId="0" quotePrefix="1" applyNumberFormat="1" applyFont="1" applyFill="1" applyBorder="1" applyAlignment="1">
      <alignment horizontal="right"/>
    </xf>
    <xf numFmtId="3" fontId="10" fillId="3" borderId="34" xfId="0" quotePrefix="1" applyNumberFormat="1" applyFont="1" applyFill="1" applyBorder="1" applyAlignment="1">
      <alignment horizontal="right"/>
    </xf>
    <xf numFmtId="164" fontId="10" fillId="3" borderId="35" xfId="0" quotePrefix="1" applyNumberFormat="1" applyFont="1" applyFill="1" applyBorder="1" applyAlignment="1">
      <alignment horizontal="right"/>
    </xf>
    <xf numFmtId="3" fontId="10" fillId="3" borderId="20" xfId="0" quotePrefix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3" fontId="6" fillId="0" borderId="1" xfId="0" quotePrefix="1" applyNumberFormat="1" applyFont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6" borderId="1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3" fontId="3" fillId="6" borderId="11" xfId="0" applyNumberFormat="1" applyFont="1" applyFill="1" applyBorder="1" applyAlignment="1">
      <alignment horizontal="right" vertical="center" wrapText="1"/>
    </xf>
    <xf numFmtId="3" fontId="3" fillId="6" borderId="23" xfId="0" applyNumberFormat="1" applyFont="1" applyFill="1" applyBorder="1" applyAlignment="1">
      <alignment horizontal="right" vertical="center" wrapText="1"/>
    </xf>
    <xf numFmtId="3" fontId="10" fillId="3" borderId="1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164" fontId="2" fillId="0" borderId="6" xfId="0" quotePrefix="1" applyNumberFormat="1" applyFont="1" applyBorder="1" applyAlignment="1">
      <alignment horizontal="right"/>
    </xf>
    <xf numFmtId="164" fontId="2" fillId="0" borderId="7" xfId="0" quotePrefix="1" applyNumberFormat="1" applyFont="1" applyBorder="1" applyAlignment="1">
      <alignment horizontal="right"/>
    </xf>
    <xf numFmtId="164" fontId="2" fillId="0" borderId="8" xfId="0" quotePrefix="1" applyNumberFormat="1" applyFont="1" applyBorder="1" applyAlignment="1">
      <alignment horizontal="right"/>
    </xf>
    <xf numFmtId="9" fontId="2" fillId="0" borderId="6" xfId="0" quotePrefix="1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12" xfId="0" quotePrefix="1" applyNumberFormat="1" applyFont="1" applyBorder="1" applyAlignment="1">
      <alignment horizontal="right"/>
    </xf>
    <xf numFmtId="164" fontId="2" fillId="0" borderId="13" xfId="0" quotePrefix="1" applyNumberFormat="1" applyFont="1" applyBorder="1" applyAlignment="1">
      <alignment horizontal="right"/>
    </xf>
    <xf numFmtId="164" fontId="2" fillId="0" borderId="15" xfId="0" quotePrefix="1" applyNumberFormat="1" applyFont="1" applyBorder="1" applyAlignment="1">
      <alignment horizontal="right"/>
    </xf>
    <xf numFmtId="9" fontId="2" fillId="0" borderId="12" xfId="0" quotePrefix="1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9" fontId="2" fillId="0" borderId="7" xfId="0" quotePrefix="1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1" xfId="0" quotePrefix="1" applyFont="1" applyBorder="1"/>
    <xf numFmtId="3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51" xfId="0" applyNumberFormat="1" applyBorder="1" applyAlignment="1">
      <alignment horizontal="right"/>
    </xf>
    <xf numFmtId="3" fontId="0" fillId="0" borderId="52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165" fontId="0" fillId="0" borderId="53" xfId="0" applyNumberFormat="1" applyBorder="1" applyAlignment="1">
      <alignment horizontal="right"/>
    </xf>
    <xf numFmtId="3" fontId="0" fillId="0" borderId="54" xfId="0" applyNumberForma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NumberFormat="1" applyFont="1" applyBorder="1"/>
    <xf numFmtId="3" fontId="4" fillId="9" borderId="11" xfId="0" applyNumberFormat="1" applyFont="1" applyFill="1" applyBorder="1" applyAlignment="1">
      <alignment horizontal="right"/>
    </xf>
    <xf numFmtId="3" fontId="4" fillId="9" borderId="23" xfId="0" applyNumberFormat="1" applyFont="1" applyFill="1" applyBorder="1" applyAlignment="1">
      <alignment horizontal="right"/>
    </xf>
    <xf numFmtId="3" fontId="19" fillId="11" borderId="1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5" fillId="8" borderId="1" xfId="0" quotePrefix="1" applyNumberFormat="1" applyFont="1" applyFill="1" applyBorder="1"/>
    <xf numFmtId="0" fontId="5" fillId="8" borderId="2" xfId="0" quotePrefix="1" applyNumberFormat="1" applyFont="1" applyFill="1" applyBorder="1"/>
    <xf numFmtId="0" fontId="2" fillId="8" borderId="1" xfId="0" quotePrefix="1" applyNumberFormat="1" applyFont="1" applyFill="1" applyBorder="1"/>
    <xf numFmtId="0" fontId="2" fillId="8" borderId="1" xfId="0" applyNumberFormat="1" applyFont="1" applyFill="1" applyBorder="1"/>
    <xf numFmtId="166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1" xfId="0" quotePrefix="1" applyNumberFormat="1" applyFont="1" applyBorder="1"/>
    <xf numFmtId="164" fontId="15" fillId="0" borderId="31" xfId="0" quotePrefix="1" applyNumberFormat="1" applyFont="1" applyBorder="1" applyAlignment="1">
      <alignment horizontal="right"/>
    </xf>
    <xf numFmtId="164" fontId="15" fillId="0" borderId="33" xfId="0" quotePrefix="1" applyNumberFormat="1" applyFont="1" applyBorder="1" applyAlignment="1">
      <alignment horizontal="right"/>
    </xf>
    <xf numFmtId="164" fontId="16" fillId="6" borderId="35" xfId="0" quotePrefix="1" applyNumberFormat="1" applyFont="1" applyFill="1" applyBorder="1" applyAlignment="1">
      <alignment horizontal="right"/>
    </xf>
    <xf numFmtId="164" fontId="16" fillId="6" borderId="56" xfId="0" quotePrefix="1" applyNumberFormat="1" applyFont="1" applyFill="1" applyBorder="1" applyAlignment="1">
      <alignment horizontal="right"/>
    </xf>
    <xf numFmtId="164" fontId="17" fillId="3" borderId="35" xfId="0" quotePrefix="1" applyNumberFormat="1" applyFont="1" applyFill="1" applyBorder="1" applyAlignment="1">
      <alignment horizontal="right"/>
    </xf>
    <xf numFmtId="3" fontId="0" fillId="0" borderId="0" xfId="0" applyNumberFormat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13" borderId="1" xfId="0" applyFont="1" applyFill="1" applyBorder="1" applyAlignment="1">
      <alignment horizontal="center" vertical="center" wrapText="1"/>
    </xf>
    <xf numFmtId="3" fontId="20" fillId="13" borderId="11" xfId="0" applyNumberFormat="1" applyFont="1" applyFill="1" applyBorder="1"/>
    <xf numFmtId="164" fontId="20" fillId="13" borderId="11" xfId="0" applyNumberFormat="1" applyFont="1" applyFill="1" applyBorder="1"/>
    <xf numFmtId="0" fontId="19" fillId="13" borderId="1" xfId="0" applyFont="1" applyFill="1" applyBorder="1" applyAlignment="1">
      <alignment horizontal="center"/>
    </xf>
    <xf numFmtId="3" fontId="19" fillId="13" borderId="11" xfId="0" applyNumberFormat="1" applyFont="1" applyFill="1" applyBorder="1" applyAlignment="1">
      <alignment horizontal="right"/>
    </xf>
    <xf numFmtId="0" fontId="23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right"/>
    </xf>
    <xf numFmtId="0" fontId="23" fillId="0" borderId="0" xfId="0" applyFont="1"/>
    <xf numFmtId="3" fontId="23" fillId="0" borderId="0" xfId="0" applyNumberFormat="1" applyFont="1" applyAlignment="1">
      <alignment horizontal="center"/>
    </xf>
    <xf numFmtId="0" fontId="19" fillId="13" borderId="3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52" xfId="0" applyFont="1" applyFill="1" applyBorder="1" applyAlignment="1">
      <alignment horizontal="center" vertical="center" wrapText="1"/>
    </xf>
    <xf numFmtId="3" fontId="19" fillId="13" borderId="22" xfId="0" applyNumberFormat="1" applyFont="1" applyFill="1" applyBorder="1" applyAlignment="1">
      <alignment horizontal="right"/>
    </xf>
    <xf numFmtId="165" fontId="19" fillId="13" borderId="19" xfId="0" applyNumberFormat="1" applyFont="1" applyFill="1" applyBorder="1" applyAlignment="1">
      <alignment horizontal="right"/>
    </xf>
    <xf numFmtId="165" fontId="19" fillId="13" borderId="21" xfId="0" applyNumberFormat="1" applyFont="1" applyFill="1" applyBorder="1" applyAlignment="1">
      <alignment horizontal="right"/>
    </xf>
    <xf numFmtId="3" fontId="19" fillId="13" borderId="55" xfId="0" applyNumberFormat="1" applyFont="1" applyFill="1" applyBorder="1" applyAlignment="1">
      <alignment horizontal="right"/>
    </xf>
    <xf numFmtId="0" fontId="1" fillId="0" borderId="1" xfId="0" quotePrefix="1" applyNumberFormat="1" applyFont="1" applyBorder="1"/>
    <xf numFmtId="0" fontId="1" fillId="0" borderId="2" xfId="0" quotePrefix="1" applyNumberFormat="1" applyFont="1" applyBorder="1"/>
    <xf numFmtId="3" fontId="1" fillId="0" borderId="3" xfId="0" applyNumberFormat="1" applyFont="1" applyBorder="1" applyAlignment="1">
      <alignment horizontal="right"/>
    </xf>
    <xf numFmtId="165" fontId="1" fillId="0" borderId="51" xfId="0" applyNumberFormat="1" applyFont="1" applyBorder="1" applyAlignment="1">
      <alignment horizontal="right"/>
    </xf>
    <xf numFmtId="0" fontId="2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1" xfId="0" applyFont="1" applyBorder="1" applyAlignment="1">
      <alignment vertical="center"/>
    </xf>
    <xf numFmtId="0" fontId="10" fillId="5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3" borderId="10" xfId="0" quotePrefix="1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3" fillId="2" borderId="0" xfId="0" quotePrefix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/>
    <xf numFmtId="0" fontId="10" fillId="4" borderId="1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vertical="center"/>
    </xf>
    <xf numFmtId="3" fontId="2" fillId="0" borderId="1" xfId="0" quotePrefix="1" applyNumberFormat="1" applyFont="1" applyBorder="1" applyAlignment="1">
      <alignment vertical="center"/>
    </xf>
    <xf numFmtId="0" fontId="10" fillId="4" borderId="1" xfId="0" quotePrefix="1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0" fillId="4" borderId="1" xfId="0" quotePrefix="1" applyNumberFormat="1" applyFont="1" applyFill="1" applyBorder="1" applyAlignment="1">
      <alignment vertical="center"/>
    </xf>
    <xf numFmtId="3" fontId="24" fillId="3" borderId="42" xfId="0" applyNumberFormat="1" applyFont="1" applyFill="1" applyBorder="1" applyAlignment="1">
      <alignment vertical="center"/>
    </xf>
    <xf numFmtId="0" fontId="24" fillId="3" borderId="42" xfId="0" applyFont="1" applyFill="1" applyBorder="1" applyAlignment="1">
      <alignment vertical="center"/>
    </xf>
    <xf numFmtId="3" fontId="24" fillId="3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/>
    </xf>
    <xf numFmtId="164" fontId="15" fillId="8" borderId="1" xfId="0" applyNumberFormat="1" applyFont="1" applyFill="1" applyBorder="1" applyAlignment="1">
      <alignment horizontal="right" vertical="center" wrapText="1"/>
    </xf>
    <xf numFmtId="164" fontId="15" fillId="8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9" fillId="13" borderId="31" xfId="0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19" fillId="13" borderId="35" xfId="0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wrapText="1"/>
    </xf>
    <xf numFmtId="165" fontId="0" fillId="0" borderId="14" xfId="0" applyNumberFormat="1" applyBorder="1" applyAlignment="1">
      <alignment horizontal="right" wrapText="1"/>
    </xf>
    <xf numFmtId="164" fontId="15" fillId="0" borderId="1" xfId="0" applyNumberFormat="1" applyFont="1" applyBorder="1" applyAlignment="1">
      <alignment horizontal="right"/>
    </xf>
    <xf numFmtId="3" fontId="2" fillId="0" borderId="0" xfId="0" applyNumberFormat="1" applyFont="1"/>
    <xf numFmtId="166" fontId="20" fillId="13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/>
    </xf>
    <xf numFmtId="164" fontId="1" fillId="0" borderId="3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3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5" fillId="8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4" fontId="15" fillId="2" borderId="2" xfId="0" applyNumberFormat="1" applyFont="1" applyFill="1" applyBorder="1" applyAlignment="1">
      <alignment horizontal="right" vertical="center" wrapText="1"/>
    </xf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/>
    <xf numFmtId="0" fontId="1" fillId="0" borderId="0" xfId="0" applyFont="1" applyFill="1"/>
    <xf numFmtId="164" fontId="16" fillId="6" borderId="23" xfId="0" applyNumberFormat="1" applyFont="1" applyFill="1" applyBorder="1" applyAlignment="1">
      <alignment horizontal="right" vertical="center" wrapText="1"/>
    </xf>
    <xf numFmtId="164" fontId="17" fillId="3" borderId="11" xfId="0" applyNumberFormat="1" applyFont="1" applyFill="1" applyBorder="1" applyAlignment="1">
      <alignment horizontal="right" vertical="center" wrapText="1"/>
    </xf>
    <xf numFmtId="164" fontId="16" fillId="6" borderId="11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left"/>
    </xf>
    <xf numFmtId="9" fontId="2" fillId="0" borderId="0" xfId="1" applyFont="1"/>
    <xf numFmtId="0" fontId="5" fillId="0" borderId="1" xfId="0" quotePrefix="1" applyNumberFormat="1" applyFont="1" applyFill="1" applyBorder="1"/>
    <xf numFmtId="3" fontId="0" fillId="0" borderId="1" xfId="0" applyNumberForma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0" fillId="0" borderId="0" xfId="0" applyNumberFormat="1" applyFill="1"/>
    <xf numFmtId="0" fontId="5" fillId="0" borderId="2" xfId="0" quotePrefix="1" applyNumberFormat="1" applyFont="1" applyFill="1" applyBorder="1"/>
    <xf numFmtId="3" fontId="0" fillId="0" borderId="2" xfId="0" applyNumberForma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0" fontId="5" fillId="0" borderId="1" xfId="0" applyNumberFormat="1" applyFont="1" applyFill="1" applyBorder="1"/>
    <xf numFmtId="49" fontId="2" fillId="0" borderId="1" xfId="0" quotePrefix="1" applyNumberFormat="1" applyFont="1" applyBorder="1"/>
    <xf numFmtId="165" fontId="0" fillId="0" borderId="14" xfId="0" applyNumberFormat="1" applyBorder="1" applyAlignment="1">
      <alignment horizontal="right"/>
    </xf>
    <xf numFmtId="49" fontId="1" fillId="0" borderId="2" xfId="0" quotePrefix="1" applyNumberFormat="1" applyFont="1" applyBorder="1"/>
    <xf numFmtId="49" fontId="5" fillId="0" borderId="1" xfId="0" quotePrefix="1" applyNumberFormat="1" applyFont="1" applyFill="1" applyBorder="1"/>
    <xf numFmtId="3" fontId="1" fillId="8" borderId="1" xfId="0" applyNumberFormat="1" applyFont="1" applyFill="1" applyBorder="1" applyAlignment="1">
      <alignment horizontal="right"/>
    </xf>
    <xf numFmtId="0" fontId="0" fillId="8" borderId="0" xfId="0" applyFill="1"/>
    <xf numFmtId="3" fontId="1" fillId="0" borderId="10" xfId="0" applyNumberFormat="1" applyFont="1" applyFill="1" applyBorder="1" applyAlignment="1">
      <alignment horizontal="right"/>
    </xf>
    <xf numFmtId="9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6" fillId="1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/>
    <xf numFmtId="0" fontId="9" fillId="0" borderId="1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6" fillId="0" borderId="31" xfId="0" quotePrefix="1" applyNumberFormat="1" applyFont="1" applyBorder="1" applyAlignment="1">
      <alignment horizontal="right"/>
    </xf>
    <xf numFmtId="0" fontId="0" fillId="0" borderId="0" xfId="0" quotePrefix="1"/>
    <xf numFmtId="49" fontId="9" fillId="0" borderId="1" xfId="0" quotePrefix="1" applyNumberFormat="1" applyFont="1" applyBorder="1"/>
    <xf numFmtId="0" fontId="2" fillId="0" borderId="0" xfId="0" quotePrefix="1" applyFont="1"/>
    <xf numFmtId="0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quotePrefix="1" applyNumberFormat="1" applyFont="1" applyFill="1" applyBorder="1" applyAlignment="1">
      <alignment vertical="center" wrapText="1"/>
    </xf>
    <xf numFmtId="0" fontId="0" fillId="8" borderId="0" xfId="0" applyFill="1" applyAlignment="1"/>
    <xf numFmtId="3" fontId="1" fillId="0" borderId="1" xfId="0" quotePrefix="1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0" fillId="0" borderId="0" xfId="0"/>
    <xf numFmtId="44" fontId="0" fillId="0" borderId="0" xfId="3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0" fillId="3" borderId="1" xfId="0" applyNumberFormat="1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165" fontId="2" fillId="0" borderId="58" xfId="0" quotePrefix="1" applyNumberFormat="1" applyFont="1" applyBorder="1" applyAlignment="1">
      <alignment horizontal="right"/>
    </xf>
    <xf numFmtId="165" fontId="2" fillId="0" borderId="58" xfId="0" applyNumberFormat="1" applyFont="1" applyBorder="1" applyAlignment="1">
      <alignment horizontal="right"/>
    </xf>
    <xf numFmtId="165" fontId="2" fillId="0" borderId="59" xfId="0" quotePrefix="1" applyNumberFormat="1" applyFont="1" applyBorder="1" applyAlignment="1">
      <alignment horizontal="right"/>
    </xf>
    <xf numFmtId="165" fontId="2" fillId="0" borderId="59" xfId="0" applyNumberFormat="1" applyFont="1" applyBorder="1" applyAlignment="1">
      <alignment horizontal="right"/>
    </xf>
    <xf numFmtId="165" fontId="10" fillId="3" borderId="60" xfId="0" applyNumberFormat="1" applyFont="1" applyFill="1" applyBorder="1" applyAlignment="1">
      <alignment horizontal="right"/>
    </xf>
    <xf numFmtId="165" fontId="2" fillId="0" borderId="31" xfId="0" applyNumberFormat="1" applyFont="1" applyBorder="1" applyAlignment="1">
      <alignment horizontal="right"/>
    </xf>
    <xf numFmtId="165" fontId="2" fillId="0" borderId="33" xfId="0" applyNumberFormat="1" applyFont="1" applyBorder="1" applyAlignment="1">
      <alignment horizontal="right"/>
    </xf>
    <xf numFmtId="165" fontId="2" fillId="0" borderId="5" xfId="0" quotePrefix="1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8" borderId="3" xfId="0" quotePrefix="1" applyNumberFormat="1" applyFont="1" applyFill="1" applyBorder="1" applyAlignment="1">
      <alignment horizontal="right"/>
    </xf>
    <xf numFmtId="9" fontId="2" fillId="0" borderId="4" xfId="0" applyNumberFormat="1" applyFont="1" applyBorder="1" applyAlignment="1">
      <alignment horizontal="right"/>
    </xf>
    <xf numFmtId="9" fontId="10" fillId="3" borderId="5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16" fillId="0" borderId="33" xfId="0" quotePrefix="1" applyNumberFormat="1" applyFont="1" applyBorder="1" applyAlignment="1">
      <alignment horizontal="right"/>
    </xf>
    <xf numFmtId="164" fontId="16" fillId="0" borderId="5" xfId="0" quotePrefix="1" applyNumberFormat="1" applyFont="1" applyBorder="1" applyAlignment="1">
      <alignment horizontal="right"/>
    </xf>
    <xf numFmtId="164" fontId="16" fillId="0" borderId="4" xfId="0" quotePrefix="1" applyNumberFormat="1" applyFont="1" applyBorder="1" applyAlignment="1">
      <alignment horizontal="right"/>
    </xf>
    <xf numFmtId="164" fontId="16" fillId="0" borderId="9" xfId="0" quotePrefix="1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14" xfId="0" quotePrefix="1" applyNumberFormat="1" applyFont="1" applyBorder="1" applyAlignment="1">
      <alignment horizontal="right"/>
    </xf>
    <xf numFmtId="164" fontId="3" fillId="0" borderId="31" xfId="0" quotePrefix="1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3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168" fontId="2" fillId="8" borderId="0" xfId="0" quotePrefix="1" applyNumberFormat="1" applyFont="1" applyFill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2" fillId="0" borderId="0" xfId="0" quotePrefix="1" applyNumberFormat="1" applyFont="1" applyBorder="1" applyAlignment="1">
      <alignment horizontal="right"/>
    </xf>
    <xf numFmtId="0" fontId="1" fillId="0" borderId="1" xfId="0" quotePrefix="1" applyNumberFormat="1" applyFont="1" applyFill="1" applyBorder="1"/>
    <xf numFmtId="0" fontId="1" fillId="0" borderId="2" xfId="0" quotePrefix="1" applyNumberFormat="1" applyFont="1" applyFill="1" applyBorder="1"/>
    <xf numFmtId="0" fontId="2" fillId="14" borderId="1" xfId="0" quotePrefix="1" applyNumberFormat="1" applyFont="1" applyFill="1" applyBorder="1"/>
    <xf numFmtId="3" fontId="2" fillId="14" borderId="6" xfId="0" quotePrefix="1" applyNumberFormat="1" applyFont="1" applyFill="1" applyBorder="1" applyAlignment="1">
      <alignment horizontal="right"/>
    </xf>
    <xf numFmtId="164" fontId="15" fillId="14" borderId="31" xfId="0" quotePrefix="1" applyNumberFormat="1" applyFont="1" applyFill="1" applyBorder="1" applyAlignment="1">
      <alignment horizontal="right"/>
    </xf>
    <xf numFmtId="164" fontId="2" fillId="14" borderId="6" xfId="0" quotePrefix="1" applyNumberFormat="1" applyFont="1" applyFill="1" applyBorder="1" applyAlignment="1">
      <alignment horizontal="right"/>
    </xf>
    <xf numFmtId="164" fontId="2" fillId="14" borderId="7" xfId="0" applyNumberFormat="1" applyFont="1" applyFill="1" applyBorder="1" applyAlignment="1">
      <alignment horizontal="right"/>
    </xf>
    <xf numFmtId="164" fontId="2" fillId="14" borderId="4" xfId="0" applyNumberFormat="1" applyFont="1" applyFill="1" applyBorder="1" applyAlignment="1">
      <alignment horizontal="right"/>
    </xf>
    <xf numFmtId="164" fontId="15" fillId="14" borderId="5" xfId="0" quotePrefix="1" applyNumberFormat="1" applyFont="1" applyFill="1" applyBorder="1" applyAlignment="1">
      <alignment horizontal="right"/>
    </xf>
    <xf numFmtId="164" fontId="2" fillId="14" borderId="8" xfId="0" quotePrefix="1" applyNumberFormat="1" applyFont="1" applyFill="1" applyBorder="1" applyAlignment="1">
      <alignment horizontal="right"/>
    </xf>
    <xf numFmtId="3" fontId="2" fillId="14" borderId="3" xfId="0" applyNumberFormat="1" applyFont="1" applyFill="1" applyBorder="1" applyAlignment="1">
      <alignment horizontal="right"/>
    </xf>
    <xf numFmtId="164" fontId="15" fillId="14" borderId="4" xfId="0" applyNumberFormat="1" applyFont="1" applyFill="1" applyBorder="1" applyAlignment="1">
      <alignment horizontal="right"/>
    </xf>
    <xf numFmtId="0" fontId="2" fillId="14" borderId="3" xfId="0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4" xfId="0" applyNumberFormat="1" applyFont="1" applyBorder="1" applyAlignment="1">
      <alignment horizontal="right"/>
    </xf>
    <xf numFmtId="164" fontId="3" fillId="0" borderId="5" xfId="0" quotePrefix="1" applyNumberFormat="1" applyFont="1" applyBorder="1" applyAlignment="1">
      <alignment horizontal="right"/>
    </xf>
    <xf numFmtId="164" fontId="3" fillId="0" borderId="4" xfId="0" quotePrefix="1" applyNumberFormat="1" applyFont="1" applyBorder="1" applyAlignment="1">
      <alignment horizontal="right"/>
    </xf>
    <xf numFmtId="164" fontId="2" fillId="0" borderId="5" xfId="0" quotePrefix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9" xfId="0" quotePrefix="1" applyNumberFormat="1" applyFont="1" applyBorder="1" applyAlignment="1">
      <alignment horizontal="right"/>
    </xf>
    <xf numFmtId="164" fontId="16" fillId="14" borderId="4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9" fillId="0" borderId="1" xfId="0" quotePrefix="1" applyFont="1" applyBorder="1"/>
    <xf numFmtId="3" fontId="2" fillId="0" borderId="42" xfId="0" applyNumberFormat="1" applyFont="1" applyBorder="1" applyAlignment="1">
      <alignment horizontal="right"/>
    </xf>
    <xf numFmtId="164" fontId="15" fillId="0" borderId="42" xfId="0" applyNumberFormat="1" applyFont="1" applyBorder="1" applyAlignment="1">
      <alignment horizontal="right"/>
    </xf>
    <xf numFmtId="164" fontId="2" fillId="0" borderId="42" xfId="0" applyNumberFormat="1" applyFont="1" applyBorder="1" applyAlignment="1">
      <alignment horizontal="right"/>
    </xf>
    <xf numFmtId="168" fontId="2" fillId="0" borderId="42" xfId="0" applyNumberFormat="1" applyFont="1" applyBorder="1" applyAlignment="1">
      <alignment horizontal="right"/>
    </xf>
    <xf numFmtId="1" fontId="2" fillId="0" borderId="42" xfId="0" applyNumberFormat="1" applyFont="1" applyFill="1" applyBorder="1" applyAlignment="1">
      <alignment horizontal="right"/>
    </xf>
    <xf numFmtId="166" fontId="2" fillId="0" borderId="42" xfId="0" applyNumberFormat="1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164" fontId="29" fillId="13" borderId="11" xfId="0" applyNumberFormat="1" applyFont="1" applyFill="1" applyBorder="1"/>
    <xf numFmtId="0" fontId="20" fillId="13" borderId="11" xfId="0" applyFont="1" applyFill="1" applyBorder="1"/>
    <xf numFmtId="166" fontId="20" fillId="13" borderId="11" xfId="0" applyNumberFormat="1" applyFont="1" applyFill="1" applyBorder="1"/>
    <xf numFmtId="168" fontId="20" fillId="13" borderId="11" xfId="0" applyNumberFormat="1" applyFont="1" applyFill="1" applyBorder="1"/>
    <xf numFmtId="164" fontId="20" fillId="13" borderId="11" xfId="0" applyNumberFormat="1" applyFont="1" applyFill="1" applyBorder="1" applyAlignment="1">
      <alignment horizontal="right"/>
    </xf>
    <xf numFmtId="0" fontId="20" fillId="13" borderId="11" xfId="0" applyFont="1" applyFill="1" applyBorder="1" applyAlignment="1">
      <alignment horizontal="right"/>
    </xf>
    <xf numFmtId="166" fontId="20" fillId="13" borderId="11" xfId="0" applyNumberFormat="1" applyFont="1" applyFill="1" applyBorder="1" applyAlignment="1">
      <alignment horizontal="right"/>
    </xf>
    <xf numFmtId="3" fontId="3" fillId="9" borderId="11" xfId="0" applyNumberFormat="1" applyFont="1" applyFill="1" applyBorder="1" applyAlignment="1">
      <alignment horizontal="right" vertical="center"/>
    </xf>
    <xf numFmtId="164" fontId="16" fillId="9" borderId="11" xfId="0" applyNumberFormat="1" applyFont="1" applyFill="1" applyBorder="1" applyAlignment="1">
      <alignment horizontal="right" vertical="center"/>
    </xf>
    <xf numFmtId="164" fontId="3" fillId="9" borderId="11" xfId="0" applyNumberFormat="1" applyFont="1" applyFill="1" applyBorder="1" applyAlignment="1">
      <alignment horizontal="right" vertical="center"/>
    </xf>
    <xf numFmtId="1" fontId="3" fillId="9" borderId="11" xfId="0" applyNumberFormat="1" applyFont="1" applyFill="1" applyBorder="1" applyAlignment="1">
      <alignment horizontal="right" vertical="center"/>
    </xf>
    <xf numFmtId="166" fontId="3" fillId="9" borderId="11" xfId="0" applyNumberFormat="1" applyFont="1" applyFill="1" applyBorder="1" applyAlignment="1">
      <alignment horizontal="right" vertical="center"/>
    </xf>
    <xf numFmtId="0" fontId="3" fillId="9" borderId="11" xfId="0" applyFont="1" applyFill="1" applyBorder="1" applyAlignment="1">
      <alignment horizontal="right" vertical="center"/>
    </xf>
    <xf numFmtId="3" fontId="3" fillId="9" borderId="23" xfId="0" applyNumberFormat="1" applyFont="1" applyFill="1" applyBorder="1" applyAlignment="1">
      <alignment horizontal="right" vertical="center"/>
    </xf>
    <xf numFmtId="164" fontId="16" fillId="9" borderId="23" xfId="0" applyNumberFormat="1" applyFont="1" applyFill="1" applyBorder="1" applyAlignment="1">
      <alignment horizontal="right" vertical="center"/>
    </xf>
    <xf numFmtId="164" fontId="3" fillId="9" borderId="23" xfId="0" applyNumberFormat="1" applyFont="1" applyFill="1" applyBorder="1" applyAlignment="1">
      <alignment horizontal="right" vertical="center"/>
    </xf>
    <xf numFmtId="1" fontId="3" fillId="9" borderId="23" xfId="0" applyNumberFormat="1" applyFont="1" applyFill="1" applyBorder="1" applyAlignment="1">
      <alignment horizontal="right" vertical="center"/>
    </xf>
    <xf numFmtId="166" fontId="3" fillId="9" borderId="23" xfId="0" applyNumberFormat="1" applyFont="1" applyFill="1" applyBorder="1" applyAlignment="1">
      <alignment horizontal="right" vertical="center"/>
    </xf>
    <xf numFmtId="0" fontId="3" fillId="9" borderId="23" xfId="0" applyFont="1" applyFill="1" applyBorder="1" applyAlignment="1">
      <alignment horizontal="right" vertical="center"/>
    </xf>
    <xf numFmtId="0" fontId="20" fillId="13" borderId="6" xfId="0" quotePrefix="1" applyFont="1" applyFill="1" applyBorder="1" applyAlignment="1">
      <alignment horizontal="center" vertical="center" wrapText="1"/>
    </xf>
    <xf numFmtId="0" fontId="20" fillId="13" borderId="4" xfId="0" quotePrefix="1" applyFont="1" applyFill="1" applyBorder="1" applyAlignment="1">
      <alignment horizontal="center" vertical="center" wrapText="1"/>
    </xf>
    <xf numFmtId="0" fontId="20" fillId="13" borderId="5" xfId="0" quotePrefix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8" borderId="2" xfId="0" quotePrefix="1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3" fontId="20" fillId="13" borderId="17" xfId="0" applyNumberFormat="1" applyFont="1" applyFill="1" applyBorder="1" applyAlignment="1">
      <alignment horizontal="right"/>
    </xf>
    <xf numFmtId="164" fontId="20" fillId="13" borderId="20" xfId="0" applyNumberFormat="1" applyFont="1" applyFill="1" applyBorder="1" applyAlignment="1">
      <alignment horizontal="right"/>
    </xf>
    <xf numFmtId="164" fontId="20" fillId="13" borderId="19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0" fillId="0" borderId="0" xfId="0" applyFill="1" applyAlignment="1">
      <alignment vertical="center" wrapText="1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4" fontId="2" fillId="0" borderId="1" xfId="0" quotePrefix="1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3" fontId="3" fillId="9" borderId="11" xfId="0" applyNumberFormat="1" applyFont="1" applyFill="1" applyBorder="1" applyAlignment="1">
      <alignment horizontal="right" vertical="center" wrapText="1"/>
    </xf>
    <xf numFmtId="164" fontId="3" fillId="9" borderId="11" xfId="0" applyNumberFormat="1" applyFont="1" applyFill="1" applyBorder="1" applyAlignment="1">
      <alignment horizontal="right" vertical="center" wrapText="1"/>
    </xf>
    <xf numFmtId="3" fontId="3" fillId="9" borderId="23" xfId="0" applyNumberFormat="1" applyFont="1" applyFill="1" applyBorder="1" applyAlignment="1">
      <alignment horizontal="right" vertical="center" wrapText="1"/>
    </xf>
    <xf numFmtId="164" fontId="3" fillId="9" borderId="23" xfId="0" applyNumberFormat="1" applyFont="1" applyFill="1" applyBorder="1" applyAlignment="1">
      <alignment horizontal="right" vertical="center" wrapText="1"/>
    </xf>
    <xf numFmtId="3" fontId="20" fillId="13" borderId="11" xfId="0" applyNumberFormat="1" applyFont="1" applyFill="1" applyBorder="1" applyAlignment="1">
      <alignment horizontal="right"/>
    </xf>
    <xf numFmtId="164" fontId="2" fillId="8" borderId="1" xfId="0" quotePrefix="1" applyNumberFormat="1" applyFont="1" applyFill="1" applyBorder="1" applyAlignment="1">
      <alignment horizontal="right"/>
    </xf>
    <xf numFmtId="1" fontId="2" fillId="8" borderId="1" xfId="0" applyNumberFormat="1" applyFont="1" applyFill="1" applyBorder="1" applyAlignment="1">
      <alignment horizontal="right"/>
    </xf>
    <xf numFmtId="1" fontId="2" fillId="8" borderId="1" xfId="0" quotePrefix="1" applyNumberFormat="1" applyFont="1" applyFill="1" applyBorder="1" applyAlignment="1">
      <alignment horizontal="right"/>
    </xf>
    <xf numFmtId="166" fontId="2" fillId="8" borderId="1" xfId="0" applyNumberFormat="1" applyFont="1" applyFill="1" applyBorder="1" applyAlignment="1">
      <alignment horizontal="right"/>
    </xf>
    <xf numFmtId="166" fontId="2" fillId="8" borderId="1" xfId="0" quotePrefix="1" applyNumberFormat="1" applyFont="1" applyFill="1" applyBorder="1" applyAlignment="1">
      <alignment horizontal="right"/>
    </xf>
    <xf numFmtId="165" fontId="2" fillId="8" borderId="5" xfId="0" quotePrefix="1" applyNumberFormat="1" applyFont="1" applyFill="1" applyBorder="1" applyAlignment="1">
      <alignment horizontal="right"/>
    </xf>
    <xf numFmtId="165" fontId="2" fillId="0" borderId="3" xfId="0" quotePrefix="1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 wrapText="1"/>
    </xf>
    <xf numFmtId="164" fontId="1" fillId="0" borderId="33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165" fontId="1" fillId="0" borderId="53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0" fontId="2" fillId="1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166" fontId="2" fillId="0" borderId="49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23" fillId="0" borderId="0" xfId="0" applyFont="1" applyAlignment="1">
      <alignment wrapText="1"/>
    </xf>
    <xf numFmtId="0" fontId="23" fillId="0" borderId="0" xfId="0" applyFont="1" applyAlignment="1"/>
    <xf numFmtId="3" fontId="2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3" fontId="23" fillId="0" borderId="0" xfId="0" applyNumberFormat="1" applyFont="1" applyAlignment="1">
      <alignment horizontal="center" wrapText="1"/>
    </xf>
    <xf numFmtId="0" fontId="10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15" borderId="6" xfId="0" quotePrefix="1" applyNumberFormat="1" applyFont="1" applyFill="1" applyBorder="1" applyAlignment="1"/>
    <xf numFmtId="0" fontId="4" fillId="15" borderId="8" xfId="0" applyFont="1" applyFill="1" applyBorder="1" applyAlignment="1"/>
    <xf numFmtId="0" fontId="4" fillId="15" borderId="4" xfId="0" applyFont="1" applyFill="1" applyBorder="1" applyAlignment="1"/>
    <xf numFmtId="164" fontId="2" fillId="15" borderId="6" xfId="0" quotePrefix="1" applyNumberFormat="1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15" borderId="8" xfId="0" applyFill="1" applyBorder="1" applyAlignment="1">
      <alignment horizontal="right"/>
    </xf>
    <xf numFmtId="0" fontId="0" fillId="15" borderId="4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3" fontId="2" fillId="8" borderId="0" xfId="0" applyNumberFormat="1" applyFont="1" applyFill="1" applyAlignment="1">
      <alignment horizontal="center" wrapText="1"/>
    </xf>
    <xf numFmtId="0" fontId="0" fillId="8" borderId="0" xfId="0" applyFill="1" applyAlignment="1"/>
    <xf numFmtId="0" fontId="10" fillId="3" borderId="2" xfId="0" applyNumberFormat="1" applyFont="1" applyFill="1" applyBorder="1" applyAlignment="1">
      <alignment vertical="center" wrapText="1"/>
    </xf>
    <xf numFmtId="0" fontId="0" fillId="0" borderId="10" xfId="0" applyBorder="1" applyAlignment="1"/>
    <xf numFmtId="0" fontId="0" fillId="0" borderId="42" xfId="0" applyBorder="1" applyAlignment="1"/>
    <xf numFmtId="0" fontId="1" fillId="0" borderId="42" xfId="0" applyFont="1" applyBorder="1" applyAlignment="1">
      <alignment horizontal="center" vertical="center" wrapText="1"/>
    </xf>
    <xf numFmtId="3" fontId="10" fillId="3" borderId="30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3" fontId="10" fillId="3" borderId="31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3" borderId="17" xfId="0" applyFont="1" applyFill="1" applyBorder="1" applyAlignment="1"/>
    <xf numFmtId="0" fontId="10" fillId="3" borderId="21" xfId="0" applyFont="1" applyFill="1" applyBorder="1" applyAlignment="1"/>
    <xf numFmtId="0" fontId="10" fillId="3" borderId="19" xfId="0" applyFont="1" applyFill="1" applyBorder="1" applyAlignment="1"/>
    <xf numFmtId="0" fontId="19" fillId="13" borderId="57" xfId="0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9" fillId="13" borderId="50" xfId="0" applyFont="1" applyFill="1" applyBorder="1" applyAlignment="1">
      <alignment horizontal="center" vertical="center" wrapText="1"/>
    </xf>
    <xf numFmtId="0" fontId="19" fillId="13" borderId="17" xfId="0" applyFont="1" applyFill="1" applyBorder="1" applyAlignment="1"/>
    <xf numFmtId="0" fontId="19" fillId="13" borderId="21" xfId="0" applyFont="1" applyFill="1" applyBorder="1" applyAlignment="1"/>
    <xf numFmtId="0" fontId="19" fillId="13" borderId="19" xfId="0" applyFont="1" applyFill="1" applyBorder="1" applyAlignment="1"/>
    <xf numFmtId="0" fontId="11" fillId="3" borderId="1" xfId="0" applyNumberFormat="1" applyFont="1" applyFill="1" applyBorder="1" applyAlignment="1">
      <alignment vertical="center" wrapText="1"/>
    </xf>
    <xf numFmtId="0" fontId="10" fillId="13" borderId="11" xfId="0" applyNumberFormat="1" applyFont="1" applyFill="1" applyBorder="1" applyAlignment="1">
      <alignment horizontal="center"/>
    </xf>
    <xf numFmtId="0" fontId="10" fillId="13" borderId="11" xfId="0" quotePrefix="1" applyNumberFormat="1" applyFont="1" applyFill="1" applyBorder="1" applyAlignment="1">
      <alignment horizontal="center"/>
    </xf>
    <xf numFmtId="0" fontId="3" fillId="6" borderId="11" xfId="0" applyNumberFormat="1" applyFont="1" applyFill="1" applyBorder="1" applyAlignment="1">
      <alignment horizontal="center"/>
    </xf>
    <xf numFmtId="0" fontId="3" fillId="6" borderId="11" xfId="0" quotePrefix="1" applyNumberFormat="1" applyFont="1" applyFill="1" applyBorder="1" applyAlignment="1">
      <alignment horizontal="center"/>
    </xf>
    <xf numFmtId="0" fontId="3" fillId="6" borderId="23" xfId="0" applyNumberFormat="1" applyFont="1" applyFill="1" applyBorder="1" applyAlignment="1">
      <alignment horizontal="center"/>
    </xf>
    <xf numFmtId="0" fontId="3" fillId="6" borderId="23" xfId="0" quotePrefix="1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11" xfId="0" quotePrefix="1" applyNumberFormat="1" applyFont="1" applyFill="1" applyBorder="1" applyAlignment="1">
      <alignment horizontal="center"/>
    </xf>
    <xf numFmtId="0" fontId="2" fillId="14" borderId="6" xfId="0" quotePrefix="1" applyNumberFormat="1" applyFont="1" applyFill="1" applyBorder="1" applyAlignment="1"/>
    <xf numFmtId="0" fontId="0" fillId="14" borderId="4" xfId="0" applyFill="1" applyBorder="1" applyAlignme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10" fillId="3" borderId="3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0" fillId="3" borderId="17" xfId="0" applyNumberFormat="1" applyFont="1" applyFill="1" applyBorder="1" applyAlignment="1">
      <alignment horizontal="center"/>
    </xf>
    <xf numFmtId="0" fontId="10" fillId="3" borderId="21" xfId="0" quotePrefix="1" applyNumberFormat="1" applyFont="1" applyFill="1" applyBorder="1" applyAlignment="1">
      <alignment horizontal="center"/>
    </xf>
    <xf numFmtId="0" fontId="10" fillId="3" borderId="19" xfId="0" quotePrefix="1" applyNumberFormat="1" applyFont="1" applyFill="1" applyBorder="1" applyAlignment="1">
      <alignment horizontal="center"/>
    </xf>
    <xf numFmtId="0" fontId="3" fillId="6" borderId="17" xfId="0" applyNumberFormat="1" applyFont="1" applyFill="1" applyBorder="1" applyAlignment="1">
      <alignment horizontal="center"/>
    </xf>
    <xf numFmtId="0" fontId="3" fillId="6" borderId="21" xfId="0" quotePrefix="1" applyNumberFormat="1" applyFont="1" applyFill="1" applyBorder="1" applyAlignment="1">
      <alignment horizontal="center"/>
    </xf>
    <xf numFmtId="0" fontId="3" fillId="6" borderId="19" xfId="0" quotePrefix="1" applyNumberFormat="1" applyFont="1" applyFill="1" applyBorder="1" applyAlignment="1">
      <alignment horizontal="center"/>
    </xf>
    <xf numFmtId="0" fontId="3" fillId="6" borderId="36" xfId="0" applyNumberFormat="1" applyFont="1" applyFill="1" applyBorder="1" applyAlignment="1">
      <alignment horizontal="center"/>
    </xf>
    <xf numFmtId="0" fontId="3" fillId="6" borderId="44" xfId="0" quotePrefix="1" applyNumberFormat="1" applyFont="1" applyFill="1" applyBorder="1" applyAlignment="1">
      <alignment horizontal="center"/>
    </xf>
    <xf numFmtId="0" fontId="3" fillId="6" borderId="41" xfId="0" quotePrefix="1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3" fontId="12" fillId="3" borderId="32" xfId="0" applyNumberFormat="1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3" fontId="12" fillId="3" borderId="33" xfId="0" applyNumberFormat="1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21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27" fillId="9" borderId="36" xfId="0" applyFont="1" applyFill="1" applyBorder="1" applyAlignment="1">
      <alignment horizontal="center" vertical="center" wrapText="1"/>
    </xf>
    <xf numFmtId="0" fontId="27" fillId="9" borderId="44" xfId="0" applyFont="1" applyFill="1" applyBorder="1" applyAlignment="1">
      <alignment horizontal="center" vertical="center" wrapText="1"/>
    </xf>
    <xf numFmtId="0" fontId="27" fillId="9" borderId="41" xfId="0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/>
    </xf>
    <xf numFmtId="0" fontId="26" fillId="13" borderId="21" xfId="0" applyFont="1" applyFill="1" applyBorder="1" applyAlignment="1">
      <alignment horizontal="center"/>
    </xf>
    <xf numFmtId="0" fontId="26" fillId="13" borderId="19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22" fillId="13" borderId="4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0" fillId="0" borderId="43" xfId="0" applyBorder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quotePrefix="1" applyFont="1" applyAlignment="1">
      <alignment wrapText="1"/>
    </xf>
    <xf numFmtId="0" fontId="22" fillId="13" borderId="49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19" fillId="13" borderId="49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5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13" borderId="12" xfId="0" applyFont="1" applyFill="1" applyBorder="1" applyAlignment="1"/>
    <xf numFmtId="0" fontId="6" fillId="13" borderId="14" xfId="0" applyFont="1" applyFill="1" applyBorder="1" applyAlignment="1"/>
    <xf numFmtId="0" fontId="6" fillId="13" borderId="47" xfId="0" applyFont="1" applyFill="1" applyBorder="1" applyAlignment="1"/>
    <xf numFmtId="0" fontId="6" fillId="13" borderId="48" xfId="0" applyFont="1" applyFill="1" applyBorder="1" applyAlignment="1"/>
    <xf numFmtId="0" fontId="10" fillId="3" borderId="1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NumberFormat="1" applyFont="1" applyAlignment="1">
      <alignment wrapText="1"/>
    </xf>
    <xf numFmtId="0" fontId="2" fillId="0" borderId="0" xfId="0" applyFont="1" applyAlignment="1"/>
    <xf numFmtId="0" fontId="2" fillId="3" borderId="12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 textRotation="90"/>
    </xf>
    <xf numFmtId="0" fontId="2" fillId="0" borderId="49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2" fontId="20" fillId="12" borderId="2" xfId="0" applyNumberFormat="1" applyFont="1" applyFill="1" applyBorder="1" applyAlignment="1">
      <alignment horizontal="center" vertical="center" textRotation="90"/>
    </xf>
    <xf numFmtId="2" fontId="20" fillId="12" borderId="10" xfId="0" applyNumberFormat="1" applyFont="1" applyFill="1" applyBorder="1" applyAlignment="1">
      <alignment horizontal="center" vertical="center" textRotation="90"/>
    </xf>
    <xf numFmtId="2" fontId="20" fillId="12" borderId="42" xfId="0" applyNumberFormat="1" applyFont="1" applyFill="1" applyBorder="1" applyAlignment="1">
      <alignment horizontal="center" vertical="center" textRotation="90"/>
    </xf>
    <xf numFmtId="0" fontId="10" fillId="4" borderId="49" xfId="0" applyFont="1" applyFill="1" applyBorder="1" applyAlignment="1">
      <alignment horizontal="center" vertical="center" textRotation="90"/>
    </xf>
    <xf numFmtId="0" fontId="3" fillId="6" borderId="23" xfId="0" applyNumberFormat="1" applyFont="1" applyFill="1" applyBorder="1" applyAlignment="1">
      <alignment horizontal="center" vertical="center" wrapText="1"/>
    </xf>
    <xf numFmtId="0" fontId="3" fillId="6" borderId="23" xfId="0" quotePrefix="1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6" borderId="11" xfId="0" quotePrefix="1" applyNumberFormat="1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0" fillId="0" borderId="15" xfId="0" applyBorder="1" applyAlignment="1"/>
    <xf numFmtId="0" fontId="3" fillId="6" borderId="17" xfId="0" applyFont="1" applyFill="1" applyBorder="1" applyAlignment="1"/>
    <xf numFmtId="0" fontId="3" fillId="6" borderId="21" xfId="0" applyFont="1" applyFill="1" applyBorder="1" applyAlignment="1"/>
    <xf numFmtId="0" fontId="3" fillId="6" borderId="19" xfId="0" applyFont="1" applyFill="1" applyBorder="1" applyAlignment="1"/>
    <xf numFmtId="0" fontId="3" fillId="6" borderId="24" xfId="0" applyFont="1" applyFill="1" applyBorder="1" applyAlignment="1"/>
    <xf numFmtId="0" fontId="3" fillId="6" borderId="28" xfId="0" applyFont="1" applyFill="1" applyBorder="1" applyAlignment="1"/>
    <xf numFmtId="0" fontId="3" fillId="6" borderId="26" xfId="0" applyFont="1" applyFill="1" applyBorder="1" applyAlignment="1"/>
    <xf numFmtId="0" fontId="10" fillId="3" borderId="17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3" fillId="6" borderId="17" xfId="0" applyNumberFormat="1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vertical="center"/>
    </xf>
    <xf numFmtId="0" fontId="3" fillId="6" borderId="21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</cellXfs>
  <cellStyles count="4">
    <cellStyle name="Monétaire" xfId="3" builtinId="4"/>
    <cellStyle name="Normal" xfId="0" builtinId="0"/>
    <cellStyle name="Normal 2" xfId="2"/>
    <cellStyle name="Pourcentage" xfId="1" builtinId="5"/>
  </cellStyles>
  <dxfs count="0"/>
  <tableStyles count="0" defaultTableStyle="TableStyleMedium9" defaultPivotStyle="PivotStyleLight16"/>
  <colors>
    <mruColors>
      <color rgb="FF008000"/>
      <color rgb="FF0000FF"/>
      <color rgb="FF3333FF"/>
      <color rgb="FF99CC00"/>
      <color rgb="FFCCFFC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8000"/>
  </sheetPr>
  <dimension ref="A1:L94"/>
  <sheetViews>
    <sheetView tabSelected="1" zoomScaleNormal="100" workbookViewId="0">
      <selection activeCell="R19" sqref="R19"/>
    </sheetView>
  </sheetViews>
  <sheetFormatPr baseColWidth="10" defaultColWidth="9.140625" defaultRowHeight="11.25" x14ac:dyDescent="0.2"/>
  <cols>
    <col min="1" max="1" width="3.140625" style="241" customWidth="1"/>
    <col min="2" max="2" width="8.7109375" style="241" customWidth="1"/>
    <col min="3" max="3" width="34.42578125" style="241" customWidth="1"/>
    <col min="4" max="4" width="10.42578125" style="242" customWidth="1"/>
    <col min="5" max="5" width="9" style="242" customWidth="1"/>
    <col min="6" max="6" width="9.85546875" style="454" customWidth="1"/>
    <col min="7" max="7" width="9.5703125" style="454" customWidth="1"/>
    <col min="8" max="8" width="9" style="454" customWidth="1"/>
    <col min="9" max="9" width="12.28515625" style="454" customWidth="1"/>
    <col min="10" max="12" width="11.7109375" style="454" customWidth="1"/>
    <col min="13" max="245" width="9.140625" style="241"/>
    <col min="246" max="246" width="3.140625" style="241" customWidth="1"/>
    <col min="247" max="247" width="8.7109375" style="241" customWidth="1"/>
    <col min="248" max="248" width="41.42578125" style="241" bestFit="1" customWidth="1"/>
    <col min="249" max="254" width="13.85546875" style="241" customWidth="1"/>
    <col min="255" max="501" width="9.140625" style="241"/>
    <col min="502" max="502" width="3.140625" style="241" customWidth="1"/>
    <col min="503" max="503" width="8.7109375" style="241" customWidth="1"/>
    <col min="504" max="504" width="41.42578125" style="241" bestFit="1" customWidth="1"/>
    <col min="505" max="510" width="13.85546875" style="241" customWidth="1"/>
    <col min="511" max="757" width="9.140625" style="241"/>
    <col min="758" max="758" width="3.140625" style="241" customWidth="1"/>
    <col min="759" max="759" width="8.7109375" style="241" customWidth="1"/>
    <col min="760" max="760" width="41.42578125" style="241" bestFit="1" customWidth="1"/>
    <col min="761" max="766" width="13.85546875" style="241" customWidth="1"/>
    <col min="767" max="1013" width="9.140625" style="241"/>
    <col min="1014" max="1014" width="3.140625" style="241" customWidth="1"/>
    <col min="1015" max="1015" width="8.7109375" style="241" customWidth="1"/>
    <col min="1016" max="1016" width="41.42578125" style="241" bestFit="1" customWidth="1"/>
    <col min="1017" max="1022" width="13.85546875" style="241" customWidth="1"/>
    <col min="1023" max="1269" width="9.140625" style="241"/>
    <col min="1270" max="1270" width="3.140625" style="241" customWidth="1"/>
    <col min="1271" max="1271" width="8.7109375" style="241" customWidth="1"/>
    <col min="1272" max="1272" width="41.42578125" style="241" bestFit="1" customWidth="1"/>
    <col min="1273" max="1278" width="13.85546875" style="241" customWidth="1"/>
    <col min="1279" max="1525" width="9.140625" style="241"/>
    <col min="1526" max="1526" width="3.140625" style="241" customWidth="1"/>
    <col min="1527" max="1527" width="8.7109375" style="241" customWidth="1"/>
    <col min="1528" max="1528" width="41.42578125" style="241" bestFit="1" customWidth="1"/>
    <col min="1529" max="1534" width="13.85546875" style="241" customWidth="1"/>
    <col min="1535" max="1781" width="9.140625" style="241"/>
    <col min="1782" max="1782" width="3.140625" style="241" customWidth="1"/>
    <col min="1783" max="1783" width="8.7109375" style="241" customWidth="1"/>
    <col min="1784" max="1784" width="41.42578125" style="241" bestFit="1" customWidth="1"/>
    <col min="1785" max="1790" width="13.85546875" style="241" customWidth="1"/>
    <col min="1791" max="2037" width="9.140625" style="241"/>
    <col min="2038" max="2038" width="3.140625" style="241" customWidth="1"/>
    <col min="2039" max="2039" width="8.7109375" style="241" customWidth="1"/>
    <col min="2040" max="2040" width="41.42578125" style="241" bestFit="1" customWidth="1"/>
    <col min="2041" max="2046" width="13.85546875" style="241" customWidth="1"/>
    <col min="2047" max="2293" width="9.140625" style="241"/>
    <col min="2294" max="2294" width="3.140625" style="241" customWidth="1"/>
    <col min="2295" max="2295" width="8.7109375" style="241" customWidth="1"/>
    <col min="2296" max="2296" width="41.42578125" style="241" bestFit="1" customWidth="1"/>
    <col min="2297" max="2302" width="13.85546875" style="241" customWidth="1"/>
    <col min="2303" max="2549" width="9.140625" style="241"/>
    <col min="2550" max="2550" width="3.140625" style="241" customWidth="1"/>
    <col min="2551" max="2551" width="8.7109375" style="241" customWidth="1"/>
    <col min="2552" max="2552" width="41.42578125" style="241" bestFit="1" customWidth="1"/>
    <col min="2553" max="2558" width="13.85546875" style="241" customWidth="1"/>
    <col min="2559" max="2805" width="9.140625" style="241"/>
    <col min="2806" max="2806" width="3.140625" style="241" customWidth="1"/>
    <col min="2807" max="2807" width="8.7109375" style="241" customWidth="1"/>
    <col min="2808" max="2808" width="41.42578125" style="241" bestFit="1" customWidth="1"/>
    <col min="2809" max="2814" width="13.85546875" style="241" customWidth="1"/>
    <col min="2815" max="3061" width="9.140625" style="241"/>
    <col min="3062" max="3062" width="3.140625" style="241" customWidth="1"/>
    <col min="3063" max="3063" width="8.7109375" style="241" customWidth="1"/>
    <col min="3064" max="3064" width="41.42578125" style="241" bestFit="1" customWidth="1"/>
    <col min="3065" max="3070" width="13.85546875" style="241" customWidth="1"/>
    <col min="3071" max="3317" width="9.140625" style="241"/>
    <col min="3318" max="3318" width="3.140625" style="241" customWidth="1"/>
    <col min="3319" max="3319" width="8.7109375" style="241" customWidth="1"/>
    <col min="3320" max="3320" width="41.42578125" style="241" bestFit="1" customWidth="1"/>
    <col min="3321" max="3326" width="13.85546875" style="241" customWidth="1"/>
    <col min="3327" max="3573" width="9.140625" style="241"/>
    <col min="3574" max="3574" width="3.140625" style="241" customWidth="1"/>
    <col min="3575" max="3575" width="8.7109375" style="241" customWidth="1"/>
    <col min="3576" max="3576" width="41.42578125" style="241" bestFit="1" customWidth="1"/>
    <col min="3577" max="3582" width="13.85546875" style="241" customWidth="1"/>
    <col min="3583" max="3829" width="9.140625" style="241"/>
    <col min="3830" max="3830" width="3.140625" style="241" customWidth="1"/>
    <col min="3831" max="3831" width="8.7109375" style="241" customWidth="1"/>
    <col min="3832" max="3832" width="41.42578125" style="241" bestFit="1" customWidth="1"/>
    <col min="3833" max="3838" width="13.85546875" style="241" customWidth="1"/>
    <col min="3839" max="4085" width="9.140625" style="241"/>
    <col min="4086" max="4086" width="3.140625" style="241" customWidth="1"/>
    <col min="4087" max="4087" width="8.7109375" style="241" customWidth="1"/>
    <col min="4088" max="4088" width="41.42578125" style="241" bestFit="1" customWidth="1"/>
    <col min="4089" max="4094" width="13.85546875" style="241" customWidth="1"/>
    <col min="4095" max="4341" width="9.140625" style="241"/>
    <col min="4342" max="4342" width="3.140625" style="241" customWidth="1"/>
    <col min="4343" max="4343" width="8.7109375" style="241" customWidth="1"/>
    <col min="4344" max="4344" width="41.42578125" style="241" bestFit="1" customWidth="1"/>
    <col min="4345" max="4350" width="13.85546875" style="241" customWidth="1"/>
    <col min="4351" max="4597" width="9.140625" style="241"/>
    <col min="4598" max="4598" width="3.140625" style="241" customWidth="1"/>
    <col min="4599" max="4599" width="8.7109375" style="241" customWidth="1"/>
    <col min="4600" max="4600" width="41.42578125" style="241" bestFit="1" customWidth="1"/>
    <col min="4601" max="4606" width="13.85546875" style="241" customWidth="1"/>
    <col min="4607" max="4853" width="9.140625" style="241"/>
    <col min="4854" max="4854" width="3.140625" style="241" customWidth="1"/>
    <col min="4855" max="4855" width="8.7109375" style="241" customWidth="1"/>
    <col min="4856" max="4856" width="41.42578125" style="241" bestFit="1" customWidth="1"/>
    <col min="4857" max="4862" width="13.85546875" style="241" customWidth="1"/>
    <col min="4863" max="5109" width="9.140625" style="241"/>
    <col min="5110" max="5110" width="3.140625" style="241" customWidth="1"/>
    <col min="5111" max="5111" width="8.7109375" style="241" customWidth="1"/>
    <col min="5112" max="5112" width="41.42578125" style="241" bestFit="1" customWidth="1"/>
    <col min="5113" max="5118" width="13.85546875" style="241" customWidth="1"/>
    <col min="5119" max="5365" width="9.140625" style="241"/>
    <col min="5366" max="5366" width="3.140625" style="241" customWidth="1"/>
    <col min="5367" max="5367" width="8.7109375" style="241" customWidth="1"/>
    <col min="5368" max="5368" width="41.42578125" style="241" bestFit="1" customWidth="1"/>
    <col min="5369" max="5374" width="13.85546875" style="241" customWidth="1"/>
    <col min="5375" max="5621" width="9.140625" style="241"/>
    <col min="5622" max="5622" width="3.140625" style="241" customWidth="1"/>
    <col min="5623" max="5623" width="8.7109375" style="241" customWidth="1"/>
    <col min="5624" max="5624" width="41.42578125" style="241" bestFit="1" customWidth="1"/>
    <col min="5625" max="5630" width="13.85546875" style="241" customWidth="1"/>
    <col min="5631" max="5877" width="9.140625" style="241"/>
    <col min="5878" max="5878" width="3.140625" style="241" customWidth="1"/>
    <col min="5879" max="5879" width="8.7109375" style="241" customWidth="1"/>
    <col min="5880" max="5880" width="41.42578125" style="241" bestFit="1" customWidth="1"/>
    <col min="5881" max="5886" width="13.85546875" style="241" customWidth="1"/>
    <col min="5887" max="6133" width="9.140625" style="241"/>
    <col min="6134" max="6134" width="3.140625" style="241" customWidth="1"/>
    <col min="6135" max="6135" width="8.7109375" style="241" customWidth="1"/>
    <col min="6136" max="6136" width="41.42578125" style="241" bestFit="1" customWidth="1"/>
    <col min="6137" max="6142" width="13.85546875" style="241" customWidth="1"/>
    <col min="6143" max="6389" width="9.140625" style="241"/>
    <col min="6390" max="6390" width="3.140625" style="241" customWidth="1"/>
    <col min="6391" max="6391" width="8.7109375" style="241" customWidth="1"/>
    <col min="6392" max="6392" width="41.42578125" style="241" bestFit="1" customWidth="1"/>
    <col min="6393" max="6398" width="13.85546875" style="241" customWidth="1"/>
    <col min="6399" max="6645" width="9.140625" style="241"/>
    <col min="6646" max="6646" width="3.140625" style="241" customWidth="1"/>
    <col min="6647" max="6647" width="8.7109375" style="241" customWidth="1"/>
    <col min="6648" max="6648" width="41.42578125" style="241" bestFit="1" customWidth="1"/>
    <col min="6649" max="6654" width="13.85546875" style="241" customWidth="1"/>
    <col min="6655" max="6901" width="9.140625" style="241"/>
    <col min="6902" max="6902" width="3.140625" style="241" customWidth="1"/>
    <col min="6903" max="6903" width="8.7109375" style="241" customWidth="1"/>
    <col min="6904" max="6904" width="41.42578125" style="241" bestFit="1" customWidth="1"/>
    <col min="6905" max="6910" width="13.85546875" style="241" customWidth="1"/>
    <col min="6911" max="7157" width="9.140625" style="241"/>
    <col min="7158" max="7158" width="3.140625" style="241" customWidth="1"/>
    <col min="7159" max="7159" width="8.7109375" style="241" customWidth="1"/>
    <col min="7160" max="7160" width="41.42578125" style="241" bestFit="1" customWidth="1"/>
    <col min="7161" max="7166" width="13.85546875" style="241" customWidth="1"/>
    <col min="7167" max="7413" width="9.140625" style="241"/>
    <col min="7414" max="7414" width="3.140625" style="241" customWidth="1"/>
    <col min="7415" max="7415" width="8.7109375" style="241" customWidth="1"/>
    <col min="7416" max="7416" width="41.42578125" style="241" bestFit="1" customWidth="1"/>
    <col min="7417" max="7422" width="13.85546875" style="241" customWidth="1"/>
    <col min="7423" max="7669" width="9.140625" style="241"/>
    <col min="7670" max="7670" width="3.140625" style="241" customWidth="1"/>
    <col min="7671" max="7671" width="8.7109375" style="241" customWidth="1"/>
    <col min="7672" max="7672" width="41.42578125" style="241" bestFit="1" customWidth="1"/>
    <col min="7673" max="7678" width="13.85546875" style="241" customWidth="1"/>
    <col min="7679" max="7925" width="9.140625" style="241"/>
    <col min="7926" max="7926" width="3.140625" style="241" customWidth="1"/>
    <col min="7927" max="7927" width="8.7109375" style="241" customWidth="1"/>
    <col min="7928" max="7928" width="41.42578125" style="241" bestFit="1" customWidth="1"/>
    <col min="7929" max="7934" width="13.85546875" style="241" customWidth="1"/>
    <col min="7935" max="8181" width="9.140625" style="241"/>
    <col min="8182" max="8182" width="3.140625" style="241" customWidth="1"/>
    <col min="8183" max="8183" width="8.7109375" style="241" customWidth="1"/>
    <col min="8184" max="8184" width="41.42578125" style="241" bestFit="1" customWidth="1"/>
    <col min="8185" max="8190" width="13.85546875" style="241" customWidth="1"/>
    <col min="8191" max="8437" width="9.140625" style="241"/>
    <col min="8438" max="8438" width="3.140625" style="241" customWidth="1"/>
    <col min="8439" max="8439" width="8.7109375" style="241" customWidth="1"/>
    <col min="8440" max="8440" width="41.42578125" style="241" bestFit="1" customWidth="1"/>
    <col min="8441" max="8446" width="13.85546875" style="241" customWidth="1"/>
    <col min="8447" max="8693" width="9.140625" style="241"/>
    <col min="8694" max="8694" width="3.140625" style="241" customWidth="1"/>
    <col min="8695" max="8695" width="8.7109375" style="241" customWidth="1"/>
    <col min="8696" max="8696" width="41.42578125" style="241" bestFit="1" customWidth="1"/>
    <col min="8697" max="8702" width="13.85546875" style="241" customWidth="1"/>
    <col min="8703" max="8949" width="9.140625" style="241"/>
    <col min="8950" max="8950" width="3.140625" style="241" customWidth="1"/>
    <col min="8951" max="8951" width="8.7109375" style="241" customWidth="1"/>
    <col min="8952" max="8952" width="41.42578125" style="241" bestFit="1" customWidth="1"/>
    <col min="8953" max="8958" width="13.85546875" style="241" customWidth="1"/>
    <col min="8959" max="9205" width="9.140625" style="241"/>
    <col min="9206" max="9206" width="3.140625" style="241" customWidth="1"/>
    <col min="9207" max="9207" width="8.7109375" style="241" customWidth="1"/>
    <col min="9208" max="9208" width="41.42578125" style="241" bestFit="1" customWidth="1"/>
    <col min="9209" max="9214" width="13.85546875" style="241" customWidth="1"/>
    <col min="9215" max="9461" width="9.140625" style="241"/>
    <col min="9462" max="9462" width="3.140625" style="241" customWidth="1"/>
    <col min="9463" max="9463" width="8.7109375" style="241" customWidth="1"/>
    <col min="9464" max="9464" width="41.42578125" style="241" bestFit="1" customWidth="1"/>
    <col min="9465" max="9470" width="13.85546875" style="241" customWidth="1"/>
    <col min="9471" max="9717" width="9.140625" style="241"/>
    <col min="9718" max="9718" width="3.140625" style="241" customWidth="1"/>
    <col min="9719" max="9719" width="8.7109375" style="241" customWidth="1"/>
    <col min="9720" max="9720" width="41.42578125" style="241" bestFit="1" customWidth="1"/>
    <col min="9721" max="9726" width="13.85546875" style="241" customWidth="1"/>
    <col min="9727" max="9973" width="9.140625" style="241"/>
    <col min="9974" max="9974" width="3.140625" style="241" customWidth="1"/>
    <col min="9975" max="9975" width="8.7109375" style="241" customWidth="1"/>
    <col min="9976" max="9976" width="41.42578125" style="241" bestFit="1" customWidth="1"/>
    <col min="9977" max="9982" width="13.85546875" style="241" customWidth="1"/>
    <col min="9983" max="10229" width="9.140625" style="241"/>
    <col min="10230" max="10230" width="3.140625" style="241" customWidth="1"/>
    <col min="10231" max="10231" width="8.7109375" style="241" customWidth="1"/>
    <col min="10232" max="10232" width="41.42578125" style="241" bestFit="1" customWidth="1"/>
    <col min="10233" max="10238" width="13.85546875" style="241" customWidth="1"/>
    <col min="10239" max="10485" width="9.140625" style="241"/>
    <col min="10486" max="10486" width="3.140625" style="241" customWidth="1"/>
    <col min="10487" max="10487" width="8.7109375" style="241" customWidth="1"/>
    <col min="10488" max="10488" width="41.42578125" style="241" bestFit="1" customWidth="1"/>
    <col min="10489" max="10494" width="13.85546875" style="241" customWidth="1"/>
    <col min="10495" max="10741" width="9.140625" style="241"/>
    <col min="10742" max="10742" width="3.140625" style="241" customWidth="1"/>
    <col min="10743" max="10743" width="8.7109375" style="241" customWidth="1"/>
    <col min="10744" max="10744" width="41.42578125" style="241" bestFit="1" customWidth="1"/>
    <col min="10745" max="10750" width="13.85546875" style="241" customWidth="1"/>
    <col min="10751" max="10997" width="9.140625" style="241"/>
    <col min="10998" max="10998" width="3.140625" style="241" customWidth="1"/>
    <col min="10999" max="10999" width="8.7109375" style="241" customWidth="1"/>
    <col min="11000" max="11000" width="41.42578125" style="241" bestFit="1" customWidth="1"/>
    <col min="11001" max="11006" width="13.85546875" style="241" customWidth="1"/>
    <col min="11007" max="11253" width="9.140625" style="241"/>
    <col min="11254" max="11254" width="3.140625" style="241" customWidth="1"/>
    <col min="11255" max="11255" width="8.7109375" style="241" customWidth="1"/>
    <col min="11256" max="11256" width="41.42578125" style="241" bestFit="1" customWidth="1"/>
    <col min="11257" max="11262" width="13.85546875" style="241" customWidth="1"/>
    <col min="11263" max="11509" width="9.140625" style="241"/>
    <col min="11510" max="11510" width="3.140625" style="241" customWidth="1"/>
    <col min="11511" max="11511" width="8.7109375" style="241" customWidth="1"/>
    <col min="11512" max="11512" width="41.42578125" style="241" bestFit="1" customWidth="1"/>
    <col min="11513" max="11518" width="13.85546875" style="241" customWidth="1"/>
    <col min="11519" max="11765" width="9.140625" style="241"/>
    <col min="11766" max="11766" width="3.140625" style="241" customWidth="1"/>
    <col min="11767" max="11767" width="8.7109375" style="241" customWidth="1"/>
    <col min="11768" max="11768" width="41.42578125" style="241" bestFit="1" customWidth="1"/>
    <col min="11769" max="11774" width="13.85546875" style="241" customWidth="1"/>
    <col min="11775" max="12021" width="9.140625" style="241"/>
    <col min="12022" max="12022" width="3.140625" style="241" customWidth="1"/>
    <col min="12023" max="12023" width="8.7109375" style="241" customWidth="1"/>
    <col min="12024" max="12024" width="41.42578125" style="241" bestFit="1" customWidth="1"/>
    <col min="12025" max="12030" width="13.85546875" style="241" customWidth="1"/>
    <col min="12031" max="12277" width="9.140625" style="241"/>
    <col min="12278" max="12278" width="3.140625" style="241" customWidth="1"/>
    <col min="12279" max="12279" width="8.7109375" style="241" customWidth="1"/>
    <col min="12280" max="12280" width="41.42578125" style="241" bestFit="1" customWidth="1"/>
    <col min="12281" max="12286" width="13.85546875" style="241" customWidth="1"/>
    <col min="12287" max="12533" width="9.140625" style="241"/>
    <col min="12534" max="12534" width="3.140625" style="241" customWidth="1"/>
    <col min="12535" max="12535" width="8.7109375" style="241" customWidth="1"/>
    <col min="12536" max="12536" width="41.42578125" style="241" bestFit="1" customWidth="1"/>
    <col min="12537" max="12542" width="13.85546875" style="241" customWidth="1"/>
    <col min="12543" max="12789" width="9.140625" style="241"/>
    <col min="12790" max="12790" width="3.140625" style="241" customWidth="1"/>
    <col min="12791" max="12791" width="8.7109375" style="241" customWidth="1"/>
    <col min="12792" max="12792" width="41.42578125" style="241" bestFit="1" customWidth="1"/>
    <col min="12793" max="12798" width="13.85546875" style="241" customWidth="1"/>
    <col min="12799" max="13045" width="9.140625" style="241"/>
    <col min="13046" max="13046" width="3.140625" style="241" customWidth="1"/>
    <col min="13047" max="13047" width="8.7109375" style="241" customWidth="1"/>
    <col min="13048" max="13048" width="41.42578125" style="241" bestFit="1" customWidth="1"/>
    <col min="13049" max="13054" width="13.85546875" style="241" customWidth="1"/>
    <col min="13055" max="13301" width="9.140625" style="241"/>
    <col min="13302" max="13302" width="3.140625" style="241" customWidth="1"/>
    <col min="13303" max="13303" width="8.7109375" style="241" customWidth="1"/>
    <col min="13304" max="13304" width="41.42578125" style="241" bestFit="1" customWidth="1"/>
    <col min="13305" max="13310" width="13.85546875" style="241" customWidth="1"/>
    <col min="13311" max="13557" width="9.140625" style="241"/>
    <col min="13558" max="13558" width="3.140625" style="241" customWidth="1"/>
    <col min="13559" max="13559" width="8.7109375" style="241" customWidth="1"/>
    <col min="13560" max="13560" width="41.42578125" style="241" bestFit="1" customWidth="1"/>
    <col min="13561" max="13566" width="13.85546875" style="241" customWidth="1"/>
    <col min="13567" max="13813" width="9.140625" style="241"/>
    <col min="13814" max="13814" width="3.140625" style="241" customWidth="1"/>
    <col min="13815" max="13815" width="8.7109375" style="241" customWidth="1"/>
    <col min="13816" max="13816" width="41.42578125" style="241" bestFit="1" customWidth="1"/>
    <col min="13817" max="13822" width="13.85546875" style="241" customWidth="1"/>
    <col min="13823" max="14069" width="9.140625" style="241"/>
    <col min="14070" max="14070" width="3.140625" style="241" customWidth="1"/>
    <col min="14071" max="14071" width="8.7109375" style="241" customWidth="1"/>
    <col min="14072" max="14072" width="41.42578125" style="241" bestFit="1" customWidth="1"/>
    <col min="14073" max="14078" width="13.85546875" style="241" customWidth="1"/>
    <col min="14079" max="14325" width="9.140625" style="241"/>
    <col min="14326" max="14326" width="3.140625" style="241" customWidth="1"/>
    <col min="14327" max="14327" width="8.7109375" style="241" customWidth="1"/>
    <col min="14328" max="14328" width="41.42578125" style="241" bestFit="1" customWidth="1"/>
    <col min="14329" max="14334" width="13.85546875" style="241" customWidth="1"/>
    <col min="14335" max="14581" width="9.140625" style="241"/>
    <col min="14582" max="14582" width="3.140625" style="241" customWidth="1"/>
    <col min="14583" max="14583" width="8.7109375" style="241" customWidth="1"/>
    <col min="14584" max="14584" width="41.42578125" style="241" bestFit="1" customWidth="1"/>
    <col min="14585" max="14590" width="13.85546875" style="241" customWidth="1"/>
    <col min="14591" max="14837" width="9.140625" style="241"/>
    <col min="14838" max="14838" width="3.140625" style="241" customWidth="1"/>
    <col min="14839" max="14839" width="8.7109375" style="241" customWidth="1"/>
    <col min="14840" max="14840" width="41.42578125" style="241" bestFit="1" customWidth="1"/>
    <col min="14841" max="14846" width="13.85546875" style="241" customWidth="1"/>
    <col min="14847" max="15093" width="9.140625" style="241"/>
    <col min="15094" max="15094" width="3.140625" style="241" customWidth="1"/>
    <col min="15095" max="15095" width="8.7109375" style="241" customWidth="1"/>
    <col min="15096" max="15096" width="41.42578125" style="241" bestFit="1" customWidth="1"/>
    <col min="15097" max="15102" width="13.85546875" style="241" customWidth="1"/>
    <col min="15103" max="15349" width="9.140625" style="241"/>
    <col min="15350" max="15350" width="3.140625" style="241" customWidth="1"/>
    <col min="15351" max="15351" width="8.7109375" style="241" customWidth="1"/>
    <col min="15352" max="15352" width="41.42578125" style="241" bestFit="1" customWidth="1"/>
    <col min="15353" max="15358" width="13.85546875" style="241" customWidth="1"/>
    <col min="15359" max="15605" width="9.140625" style="241"/>
    <col min="15606" max="15606" width="3.140625" style="241" customWidth="1"/>
    <col min="15607" max="15607" width="8.7109375" style="241" customWidth="1"/>
    <col min="15608" max="15608" width="41.42578125" style="241" bestFit="1" customWidth="1"/>
    <col min="15609" max="15614" width="13.85546875" style="241" customWidth="1"/>
    <col min="15615" max="15861" width="9.140625" style="241"/>
    <col min="15862" max="15862" width="3.140625" style="241" customWidth="1"/>
    <col min="15863" max="15863" width="8.7109375" style="241" customWidth="1"/>
    <col min="15864" max="15864" width="41.42578125" style="241" bestFit="1" customWidth="1"/>
    <col min="15865" max="15870" width="13.85546875" style="241" customWidth="1"/>
    <col min="15871" max="16117" width="9.140625" style="241"/>
    <col min="16118" max="16118" width="3.140625" style="241" customWidth="1"/>
    <col min="16119" max="16119" width="8.7109375" style="241" customWidth="1"/>
    <col min="16120" max="16120" width="41.42578125" style="241" bestFit="1" customWidth="1"/>
    <col min="16121" max="16126" width="13.85546875" style="241" customWidth="1"/>
    <col min="16127" max="16384" width="9.140625" style="241"/>
  </cols>
  <sheetData>
    <row r="1" spans="1:12" s="239" customFormat="1" ht="36" customHeight="1" x14ac:dyDescent="0.2">
      <c r="A1" s="496" t="s">
        <v>115</v>
      </c>
      <c r="B1" s="496" t="s">
        <v>116</v>
      </c>
      <c r="C1" s="496" t="s">
        <v>117</v>
      </c>
      <c r="D1" s="498" t="s">
        <v>525</v>
      </c>
      <c r="E1" s="500" t="s">
        <v>523</v>
      </c>
      <c r="F1" s="500" t="s">
        <v>518</v>
      </c>
      <c r="G1" s="500" t="s">
        <v>526</v>
      </c>
      <c r="H1" s="500" t="s">
        <v>520</v>
      </c>
      <c r="I1" s="500" t="s">
        <v>519</v>
      </c>
      <c r="J1" s="500" t="s">
        <v>524</v>
      </c>
      <c r="K1" s="500" t="s">
        <v>521</v>
      </c>
      <c r="L1" s="500" t="s">
        <v>522</v>
      </c>
    </row>
    <row r="2" spans="1:12" s="239" customFormat="1" ht="36" customHeight="1" x14ac:dyDescent="0.2">
      <c r="A2" s="497"/>
      <c r="B2" s="497"/>
      <c r="C2" s="497"/>
      <c r="D2" s="499"/>
      <c r="E2" s="501"/>
      <c r="F2" s="501"/>
      <c r="G2" s="501"/>
      <c r="H2" s="501"/>
      <c r="I2" s="501"/>
      <c r="J2" s="501"/>
      <c r="K2" s="501"/>
      <c r="L2" s="501"/>
    </row>
    <row r="3" spans="1:12" ht="12.75" x14ac:dyDescent="0.2">
      <c r="A3" s="502" t="s">
        <v>265</v>
      </c>
      <c r="B3" s="503"/>
      <c r="C3" s="504"/>
      <c r="D3" s="505"/>
      <c r="E3" s="508"/>
      <c r="F3" s="508"/>
      <c r="G3" s="508"/>
      <c r="H3" s="508"/>
      <c r="I3" s="508"/>
      <c r="J3" s="508"/>
      <c r="K3" s="508"/>
      <c r="L3" s="509"/>
    </row>
    <row r="4" spans="1:12" x14ac:dyDescent="0.2">
      <c r="A4" s="10" t="s">
        <v>22</v>
      </c>
      <c r="B4" s="10" t="s">
        <v>41</v>
      </c>
      <c r="C4" s="24" t="s">
        <v>343</v>
      </c>
      <c r="D4" s="240">
        <v>0.997</v>
      </c>
      <c r="E4" s="458" t="s">
        <v>243</v>
      </c>
      <c r="F4" s="470">
        <v>24</v>
      </c>
      <c r="G4" s="458">
        <v>1.8987341772151899E-2</v>
      </c>
      <c r="H4" s="458">
        <v>7.3637196518552453E-2</v>
      </c>
      <c r="I4" s="470">
        <v>8</v>
      </c>
      <c r="J4" s="458" t="s">
        <v>243</v>
      </c>
      <c r="K4" s="472">
        <v>9.2359550561797761</v>
      </c>
      <c r="L4" s="472">
        <v>4.3370786516853936</v>
      </c>
    </row>
    <row r="5" spans="1:12" x14ac:dyDescent="0.2">
      <c r="A5" s="10" t="s">
        <v>22</v>
      </c>
      <c r="B5" s="10" t="s">
        <v>47</v>
      </c>
      <c r="C5" s="10" t="s">
        <v>178</v>
      </c>
      <c r="D5" s="240">
        <v>1</v>
      </c>
      <c r="E5" s="458" t="s">
        <v>243</v>
      </c>
      <c r="F5" s="470">
        <v>1</v>
      </c>
      <c r="G5" s="458">
        <v>0.33898305084745761</v>
      </c>
      <c r="H5" s="458">
        <v>0.36736753574432296</v>
      </c>
      <c r="I5" s="470">
        <v>3</v>
      </c>
      <c r="J5" s="458" t="s">
        <v>243</v>
      </c>
      <c r="K5" s="472">
        <v>5.037974683544304</v>
      </c>
      <c r="L5" s="472">
        <v>2.2278481012658227</v>
      </c>
    </row>
    <row r="6" spans="1:12" x14ac:dyDescent="0.2">
      <c r="A6" s="10" t="s">
        <v>55</v>
      </c>
      <c r="B6" s="10" t="s">
        <v>81</v>
      </c>
      <c r="C6" s="10" t="s">
        <v>209</v>
      </c>
      <c r="D6" s="240">
        <v>1</v>
      </c>
      <c r="E6" s="458" t="s">
        <v>243</v>
      </c>
      <c r="F6" s="470">
        <v>17</v>
      </c>
      <c r="G6" s="458">
        <v>6.3084112149532703E-2</v>
      </c>
      <c r="H6" s="458">
        <v>1.081533684541046E-3</v>
      </c>
      <c r="I6" s="470">
        <v>15</v>
      </c>
      <c r="J6" s="458" t="s">
        <v>243</v>
      </c>
      <c r="K6" s="472">
        <v>9.46875</v>
      </c>
      <c r="L6" s="472">
        <v>5.3368055555555554</v>
      </c>
    </row>
    <row r="7" spans="1:12" x14ac:dyDescent="0.2">
      <c r="A7" s="10" t="s">
        <v>2</v>
      </c>
      <c r="B7" s="10" t="s">
        <v>16</v>
      </c>
      <c r="C7" s="10" t="s">
        <v>17</v>
      </c>
      <c r="D7" s="240">
        <v>1</v>
      </c>
      <c r="E7" s="458" t="s">
        <v>243</v>
      </c>
      <c r="F7" s="470">
        <v>10</v>
      </c>
      <c r="G7" s="458">
        <v>5.6902002107481559E-2</v>
      </c>
      <c r="H7" s="458" t="s">
        <v>243</v>
      </c>
      <c r="I7" s="470">
        <v>6</v>
      </c>
      <c r="J7" s="458" t="s">
        <v>243</v>
      </c>
      <c r="K7" s="472" t="s">
        <v>243</v>
      </c>
      <c r="L7" s="472" t="s">
        <v>243</v>
      </c>
    </row>
    <row r="8" spans="1:12" ht="12.75" x14ac:dyDescent="0.2">
      <c r="A8" s="502" t="s">
        <v>164</v>
      </c>
      <c r="B8" s="503"/>
      <c r="C8" s="504"/>
      <c r="D8" s="505"/>
      <c r="E8" s="508"/>
      <c r="F8" s="508"/>
      <c r="G8" s="508"/>
      <c r="H8" s="508"/>
      <c r="I8" s="508"/>
      <c r="J8" s="508"/>
      <c r="K8" s="508"/>
      <c r="L8" s="509"/>
    </row>
    <row r="9" spans="1:12" x14ac:dyDescent="0.2">
      <c r="A9" s="10" t="s">
        <v>22</v>
      </c>
      <c r="B9" s="10" t="s">
        <v>38</v>
      </c>
      <c r="C9" s="10" t="s">
        <v>176</v>
      </c>
      <c r="D9" s="240">
        <v>1</v>
      </c>
      <c r="E9" s="458" t="s">
        <v>243</v>
      </c>
      <c r="F9" s="470">
        <v>78</v>
      </c>
      <c r="G9" s="458">
        <v>0.22336659156742839</v>
      </c>
      <c r="H9" s="458">
        <v>0.36590056736224635</v>
      </c>
      <c r="I9" s="470">
        <v>8</v>
      </c>
      <c r="J9" s="458" t="s">
        <v>243</v>
      </c>
      <c r="K9" s="472">
        <v>10.039531478770131</v>
      </c>
      <c r="L9" s="472">
        <v>3.6325036603221084</v>
      </c>
    </row>
    <row r="10" spans="1:12" x14ac:dyDescent="0.2">
      <c r="A10" s="10" t="s">
        <v>27</v>
      </c>
      <c r="B10" s="10" t="s">
        <v>36</v>
      </c>
      <c r="C10" s="10" t="s">
        <v>250</v>
      </c>
      <c r="D10" s="240">
        <v>1</v>
      </c>
      <c r="E10" s="469" t="s">
        <v>243</v>
      </c>
      <c r="F10" s="471">
        <v>69</v>
      </c>
      <c r="G10" s="469">
        <v>0.1516955733885581</v>
      </c>
      <c r="H10" s="469">
        <v>3.5924402561566095E-3</v>
      </c>
      <c r="I10" s="471">
        <v>11</v>
      </c>
      <c r="J10" s="469">
        <v>1.5348521060363541E-4</v>
      </c>
      <c r="K10" s="473">
        <v>11.923293455313159</v>
      </c>
      <c r="L10" s="473">
        <v>4.014778325123153</v>
      </c>
    </row>
    <row r="11" spans="1:12" x14ac:dyDescent="0.2">
      <c r="A11" s="323" t="s">
        <v>35</v>
      </c>
      <c r="B11" s="10" t="s">
        <v>102</v>
      </c>
      <c r="C11" s="10" t="s">
        <v>184</v>
      </c>
      <c r="D11" s="240">
        <v>1</v>
      </c>
      <c r="E11" s="458" t="s">
        <v>243</v>
      </c>
      <c r="F11" s="470">
        <v>50</v>
      </c>
      <c r="G11" s="458">
        <v>0.25310344827586206</v>
      </c>
      <c r="H11" s="458">
        <v>4.4636597335826131E-2</v>
      </c>
      <c r="I11" s="470">
        <v>8</v>
      </c>
      <c r="J11" s="458" t="s">
        <v>243</v>
      </c>
      <c r="K11" s="472">
        <v>10.438837920489297</v>
      </c>
      <c r="L11" s="472">
        <v>3.2094801223241589</v>
      </c>
    </row>
    <row r="12" spans="1:12" x14ac:dyDescent="0.2">
      <c r="A12" s="10" t="s">
        <v>35</v>
      </c>
      <c r="B12" s="10" t="s">
        <v>106</v>
      </c>
      <c r="C12" s="10" t="s">
        <v>107</v>
      </c>
      <c r="D12" s="240">
        <v>1</v>
      </c>
      <c r="E12" s="458" t="s">
        <v>243</v>
      </c>
      <c r="F12" s="470">
        <v>88</v>
      </c>
      <c r="G12" s="458">
        <v>0.10842541436464088</v>
      </c>
      <c r="H12" s="458">
        <v>2.6914607291411794E-4</v>
      </c>
      <c r="I12" s="470">
        <v>11</v>
      </c>
      <c r="J12" s="458">
        <v>1.3980376802247915E-2</v>
      </c>
      <c r="K12" s="472">
        <v>10.663316582914574</v>
      </c>
      <c r="L12" s="472">
        <v>3.7696817420435509</v>
      </c>
    </row>
    <row r="13" spans="1:12" x14ac:dyDescent="0.2">
      <c r="A13" s="10" t="s">
        <v>55</v>
      </c>
      <c r="B13" s="10" t="s">
        <v>58</v>
      </c>
      <c r="C13" s="10" t="s">
        <v>189</v>
      </c>
      <c r="D13" s="240">
        <v>1</v>
      </c>
      <c r="E13" s="458" t="s">
        <v>243</v>
      </c>
      <c r="F13" s="470">
        <v>61</v>
      </c>
      <c r="G13" s="458">
        <v>0.26845199216198562</v>
      </c>
      <c r="H13" s="458">
        <v>3.2417012448132782E-3</v>
      </c>
      <c r="I13" s="470">
        <v>7</v>
      </c>
      <c r="J13" s="458">
        <v>1.3486032323664776E-2</v>
      </c>
      <c r="K13" s="472">
        <v>12.447916666666666</v>
      </c>
      <c r="L13" s="472">
        <v>4.7166666666666668</v>
      </c>
    </row>
    <row r="14" spans="1:12" x14ac:dyDescent="0.2">
      <c r="A14" s="10" t="s">
        <v>55</v>
      </c>
      <c r="B14" s="10" t="s">
        <v>59</v>
      </c>
      <c r="C14" s="10" t="s">
        <v>60</v>
      </c>
      <c r="D14" s="240">
        <v>1</v>
      </c>
      <c r="E14" s="458" t="s">
        <v>243</v>
      </c>
      <c r="F14" s="470">
        <v>48</v>
      </c>
      <c r="G14" s="458">
        <v>0.27346805736636243</v>
      </c>
      <c r="H14" s="458" t="s">
        <v>243</v>
      </c>
      <c r="I14" s="470">
        <v>6</v>
      </c>
      <c r="J14" s="458">
        <v>6.1595996260243088E-3</v>
      </c>
      <c r="K14" s="472">
        <v>8.5085388994307394</v>
      </c>
      <c r="L14" s="472">
        <v>3.5502846299810247</v>
      </c>
    </row>
    <row r="15" spans="1:12" x14ac:dyDescent="0.2">
      <c r="A15" s="10" t="s">
        <v>2</v>
      </c>
      <c r="B15" s="10" t="s">
        <v>15</v>
      </c>
      <c r="C15" s="10" t="s">
        <v>205</v>
      </c>
      <c r="D15" s="240">
        <v>1</v>
      </c>
      <c r="E15" s="458" t="s">
        <v>243</v>
      </c>
      <c r="F15" s="470">
        <v>66</v>
      </c>
      <c r="G15" s="458">
        <v>8.0119500271591523E-2</v>
      </c>
      <c r="H15" s="458">
        <v>0.35635810901814402</v>
      </c>
      <c r="I15" s="470">
        <v>12</v>
      </c>
      <c r="J15" s="458" t="s">
        <v>243</v>
      </c>
      <c r="K15" s="472">
        <v>8.2818791946308732</v>
      </c>
      <c r="L15" s="472">
        <v>2.5648769574944073</v>
      </c>
    </row>
    <row r="16" spans="1:12" x14ac:dyDescent="0.2">
      <c r="A16" s="10" t="s">
        <v>2</v>
      </c>
      <c r="B16" s="10" t="s">
        <v>18</v>
      </c>
      <c r="C16" s="10" t="s">
        <v>206</v>
      </c>
      <c r="D16" s="240">
        <v>1</v>
      </c>
      <c r="E16" s="458" t="s">
        <v>243</v>
      </c>
      <c r="F16" s="470">
        <v>80</v>
      </c>
      <c r="G16" s="458">
        <v>7.236595425571804E-2</v>
      </c>
      <c r="H16" s="458">
        <v>1.384721901684745E-4</v>
      </c>
      <c r="I16" s="470">
        <v>9</v>
      </c>
      <c r="J16" s="458">
        <v>1.3957597173144876E-2</v>
      </c>
      <c r="K16" s="472">
        <v>10.349264705882353</v>
      </c>
      <c r="L16" s="472">
        <v>4.1341911764705879</v>
      </c>
    </row>
    <row r="17" spans="1:12" ht="12.75" x14ac:dyDescent="0.2">
      <c r="A17" s="502" t="s">
        <v>165</v>
      </c>
      <c r="B17" s="503"/>
      <c r="C17" s="504"/>
      <c r="D17" s="505"/>
      <c r="E17" s="506"/>
      <c r="F17" s="506"/>
      <c r="G17" s="506"/>
      <c r="H17" s="506"/>
      <c r="I17" s="506"/>
      <c r="J17" s="506"/>
      <c r="K17" s="506"/>
      <c r="L17" s="507"/>
    </row>
    <row r="18" spans="1:12" x14ac:dyDescent="0.2">
      <c r="A18" s="10" t="s">
        <v>22</v>
      </c>
      <c r="B18" s="10" t="s">
        <v>21</v>
      </c>
      <c r="C18" s="10" t="s">
        <v>172</v>
      </c>
      <c r="D18" s="240">
        <v>0.996</v>
      </c>
      <c r="E18" s="458" t="s">
        <v>243</v>
      </c>
      <c r="F18" s="470">
        <v>133</v>
      </c>
      <c r="G18" s="458">
        <v>0.213723810265597</v>
      </c>
      <c r="H18" s="458">
        <v>2.3560835031981444E-2</v>
      </c>
      <c r="I18" s="470">
        <v>11</v>
      </c>
      <c r="J18" s="458">
        <v>1.0169809257494571E-2</v>
      </c>
      <c r="K18" s="472">
        <v>9.7215667767815006</v>
      </c>
      <c r="L18" s="472">
        <v>3.7730061349693251</v>
      </c>
    </row>
    <row r="19" spans="1:12" x14ac:dyDescent="0.2">
      <c r="A19" s="10" t="s">
        <v>22</v>
      </c>
      <c r="B19" s="10" t="s">
        <v>42</v>
      </c>
      <c r="C19" s="10" t="s">
        <v>400</v>
      </c>
      <c r="D19" s="240">
        <v>0.99199999999999999</v>
      </c>
      <c r="E19" s="458" t="s">
        <v>243</v>
      </c>
      <c r="F19" s="470">
        <v>61</v>
      </c>
      <c r="G19" s="458">
        <v>2.6190946827436251E-2</v>
      </c>
      <c r="H19" s="458">
        <v>2.6758965707803727E-3</v>
      </c>
      <c r="I19" s="470">
        <v>9</v>
      </c>
      <c r="J19" s="458">
        <v>9.1433945505368474E-4</v>
      </c>
      <c r="K19" s="472">
        <v>9.7697307335190349</v>
      </c>
      <c r="L19" s="472">
        <v>2.8152274837511606</v>
      </c>
    </row>
    <row r="20" spans="1:12" x14ac:dyDescent="0.2">
      <c r="A20" s="10" t="s">
        <v>22</v>
      </c>
      <c r="B20" s="10" t="s">
        <v>43</v>
      </c>
      <c r="C20" s="10" t="s">
        <v>340</v>
      </c>
      <c r="D20" s="240">
        <v>0.997</v>
      </c>
      <c r="E20" s="458">
        <v>3.6715212336311344E-4</v>
      </c>
      <c r="F20" s="470">
        <v>69</v>
      </c>
      <c r="G20" s="458">
        <v>0.1889609594908824</v>
      </c>
      <c r="H20" s="458">
        <v>0.24061363449916595</v>
      </c>
      <c r="I20" s="470">
        <v>14</v>
      </c>
      <c r="J20" s="458">
        <v>5.529358931177725E-3</v>
      </c>
      <c r="K20" s="472">
        <v>9.8571428571428577</v>
      </c>
      <c r="L20" s="472">
        <v>4.5411942554799696</v>
      </c>
    </row>
    <row r="21" spans="1:12" x14ac:dyDescent="0.2">
      <c r="A21" s="10" t="s">
        <v>22</v>
      </c>
      <c r="B21" s="10" t="s">
        <v>49</v>
      </c>
      <c r="C21" s="10" t="s">
        <v>50</v>
      </c>
      <c r="D21" s="240">
        <v>0.98699999999999999</v>
      </c>
      <c r="E21" s="458" t="s">
        <v>243</v>
      </c>
      <c r="F21" s="470">
        <v>64</v>
      </c>
      <c r="G21" s="458">
        <v>0.1318570709612481</v>
      </c>
      <c r="H21" s="458">
        <v>1.2793247094935321E-2</v>
      </c>
      <c r="I21" s="470">
        <v>10</v>
      </c>
      <c r="J21" s="458">
        <v>7.9432299416275602E-3</v>
      </c>
      <c r="K21" s="472">
        <v>10.382779198635976</v>
      </c>
      <c r="L21" s="472">
        <v>4.7195225916453536</v>
      </c>
    </row>
    <row r="22" spans="1:12" x14ac:dyDescent="0.2">
      <c r="A22" s="10" t="s">
        <v>27</v>
      </c>
      <c r="B22" s="10" t="s">
        <v>25</v>
      </c>
      <c r="C22" s="10" t="s">
        <v>26</v>
      </c>
      <c r="D22" s="240">
        <v>0.999</v>
      </c>
      <c r="E22" s="458" t="s">
        <v>243</v>
      </c>
      <c r="F22" s="470">
        <v>85</v>
      </c>
      <c r="G22" s="458">
        <v>0.18771977278874763</v>
      </c>
      <c r="H22" s="458">
        <v>0.10957089881688151</v>
      </c>
      <c r="I22" s="470">
        <v>8</v>
      </c>
      <c r="J22" s="458" t="s">
        <v>243</v>
      </c>
      <c r="K22" s="472">
        <v>10.15531914893617</v>
      </c>
      <c r="L22" s="472">
        <v>3.6808510638297873</v>
      </c>
    </row>
    <row r="23" spans="1:12" x14ac:dyDescent="0.2">
      <c r="A23" s="10" t="s">
        <v>27</v>
      </c>
      <c r="B23" s="10" t="s">
        <v>48</v>
      </c>
      <c r="C23" s="10" t="s">
        <v>236</v>
      </c>
      <c r="D23" s="240">
        <v>0.998</v>
      </c>
      <c r="E23" s="458" t="s">
        <v>243</v>
      </c>
      <c r="F23" s="470">
        <v>108</v>
      </c>
      <c r="G23" s="458">
        <v>0.14973711882229232</v>
      </c>
      <c r="H23" s="458">
        <v>4.5663548438243219E-3</v>
      </c>
      <c r="I23" s="470">
        <v>9</v>
      </c>
      <c r="J23" s="458">
        <v>2.2726161966668294E-3</v>
      </c>
      <c r="K23" s="472">
        <v>8.2075928917609051</v>
      </c>
      <c r="L23" s="472">
        <v>3.7116316639741518</v>
      </c>
    </row>
    <row r="24" spans="1:12" x14ac:dyDescent="0.2">
      <c r="A24" s="10" t="s">
        <v>35</v>
      </c>
      <c r="B24" s="10" t="s">
        <v>33</v>
      </c>
      <c r="C24" s="10" t="s">
        <v>34</v>
      </c>
      <c r="D24" s="240">
        <v>0.91500000000000004</v>
      </c>
      <c r="E24" s="458">
        <v>7.7479338842975209E-4</v>
      </c>
      <c r="F24" s="470">
        <v>59</v>
      </c>
      <c r="G24" s="458">
        <v>5.3460743801652895E-2</v>
      </c>
      <c r="H24" s="458">
        <v>0.30048816370201953</v>
      </c>
      <c r="I24" s="470">
        <v>8</v>
      </c>
      <c r="J24" s="458" t="s">
        <v>243</v>
      </c>
      <c r="K24" s="472">
        <v>8.2313965341488284</v>
      </c>
      <c r="L24" s="472">
        <v>3.2640163098878694</v>
      </c>
    </row>
    <row r="25" spans="1:12" x14ac:dyDescent="0.2">
      <c r="A25" s="10" t="s">
        <v>87</v>
      </c>
      <c r="B25" s="10" t="s">
        <v>89</v>
      </c>
      <c r="C25" s="10" t="s">
        <v>90</v>
      </c>
      <c r="D25" s="240">
        <v>1</v>
      </c>
      <c r="E25" s="458" t="s">
        <v>243</v>
      </c>
      <c r="F25" s="470">
        <v>79</v>
      </c>
      <c r="G25" s="458">
        <v>1.1320754716981131E-2</v>
      </c>
      <c r="H25" s="458">
        <v>0.50909284270977351</v>
      </c>
      <c r="I25" s="470">
        <v>9</v>
      </c>
      <c r="J25" s="458">
        <v>1.3684249990627227E-2</v>
      </c>
      <c r="K25" s="472">
        <v>10.848346636259977</v>
      </c>
      <c r="L25" s="472">
        <v>3.7411630558722919</v>
      </c>
    </row>
    <row r="26" spans="1:12" x14ac:dyDescent="0.2">
      <c r="A26" s="10" t="s">
        <v>87</v>
      </c>
      <c r="B26" s="10" t="s">
        <v>110</v>
      </c>
      <c r="C26" s="10" t="s">
        <v>111</v>
      </c>
      <c r="D26" s="240">
        <v>0.997</v>
      </c>
      <c r="E26" s="458" t="s">
        <v>243</v>
      </c>
      <c r="F26" s="470">
        <v>152</v>
      </c>
      <c r="G26" s="458">
        <v>0.23133815838131966</v>
      </c>
      <c r="H26" s="458">
        <v>0.12160926066111531</v>
      </c>
      <c r="I26" s="470">
        <v>11</v>
      </c>
      <c r="J26" s="458">
        <v>4.4149804855094527E-3</v>
      </c>
      <c r="K26" s="472">
        <v>10.552803129074315</v>
      </c>
      <c r="L26" s="472">
        <v>3.5510647544545848</v>
      </c>
    </row>
    <row r="27" spans="1:12" x14ac:dyDescent="0.2">
      <c r="A27" s="10" t="s">
        <v>55</v>
      </c>
      <c r="B27" s="10" t="s">
        <v>56</v>
      </c>
      <c r="C27" s="10" t="s">
        <v>57</v>
      </c>
      <c r="D27" s="240">
        <v>1</v>
      </c>
      <c r="E27" s="458">
        <v>5.8365758754863814E-3</v>
      </c>
      <c r="F27" s="470">
        <v>92</v>
      </c>
      <c r="G27" s="458">
        <v>0.31387808041504539</v>
      </c>
      <c r="H27" s="458" t="s">
        <v>243</v>
      </c>
      <c r="I27" s="470">
        <v>6</v>
      </c>
      <c r="J27" s="458">
        <v>1.1114816049794375E-4</v>
      </c>
      <c r="K27" s="472">
        <v>10.620926243567753</v>
      </c>
      <c r="L27" s="472">
        <v>3.543739279588336</v>
      </c>
    </row>
    <row r="28" spans="1:12" x14ac:dyDescent="0.2">
      <c r="A28" s="10" t="s">
        <v>55</v>
      </c>
      <c r="B28" s="10" t="s">
        <v>66</v>
      </c>
      <c r="C28" s="10" t="s">
        <v>67</v>
      </c>
      <c r="D28" s="240">
        <v>0.99099999999999999</v>
      </c>
      <c r="E28" s="458">
        <v>3.5285815102328866E-4</v>
      </c>
      <c r="F28" s="470">
        <v>75</v>
      </c>
      <c r="G28" s="458">
        <v>9.4742413549753005E-2</v>
      </c>
      <c r="H28" s="458">
        <v>2.9671607090961928E-2</v>
      </c>
      <c r="I28" s="470">
        <v>7</v>
      </c>
      <c r="J28" s="458">
        <v>4.9906425452276985E-4</v>
      </c>
      <c r="K28" s="472">
        <v>8.0615539858728553</v>
      </c>
      <c r="L28" s="472">
        <v>2.6649848637739657</v>
      </c>
    </row>
    <row r="29" spans="1:12" x14ac:dyDescent="0.2">
      <c r="A29" s="10" t="s">
        <v>55</v>
      </c>
      <c r="B29" s="10" t="s">
        <v>79</v>
      </c>
      <c r="C29" s="10" t="s">
        <v>392</v>
      </c>
      <c r="D29" s="240">
        <v>1</v>
      </c>
      <c r="E29" s="458" t="s">
        <v>243</v>
      </c>
      <c r="F29" s="470">
        <v>93</v>
      </c>
      <c r="G29" s="458">
        <v>0.16415981198589893</v>
      </c>
      <c r="H29" s="458" t="s">
        <v>243</v>
      </c>
      <c r="I29" s="470">
        <v>9</v>
      </c>
      <c r="J29" s="458">
        <v>8.1240230401918592E-2</v>
      </c>
      <c r="K29" s="472">
        <v>11.195187165775401</v>
      </c>
      <c r="L29" s="472">
        <v>4.5445632798573978</v>
      </c>
    </row>
    <row r="30" spans="1:12" x14ac:dyDescent="0.2">
      <c r="A30" s="10" t="s">
        <v>55</v>
      </c>
      <c r="B30" s="10" t="s">
        <v>80</v>
      </c>
      <c r="C30" s="10" t="s">
        <v>196</v>
      </c>
      <c r="D30" s="240">
        <v>0.998</v>
      </c>
      <c r="E30" s="458" t="s">
        <v>243</v>
      </c>
      <c r="F30" s="470">
        <v>126</v>
      </c>
      <c r="G30" s="458">
        <v>9.4929985514244322E-2</v>
      </c>
      <c r="H30" s="458">
        <v>2.2705157314304248E-3</v>
      </c>
      <c r="I30" s="470">
        <v>13</v>
      </c>
      <c r="J30" s="458">
        <v>3.0486099457403366E-3</v>
      </c>
      <c r="K30" s="472">
        <v>10.044745057232049</v>
      </c>
      <c r="L30" s="472">
        <v>3.4630593132154006</v>
      </c>
    </row>
    <row r="31" spans="1:12" x14ac:dyDescent="0.2">
      <c r="A31" s="10" t="s">
        <v>55</v>
      </c>
      <c r="B31" s="10" t="s">
        <v>210</v>
      </c>
      <c r="C31" s="10" t="s">
        <v>211</v>
      </c>
      <c r="D31" s="240">
        <v>1</v>
      </c>
      <c r="E31" s="458" t="s">
        <v>243</v>
      </c>
      <c r="F31" s="470">
        <v>99</v>
      </c>
      <c r="G31" s="458">
        <v>7.2118348058352169E-2</v>
      </c>
      <c r="H31" s="458">
        <v>8.2221238378344188E-4</v>
      </c>
      <c r="I31" s="470">
        <v>9</v>
      </c>
      <c r="J31" s="458">
        <v>5.3608850333836935E-3</v>
      </c>
      <c r="K31" s="472">
        <v>9.6705685618729103</v>
      </c>
      <c r="L31" s="472">
        <v>3.0852842809364547</v>
      </c>
    </row>
    <row r="32" spans="1:12" x14ac:dyDescent="0.2">
      <c r="A32" s="10" t="s">
        <v>5</v>
      </c>
      <c r="B32" s="10" t="s">
        <v>3</v>
      </c>
      <c r="C32" s="10" t="s">
        <v>4</v>
      </c>
      <c r="D32" s="240">
        <v>0.999</v>
      </c>
      <c r="E32" s="458" t="s">
        <v>243</v>
      </c>
      <c r="F32" s="470">
        <v>54</v>
      </c>
      <c r="G32" s="458">
        <v>6.8153959303750913E-2</v>
      </c>
      <c r="H32" s="458">
        <v>1.3564788465186871E-2</v>
      </c>
      <c r="I32" s="470">
        <v>11</v>
      </c>
      <c r="J32" s="458" t="s">
        <v>243</v>
      </c>
      <c r="K32" s="472">
        <v>11.028318584070796</v>
      </c>
      <c r="L32" s="472">
        <v>5.1823008849557519</v>
      </c>
    </row>
    <row r="33" spans="1:12" x14ac:dyDescent="0.2">
      <c r="A33" s="10" t="s">
        <v>5</v>
      </c>
      <c r="B33" s="10" t="s">
        <v>14</v>
      </c>
      <c r="C33" s="10" t="s">
        <v>199</v>
      </c>
      <c r="D33" s="240">
        <v>1</v>
      </c>
      <c r="E33" s="458" t="s">
        <v>243</v>
      </c>
      <c r="F33" s="470">
        <v>95</v>
      </c>
      <c r="G33" s="458">
        <v>0.14043275350021214</v>
      </c>
      <c r="H33" s="458">
        <v>1.6230077579770832E-4</v>
      </c>
      <c r="I33" s="470">
        <v>8</v>
      </c>
      <c r="J33" s="458" t="s">
        <v>243</v>
      </c>
      <c r="K33" s="472">
        <v>11.669275929549903</v>
      </c>
      <c r="L33" s="472">
        <v>3.5968688845401173</v>
      </c>
    </row>
    <row r="34" spans="1:12" x14ac:dyDescent="0.2">
      <c r="A34" s="10" t="s">
        <v>5</v>
      </c>
      <c r="B34" s="10" t="s">
        <v>51</v>
      </c>
      <c r="C34" s="10" t="s">
        <v>52</v>
      </c>
      <c r="D34" s="240">
        <v>0.99399999999999999</v>
      </c>
      <c r="E34" s="458" t="s">
        <v>243</v>
      </c>
      <c r="F34" s="470">
        <v>86</v>
      </c>
      <c r="G34" s="458">
        <v>0.12912320270651254</v>
      </c>
      <c r="H34" s="458">
        <v>6.7907553065402429E-2</v>
      </c>
      <c r="I34" s="470">
        <v>10</v>
      </c>
      <c r="J34" s="458">
        <v>1.0291493158834028E-2</v>
      </c>
      <c r="K34" s="472">
        <v>10.816229116945108</v>
      </c>
      <c r="L34" s="472">
        <v>4.0310262529832936</v>
      </c>
    </row>
    <row r="35" spans="1:12" x14ac:dyDescent="0.2">
      <c r="A35" s="10" t="s">
        <v>5</v>
      </c>
      <c r="B35" s="10" t="s">
        <v>61</v>
      </c>
      <c r="C35" s="10" t="s">
        <v>62</v>
      </c>
      <c r="D35" s="240">
        <v>1</v>
      </c>
      <c r="E35" s="458" t="s">
        <v>243</v>
      </c>
      <c r="F35" s="470">
        <v>62</v>
      </c>
      <c r="G35" s="458">
        <v>4.49438202247191E-2</v>
      </c>
      <c r="H35" s="458">
        <v>0.2826651674937965</v>
      </c>
      <c r="I35" s="470">
        <v>12</v>
      </c>
      <c r="J35" s="458" t="s">
        <v>243</v>
      </c>
      <c r="K35" s="472">
        <v>9.3377192982456148</v>
      </c>
      <c r="L35" s="472">
        <v>4.125</v>
      </c>
    </row>
    <row r="36" spans="1:12" ht="11.25" customHeight="1" x14ac:dyDescent="0.2">
      <c r="A36" s="10" t="s">
        <v>2</v>
      </c>
      <c r="B36" s="10" t="s">
        <v>0</v>
      </c>
      <c r="C36" s="10" t="s">
        <v>1</v>
      </c>
      <c r="D36" s="240">
        <v>0.999</v>
      </c>
      <c r="E36" s="458" t="s">
        <v>243</v>
      </c>
      <c r="F36" s="470">
        <v>72</v>
      </c>
      <c r="G36" s="458">
        <v>0.14645065018119804</v>
      </c>
      <c r="H36" s="458" t="s">
        <v>243</v>
      </c>
      <c r="I36" s="470">
        <v>5</v>
      </c>
      <c r="J36" s="458" t="s">
        <v>243</v>
      </c>
      <c r="K36" s="472">
        <v>9.0943820224719101</v>
      </c>
      <c r="L36" s="472">
        <v>3.1146067415730339</v>
      </c>
    </row>
    <row r="37" spans="1:12" x14ac:dyDescent="0.2">
      <c r="A37" s="10" t="s">
        <v>2</v>
      </c>
      <c r="B37" s="10" t="s">
        <v>6</v>
      </c>
      <c r="C37" s="10" t="s">
        <v>7</v>
      </c>
      <c r="D37" s="240">
        <v>0.999</v>
      </c>
      <c r="E37" s="458" t="s">
        <v>243</v>
      </c>
      <c r="F37" s="470">
        <v>86</v>
      </c>
      <c r="G37" s="458">
        <v>1.9185674696226819E-2</v>
      </c>
      <c r="H37" s="458">
        <v>0.64630500083439946</v>
      </c>
      <c r="I37" s="470">
        <v>12</v>
      </c>
      <c r="J37" s="458" t="s">
        <v>243</v>
      </c>
      <c r="K37" s="472">
        <v>9.6143790849673199</v>
      </c>
      <c r="L37" s="472">
        <v>3.6285403050108931</v>
      </c>
    </row>
    <row r="38" spans="1:12" x14ac:dyDescent="0.2">
      <c r="A38" s="10" t="s">
        <v>2</v>
      </c>
      <c r="B38" s="10" t="s">
        <v>8</v>
      </c>
      <c r="C38" s="10" t="s">
        <v>9</v>
      </c>
      <c r="D38" s="240">
        <v>0.998</v>
      </c>
      <c r="E38" s="458" t="s">
        <v>243</v>
      </c>
      <c r="F38" s="470">
        <v>119</v>
      </c>
      <c r="G38" s="458">
        <v>4.669003372792805E-2</v>
      </c>
      <c r="H38" s="458" t="s">
        <v>243</v>
      </c>
      <c r="I38" s="470">
        <v>16</v>
      </c>
      <c r="J38" s="458">
        <v>2.4913181337762342E-3</v>
      </c>
      <c r="K38" s="472">
        <v>8.6914739884393057</v>
      </c>
      <c r="L38" s="472">
        <v>3.2507225433526012</v>
      </c>
    </row>
    <row r="39" spans="1:12" x14ac:dyDescent="0.2">
      <c r="A39" s="10" t="s">
        <v>2</v>
      </c>
      <c r="B39" s="10" t="s">
        <v>10</v>
      </c>
      <c r="C39" s="10" t="s">
        <v>202</v>
      </c>
      <c r="D39" s="240">
        <v>1</v>
      </c>
      <c r="E39" s="458" t="s">
        <v>243</v>
      </c>
      <c r="F39" s="470">
        <v>56</v>
      </c>
      <c r="G39" s="458">
        <v>0.1696035242290749</v>
      </c>
      <c r="H39" s="458">
        <v>6.6781459419210723E-2</v>
      </c>
      <c r="I39" s="470">
        <v>11</v>
      </c>
      <c r="J39" s="458" t="s">
        <v>243</v>
      </c>
      <c r="K39" s="472">
        <v>5.8461538461538458</v>
      </c>
      <c r="L39" s="472">
        <v>2.1575532900834107</v>
      </c>
    </row>
    <row r="40" spans="1:12" x14ac:dyDescent="0.2">
      <c r="A40" s="10" t="s">
        <v>13</v>
      </c>
      <c r="B40" s="10" t="s">
        <v>108</v>
      </c>
      <c r="C40" s="10" t="s">
        <v>109</v>
      </c>
      <c r="D40" s="240">
        <v>0.998</v>
      </c>
      <c r="E40" s="458" t="s">
        <v>243</v>
      </c>
      <c r="F40" s="470">
        <v>89</v>
      </c>
      <c r="G40" s="458">
        <v>9.5365514288772338E-2</v>
      </c>
      <c r="H40" s="458">
        <v>0.12238236328026918</v>
      </c>
      <c r="I40" s="470">
        <v>12</v>
      </c>
      <c r="J40" s="458">
        <v>1.5413692496834689E-3</v>
      </c>
      <c r="K40" s="472">
        <v>7.7355950457727518</v>
      </c>
      <c r="L40" s="472">
        <v>4.505654281098546</v>
      </c>
    </row>
    <row r="41" spans="1:12" ht="12.75" x14ac:dyDescent="0.2">
      <c r="A41" s="502" t="s">
        <v>166</v>
      </c>
      <c r="B41" s="503"/>
      <c r="C41" s="504"/>
      <c r="D41" s="505"/>
      <c r="E41" s="506"/>
      <c r="F41" s="506"/>
      <c r="G41" s="506"/>
      <c r="H41" s="506"/>
      <c r="I41" s="506"/>
      <c r="J41" s="506"/>
      <c r="K41" s="506"/>
      <c r="L41" s="507"/>
    </row>
    <row r="42" spans="1:12" x14ac:dyDescent="0.2">
      <c r="A42" s="10" t="s">
        <v>22</v>
      </c>
      <c r="B42" s="10" t="s">
        <v>23</v>
      </c>
      <c r="C42" s="10" t="s">
        <v>24</v>
      </c>
      <c r="D42" s="240">
        <v>1</v>
      </c>
      <c r="E42" s="458" t="s">
        <v>243</v>
      </c>
      <c r="F42" s="470">
        <v>70</v>
      </c>
      <c r="G42" s="458">
        <v>3.6275040606388739E-2</v>
      </c>
      <c r="H42" s="458">
        <v>0.60223631726933891</v>
      </c>
      <c r="I42" s="470">
        <v>5</v>
      </c>
      <c r="J42" s="458">
        <v>2.772002772002772E-3</v>
      </c>
      <c r="K42" s="472">
        <v>9.0911062906724514</v>
      </c>
      <c r="L42" s="472">
        <v>3.542299349240781</v>
      </c>
    </row>
    <row r="43" spans="1:12" x14ac:dyDescent="0.2">
      <c r="A43" s="10" t="s">
        <v>22</v>
      </c>
      <c r="B43" s="10" t="s">
        <v>28</v>
      </c>
      <c r="C43" s="10" t="s">
        <v>173</v>
      </c>
      <c r="D43" s="240">
        <v>1</v>
      </c>
      <c r="E43" s="458" t="s">
        <v>243</v>
      </c>
      <c r="F43" s="470">
        <v>47</v>
      </c>
      <c r="G43" s="458">
        <v>5.5643879173290937E-2</v>
      </c>
      <c r="H43" s="458">
        <v>0.46247818499127402</v>
      </c>
      <c r="I43" s="470">
        <v>7</v>
      </c>
      <c r="J43" s="458">
        <v>3.9414414414414411E-3</v>
      </c>
      <c r="K43" s="472">
        <v>11.45774647887324</v>
      </c>
      <c r="L43" s="472">
        <v>5.091549295774648</v>
      </c>
    </row>
    <row r="44" spans="1:12" x14ac:dyDescent="0.2">
      <c r="A44" s="10" t="s">
        <v>22</v>
      </c>
      <c r="B44" s="10" t="s">
        <v>29</v>
      </c>
      <c r="C44" s="10" t="s">
        <v>174</v>
      </c>
      <c r="D44" s="240">
        <v>1</v>
      </c>
      <c r="E44" s="458" t="s">
        <v>243</v>
      </c>
      <c r="F44" s="470">
        <v>78</v>
      </c>
      <c r="G44" s="458">
        <v>0.45020964360587001</v>
      </c>
      <c r="H44" s="458" t="s">
        <v>243</v>
      </c>
      <c r="I44" s="470">
        <v>4</v>
      </c>
      <c r="J44" s="458">
        <v>2.818438039821802E-3</v>
      </c>
      <c r="K44" s="472">
        <v>9.0297297297297305</v>
      </c>
      <c r="L44" s="472">
        <v>3.3540540540540542</v>
      </c>
    </row>
    <row r="45" spans="1:12" x14ac:dyDescent="0.2">
      <c r="A45" s="10" t="s">
        <v>22</v>
      </c>
      <c r="B45" s="10" t="s">
        <v>30</v>
      </c>
      <c r="C45" s="10" t="s">
        <v>175</v>
      </c>
      <c r="D45" s="240">
        <v>1</v>
      </c>
      <c r="E45" s="458" t="s">
        <v>243</v>
      </c>
      <c r="F45" s="470">
        <v>47</v>
      </c>
      <c r="G45" s="458">
        <v>9.7838452787258251E-2</v>
      </c>
      <c r="H45" s="458">
        <v>2.1290185224611454E-4</v>
      </c>
      <c r="I45" s="470">
        <v>7</v>
      </c>
      <c r="J45" s="458">
        <v>4.3538491984959427E-3</v>
      </c>
      <c r="K45" s="472">
        <v>10.952631578947368</v>
      </c>
      <c r="L45" s="472">
        <v>3.2789473684210528</v>
      </c>
    </row>
    <row r="46" spans="1:12" x14ac:dyDescent="0.2">
      <c r="A46" s="10" t="s">
        <v>22</v>
      </c>
      <c r="B46" s="10" t="s">
        <v>31</v>
      </c>
      <c r="C46" s="10" t="s">
        <v>32</v>
      </c>
      <c r="D46" s="240">
        <v>1</v>
      </c>
      <c r="E46" s="458" t="s">
        <v>243</v>
      </c>
      <c r="F46" s="470">
        <v>67</v>
      </c>
      <c r="G46" s="458">
        <v>0.15740740740740741</v>
      </c>
      <c r="H46" s="458" t="s">
        <v>243</v>
      </c>
      <c r="I46" s="470">
        <v>4</v>
      </c>
      <c r="J46" s="458" t="s">
        <v>243</v>
      </c>
      <c r="K46" s="472">
        <v>9.5558441558441558</v>
      </c>
      <c r="L46" s="472">
        <v>3.6649350649350652</v>
      </c>
    </row>
    <row r="47" spans="1:12" x14ac:dyDescent="0.2">
      <c r="A47" s="10" t="s">
        <v>22</v>
      </c>
      <c r="B47" s="10" t="s">
        <v>336</v>
      </c>
      <c r="C47" s="10" t="s">
        <v>337</v>
      </c>
      <c r="D47" s="240" t="s">
        <v>527</v>
      </c>
      <c r="E47" s="458" t="s">
        <v>243</v>
      </c>
      <c r="F47" s="470">
        <v>18</v>
      </c>
      <c r="G47" s="458">
        <v>0.15022421524663676</v>
      </c>
      <c r="H47" s="458" t="s">
        <v>243</v>
      </c>
      <c r="I47" s="470">
        <v>6</v>
      </c>
      <c r="J47" s="458" t="s">
        <v>243</v>
      </c>
      <c r="K47" s="472">
        <v>6.1273885350318471</v>
      </c>
      <c r="L47" s="472">
        <v>2.1974522292993632</v>
      </c>
    </row>
    <row r="48" spans="1:12" x14ac:dyDescent="0.2">
      <c r="A48" s="10" t="s">
        <v>22</v>
      </c>
      <c r="B48" s="10" t="s">
        <v>39</v>
      </c>
      <c r="C48" s="10" t="s">
        <v>177</v>
      </c>
      <c r="D48" s="240">
        <v>1</v>
      </c>
      <c r="E48" s="458" t="s">
        <v>243</v>
      </c>
      <c r="F48" s="470">
        <v>69</v>
      </c>
      <c r="G48" s="458">
        <v>0.23200475907198095</v>
      </c>
      <c r="H48" s="458">
        <v>1.4681348014681348E-2</v>
      </c>
      <c r="I48" s="470">
        <v>7</v>
      </c>
      <c r="J48" s="458">
        <v>1.2829507868096623E-2</v>
      </c>
      <c r="K48" s="472">
        <v>9.3102310231023111</v>
      </c>
      <c r="L48" s="472">
        <v>3.3102310231023102</v>
      </c>
    </row>
    <row r="49" spans="1:12" x14ac:dyDescent="0.2">
      <c r="A49" s="10" t="s">
        <v>27</v>
      </c>
      <c r="B49" s="10" t="s">
        <v>40</v>
      </c>
      <c r="C49" s="10" t="s">
        <v>179</v>
      </c>
      <c r="D49" s="240">
        <v>1</v>
      </c>
      <c r="E49" s="458" t="s">
        <v>243</v>
      </c>
      <c r="F49" s="470">
        <v>72</v>
      </c>
      <c r="G49" s="458">
        <v>0.24036788466318668</v>
      </c>
      <c r="H49" s="458">
        <v>9.1248882749654661E-2</v>
      </c>
      <c r="I49" s="470">
        <v>8</v>
      </c>
      <c r="J49" s="458" t="s">
        <v>243</v>
      </c>
      <c r="K49" s="472">
        <v>11.304950495049505</v>
      </c>
      <c r="L49" s="472">
        <v>4.3504950495049508</v>
      </c>
    </row>
    <row r="50" spans="1:12" x14ac:dyDescent="0.2">
      <c r="A50" s="10" t="s">
        <v>27</v>
      </c>
      <c r="B50" s="10" t="s">
        <v>45</v>
      </c>
      <c r="C50" s="10" t="s">
        <v>180</v>
      </c>
      <c r="D50" s="240">
        <v>0.997</v>
      </c>
      <c r="E50" s="458">
        <v>1.9264110961279136E-3</v>
      </c>
      <c r="F50" s="470">
        <v>92</v>
      </c>
      <c r="G50" s="458">
        <v>0.14216913889424004</v>
      </c>
      <c r="H50" s="458">
        <v>0.42226555575252617</v>
      </c>
      <c r="I50" s="470">
        <v>7</v>
      </c>
      <c r="J50" s="458" t="s">
        <v>243</v>
      </c>
      <c r="K50" s="472">
        <v>9.0631341600901916</v>
      </c>
      <c r="L50" s="472">
        <v>3.657271702367531</v>
      </c>
    </row>
    <row r="51" spans="1:12" x14ac:dyDescent="0.2">
      <c r="A51" s="10" t="s">
        <v>35</v>
      </c>
      <c r="B51" s="10" t="s">
        <v>37</v>
      </c>
      <c r="C51" s="10" t="s">
        <v>235</v>
      </c>
      <c r="D51" s="240">
        <v>1</v>
      </c>
      <c r="E51" s="458" t="s">
        <v>243</v>
      </c>
      <c r="F51" s="470">
        <v>61</v>
      </c>
      <c r="G51" s="458">
        <v>0.17565424266455193</v>
      </c>
      <c r="H51" s="458">
        <v>3.5900050994390614E-2</v>
      </c>
      <c r="I51" s="470">
        <v>8</v>
      </c>
      <c r="J51" s="458" t="s">
        <v>243</v>
      </c>
      <c r="K51" s="472">
        <v>6.6852207293666028</v>
      </c>
      <c r="L51" s="472">
        <v>2.4376199616122842</v>
      </c>
    </row>
    <row r="52" spans="1:12" x14ac:dyDescent="0.2">
      <c r="A52" s="10" t="s">
        <v>35</v>
      </c>
      <c r="B52" s="10" t="s">
        <v>94</v>
      </c>
      <c r="C52" s="10" t="s">
        <v>268</v>
      </c>
      <c r="D52" s="240">
        <v>0.998</v>
      </c>
      <c r="E52" s="458" t="s">
        <v>243</v>
      </c>
      <c r="F52" s="470">
        <v>40</v>
      </c>
      <c r="G52" s="458">
        <v>5.1993067590987872E-3</v>
      </c>
      <c r="H52" s="458">
        <v>0.58237603606223642</v>
      </c>
      <c r="I52" s="470">
        <v>6</v>
      </c>
      <c r="J52" s="458" t="s">
        <v>243</v>
      </c>
      <c r="K52" s="472">
        <v>8.3618421052631575</v>
      </c>
      <c r="L52" s="472">
        <v>2.8048245614035086</v>
      </c>
    </row>
    <row r="53" spans="1:12" x14ac:dyDescent="0.2">
      <c r="A53" s="10" t="s">
        <v>35</v>
      </c>
      <c r="B53" s="10" t="s">
        <v>97</v>
      </c>
      <c r="C53" s="10" t="s">
        <v>183</v>
      </c>
      <c r="D53" s="240">
        <v>1</v>
      </c>
      <c r="E53" s="458" t="s">
        <v>243</v>
      </c>
      <c r="F53" s="470">
        <v>55</v>
      </c>
      <c r="G53" s="458">
        <v>0.26166328600405681</v>
      </c>
      <c r="H53" s="458" t="s">
        <v>243</v>
      </c>
      <c r="I53" s="470">
        <v>6</v>
      </c>
      <c r="J53" s="458" t="s">
        <v>243</v>
      </c>
      <c r="K53" s="472">
        <v>9.9560810810810807</v>
      </c>
      <c r="L53" s="472">
        <v>3.5743243243243241</v>
      </c>
    </row>
    <row r="54" spans="1:12" x14ac:dyDescent="0.2">
      <c r="A54" s="10" t="s">
        <v>35</v>
      </c>
      <c r="B54" s="10" t="s">
        <v>99</v>
      </c>
      <c r="C54" s="10" t="s">
        <v>100</v>
      </c>
      <c r="D54" s="240">
        <v>1</v>
      </c>
      <c r="E54" s="458">
        <v>7.2939460247994166E-4</v>
      </c>
      <c r="F54" s="470">
        <v>59</v>
      </c>
      <c r="G54" s="458">
        <v>0.17943107221006566</v>
      </c>
      <c r="H54" s="458">
        <v>2.6928773394371884E-4</v>
      </c>
      <c r="I54" s="470">
        <v>7</v>
      </c>
      <c r="J54" s="458">
        <v>4.6025625077745986E-3</v>
      </c>
      <c r="K54" s="472">
        <v>9.841328413284133</v>
      </c>
      <c r="L54" s="472">
        <v>3.4317343173431736</v>
      </c>
    </row>
    <row r="55" spans="1:12" x14ac:dyDescent="0.2">
      <c r="A55" s="10" t="s">
        <v>87</v>
      </c>
      <c r="B55" s="10" t="s">
        <v>86</v>
      </c>
      <c r="C55" s="10" t="s">
        <v>185</v>
      </c>
      <c r="D55" s="240">
        <v>1</v>
      </c>
      <c r="E55" s="458" t="s">
        <v>243</v>
      </c>
      <c r="F55" s="470">
        <v>47</v>
      </c>
      <c r="G55" s="458">
        <v>4.7183098591549295E-2</v>
      </c>
      <c r="H55" s="458">
        <v>9.9408284023668636E-2</v>
      </c>
      <c r="I55" s="470">
        <v>6</v>
      </c>
      <c r="J55" s="458">
        <v>3.1382015691007845E-3</v>
      </c>
      <c r="K55" s="472">
        <v>9.1188811188811183</v>
      </c>
      <c r="L55" s="472">
        <v>3.0279720279720279</v>
      </c>
    </row>
    <row r="56" spans="1:12" x14ac:dyDescent="0.2">
      <c r="A56" s="10" t="s">
        <v>87</v>
      </c>
      <c r="B56" s="10" t="s">
        <v>88</v>
      </c>
      <c r="C56" s="10" t="s">
        <v>186</v>
      </c>
      <c r="D56" s="240">
        <v>1</v>
      </c>
      <c r="E56" s="458" t="s">
        <v>243</v>
      </c>
      <c r="F56" s="470">
        <v>37</v>
      </c>
      <c r="G56" s="458">
        <v>0.33962264150943394</v>
      </c>
      <c r="H56" s="458" t="s">
        <v>243</v>
      </c>
      <c r="I56" s="470">
        <v>2</v>
      </c>
      <c r="J56" s="458" t="s">
        <v>243</v>
      </c>
      <c r="K56" s="472">
        <v>7.8508771929824563</v>
      </c>
      <c r="L56" s="472">
        <v>2.9649122807017543</v>
      </c>
    </row>
    <row r="57" spans="1:12" x14ac:dyDescent="0.2">
      <c r="A57" s="10" t="s">
        <v>87</v>
      </c>
      <c r="B57" s="10" t="s">
        <v>96</v>
      </c>
      <c r="C57" s="10" t="s">
        <v>187</v>
      </c>
      <c r="D57" s="240">
        <v>0.996</v>
      </c>
      <c r="E57" s="469" t="s">
        <v>243</v>
      </c>
      <c r="F57" s="471">
        <v>44</v>
      </c>
      <c r="G57" s="469">
        <v>2.1849963583394027E-3</v>
      </c>
      <c r="H57" s="469">
        <v>0.72347507697428648</v>
      </c>
      <c r="I57" s="471">
        <v>6</v>
      </c>
      <c r="J57" s="469" t="s">
        <v>243</v>
      </c>
      <c r="K57" s="473">
        <v>10.44488188976378</v>
      </c>
      <c r="L57" s="473">
        <v>3.2519685039370079</v>
      </c>
    </row>
    <row r="58" spans="1:12" x14ac:dyDescent="0.2">
      <c r="A58" s="10" t="s">
        <v>87</v>
      </c>
      <c r="B58" s="10" t="s">
        <v>101</v>
      </c>
      <c r="C58" s="10" t="s">
        <v>162</v>
      </c>
      <c r="D58" s="240">
        <v>0.997</v>
      </c>
      <c r="E58" s="458" t="s">
        <v>243</v>
      </c>
      <c r="F58" s="470">
        <v>60</v>
      </c>
      <c r="G58" s="458">
        <v>0.26279391424619641</v>
      </c>
      <c r="H58" s="458">
        <v>7.1858960053559476E-2</v>
      </c>
      <c r="I58" s="470">
        <v>9</v>
      </c>
      <c r="J58" s="458" t="s">
        <v>243</v>
      </c>
      <c r="K58" s="472">
        <v>10.657142857142857</v>
      </c>
      <c r="L58" s="472">
        <v>4.5321428571428575</v>
      </c>
    </row>
    <row r="59" spans="1:12" x14ac:dyDescent="0.2">
      <c r="A59" s="10" t="s">
        <v>87</v>
      </c>
      <c r="B59" s="10" t="s">
        <v>105</v>
      </c>
      <c r="C59" s="10" t="s">
        <v>188</v>
      </c>
      <c r="D59" s="240">
        <v>1</v>
      </c>
      <c r="E59" s="458">
        <v>6.215040397762585E-4</v>
      </c>
      <c r="F59" s="470">
        <v>72</v>
      </c>
      <c r="G59" s="458">
        <v>0.19370209239693392</v>
      </c>
      <c r="H59" s="458">
        <v>8.9829964709656721E-2</v>
      </c>
      <c r="I59" s="470">
        <v>6</v>
      </c>
      <c r="J59" s="458">
        <v>2.4035160005493752E-4</v>
      </c>
      <c r="K59" s="472">
        <v>10.065270935960591</v>
      </c>
      <c r="L59" s="472">
        <v>3.5</v>
      </c>
    </row>
    <row r="60" spans="1:12" x14ac:dyDescent="0.2">
      <c r="A60" s="10" t="s">
        <v>55</v>
      </c>
      <c r="B60" s="10" t="s">
        <v>53</v>
      </c>
      <c r="C60" s="10" t="s">
        <v>54</v>
      </c>
      <c r="D60" s="240">
        <v>1</v>
      </c>
      <c r="E60" s="458" t="s">
        <v>243</v>
      </c>
      <c r="F60" s="470">
        <v>47</v>
      </c>
      <c r="G60" s="458">
        <v>0.14100185528756956</v>
      </c>
      <c r="H60" s="458" t="s">
        <v>243</v>
      </c>
      <c r="I60" s="470">
        <v>5</v>
      </c>
      <c r="J60" s="458">
        <v>5.7631892536019934E-2</v>
      </c>
      <c r="K60" s="472">
        <v>11.843373493975903</v>
      </c>
      <c r="L60" s="472">
        <v>5.6054216867469879</v>
      </c>
    </row>
    <row r="61" spans="1:12" x14ac:dyDescent="0.2">
      <c r="A61" s="10" t="s">
        <v>55</v>
      </c>
      <c r="B61" s="10" t="s">
        <v>63</v>
      </c>
      <c r="C61" s="10" t="s">
        <v>190</v>
      </c>
      <c r="D61" s="240">
        <v>1</v>
      </c>
      <c r="E61" s="458" t="s">
        <v>243</v>
      </c>
      <c r="F61" s="470">
        <v>46</v>
      </c>
      <c r="G61" s="458">
        <v>0.22807017543859648</v>
      </c>
      <c r="H61" s="458" t="s">
        <v>243</v>
      </c>
      <c r="I61" s="470">
        <v>5</v>
      </c>
      <c r="J61" s="458">
        <v>1.2695725772323319E-3</v>
      </c>
      <c r="K61" s="472">
        <v>9.1651785714285712</v>
      </c>
      <c r="L61" s="472">
        <v>3.0089285714285716</v>
      </c>
    </row>
    <row r="62" spans="1:12" x14ac:dyDescent="0.2">
      <c r="A62" s="10" t="s">
        <v>55</v>
      </c>
      <c r="B62" s="10" t="s">
        <v>71</v>
      </c>
      <c r="C62" s="10" t="s">
        <v>191</v>
      </c>
      <c r="D62" s="240">
        <v>1</v>
      </c>
      <c r="E62" s="469" t="s">
        <v>243</v>
      </c>
      <c r="F62" s="471">
        <v>74</v>
      </c>
      <c r="G62" s="469">
        <v>0.20963364993215738</v>
      </c>
      <c r="H62" s="469">
        <v>5.3383847081109007E-2</v>
      </c>
      <c r="I62" s="471">
        <v>8</v>
      </c>
      <c r="J62" s="469" t="s">
        <v>243</v>
      </c>
      <c r="K62" s="473">
        <v>11.699690402476779</v>
      </c>
      <c r="L62" s="473">
        <v>4.3281733746130033</v>
      </c>
    </row>
    <row r="63" spans="1:12" x14ac:dyDescent="0.2">
      <c r="A63" s="10" t="s">
        <v>55</v>
      </c>
      <c r="B63" s="10" t="s">
        <v>72</v>
      </c>
      <c r="C63" s="10" t="s">
        <v>192</v>
      </c>
      <c r="D63" s="240">
        <v>1</v>
      </c>
      <c r="E63" s="458" t="s">
        <v>243</v>
      </c>
      <c r="F63" s="470">
        <v>34</v>
      </c>
      <c r="G63" s="458">
        <v>9.0834697217675939E-2</v>
      </c>
      <c r="H63" s="458">
        <v>8.4154351395730707E-3</v>
      </c>
      <c r="I63" s="470">
        <v>6</v>
      </c>
      <c r="J63" s="458" t="s">
        <v>243</v>
      </c>
      <c r="K63" s="472">
        <v>10.365853658536585</v>
      </c>
      <c r="L63" s="472">
        <v>3.3707317073170731</v>
      </c>
    </row>
    <row r="64" spans="1:12" x14ac:dyDescent="0.2">
      <c r="A64" s="10" t="s">
        <v>55</v>
      </c>
      <c r="B64" s="10" t="s">
        <v>73</v>
      </c>
      <c r="C64" s="10" t="s">
        <v>193</v>
      </c>
      <c r="D64" s="240">
        <v>1</v>
      </c>
      <c r="E64" s="458" t="s">
        <v>243</v>
      </c>
      <c r="F64" s="470">
        <v>48</v>
      </c>
      <c r="G64" s="458">
        <v>0.17751479289940827</v>
      </c>
      <c r="H64" s="458">
        <v>1.9504876219054764E-3</v>
      </c>
      <c r="I64" s="470">
        <v>11</v>
      </c>
      <c r="J64" s="458">
        <v>1.1612903225806452E-2</v>
      </c>
      <c r="K64" s="472">
        <v>10.232456140350877</v>
      </c>
      <c r="L64" s="472">
        <v>3.1140350877192984</v>
      </c>
    </row>
    <row r="65" spans="1:12" x14ac:dyDescent="0.2">
      <c r="A65" s="10" t="s">
        <v>55</v>
      </c>
      <c r="B65" s="10" t="s">
        <v>74</v>
      </c>
      <c r="C65" s="10" t="s">
        <v>194</v>
      </c>
      <c r="D65" s="240">
        <v>1</v>
      </c>
      <c r="E65" s="458" t="s">
        <v>243</v>
      </c>
      <c r="F65" s="470">
        <v>81</v>
      </c>
      <c r="G65" s="458">
        <v>0.15405777166437415</v>
      </c>
      <c r="H65" s="458">
        <v>5.0741755645847111E-2</v>
      </c>
      <c r="I65" s="470">
        <v>8</v>
      </c>
      <c r="J65" s="458">
        <v>4.3941411451398134E-2</v>
      </c>
      <c r="K65" s="472">
        <v>9.8788990825688074</v>
      </c>
      <c r="L65" s="472">
        <v>3.5174311926605504</v>
      </c>
    </row>
    <row r="66" spans="1:12" x14ac:dyDescent="0.2">
      <c r="A66" s="10" t="s">
        <v>55</v>
      </c>
      <c r="B66" s="10" t="s">
        <v>98</v>
      </c>
      <c r="C66" s="10" t="s">
        <v>198</v>
      </c>
      <c r="D66" s="240">
        <v>1</v>
      </c>
      <c r="E66" s="458" t="s">
        <v>243</v>
      </c>
      <c r="F66" s="470">
        <v>63</v>
      </c>
      <c r="G66" s="458">
        <v>0.16833333333333333</v>
      </c>
      <c r="H66" s="458">
        <v>0.29856115107913667</v>
      </c>
      <c r="I66" s="470">
        <v>6</v>
      </c>
      <c r="J66" s="458">
        <v>1.4652014652014652E-3</v>
      </c>
      <c r="K66" s="472">
        <v>10.427480916030534</v>
      </c>
      <c r="L66" s="472">
        <v>3.7290076335877864</v>
      </c>
    </row>
    <row r="67" spans="1:12" x14ac:dyDescent="0.2">
      <c r="A67" s="10" t="s">
        <v>5</v>
      </c>
      <c r="B67" s="10" t="s">
        <v>64</v>
      </c>
      <c r="C67" s="10" t="s">
        <v>65</v>
      </c>
      <c r="D67" s="240">
        <v>1</v>
      </c>
      <c r="E67" s="458" t="s">
        <v>243</v>
      </c>
      <c r="F67" s="470">
        <v>54</v>
      </c>
      <c r="G67" s="458">
        <v>0.19453376205787781</v>
      </c>
      <c r="H67" s="458">
        <v>1.3855898653998416E-3</v>
      </c>
      <c r="I67" s="470">
        <v>8</v>
      </c>
      <c r="J67" s="458" t="s">
        <v>243</v>
      </c>
      <c r="K67" s="472">
        <v>8.065292096219931</v>
      </c>
      <c r="L67" s="472">
        <v>2.536082474226804</v>
      </c>
    </row>
    <row r="68" spans="1:12" x14ac:dyDescent="0.2">
      <c r="A68" s="10" t="s">
        <v>5</v>
      </c>
      <c r="B68" s="10" t="s">
        <v>78</v>
      </c>
      <c r="C68" s="10" t="s">
        <v>200</v>
      </c>
      <c r="D68" s="240">
        <v>1</v>
      </c>
      <c r="E68" s="458" t="s">
        <v>243</v>
      </c>
      <c r="F68" s="470">
        <v>53</v>
      </c>
      <c r="G68" s="458">
        <v>0.39057071960297768</v>
      </c>
      <c r="H68" s="458" t="s">
        <v>243</v>
      </c>
      <c r="I68" s="470">
        <v>3</v>
      </c>
      <c r="J68" s="458" t="s">
        <v>243</v>
      </c>
      <c r="K68" s="472">
        <v>9.625</v>
      </c>
      <c r="L68" s="472">
        <v>2.84375</v>
      </c>
    </row>
    <row r="69" spans="1:12" x14ac:dyDescent="0.2">
      <c r="A69" s="10" t="s">
        <v>5</v>
      </c>
      <c r="B69" s="10" t="s">
        <v>83</v>
      </c>
      <c r="C69" s="10" t="s">
        <v>201</v>
      </c>
      <c r="D69" s="240">
        <v>1</v>
      </c>
      <c r="E69" s="458" t="s">
        <v>243</v>
      </c>
      <c r="F69" s="470">
        <v>57</v>
      </c>
      <c r="G69" s="458">
        <v>3.3145275035260928E-2</v>
      </c>
      <c r="H69" s="458">
        <v>0.43978091669068897</v>
      </c>
      <c r="I69" s="470">
        <v>5</v>
      </c>
      <c r="J69" s="458">
        <v>4.6965764429613151E-2</v>
      </c>
      <c r="K69" s="472">
        <v>9.720257234726688</v>
      </c>
      <c r="L69" s="472">
        <v>4.041800643086817</v>
      </c>
    </row>
    <row r="70" spans="1:12" x14ac:dyDescent="0.2">
      <c r="A70" s="10" t="s">
        <v>2</v>
      </c>
      <c r="B70" s="10" t="s">
        <v>11</v>
      </c>
      <c r="C70" s="10" t="s">
        <v>204</v>
      </c>
      <c r="D70" s="240">
        <v>1</v>
      </c>
      <c r="E70" s="458" t="s">
        <v>243</v>
      </c>
      <c r="F70" s="470">
        <v>65</v>
      </c>
      <c r="G70" s="458">
        <v>0.3191278493557978</v>
      </c>
      <c r="H70" s="458">
        <v>1.5372790161414296E-2</v>
      </c>
      <c r="I70" s="470">
        <v>6</v>
      </c>
      <c r="J70" s="458">
        <v>8.0936800413294301E-3</v>
      </c>
      <c r="K70" s="472">
        <v>9.96875</v>
      </c>
      <c r="L70" s="472">
        <v>3.2142857142857144</v>
      </c>
    </row>
    <row r="71" spans="1:12" x14ac:dyDescent="0.2">
      <c r="A71" s="323" t="s">
        <v>2</v>
      </c>
      <c r="B71" s="10" t="s">
        <v>267</v>
      </c>
      <c r="C71" s="10" t="s">
        <v>203</v>
      </c>
      <c r="D71" s="240">
        <v>1</v>
      </c>
      <c r="E71" s="458" t="s">
        <v>243</v>
      </c>
      <c r="F71" s="470">
        <v>42</v>
      </c>
      <c r="G71" s="458">
        <v>8.026208026208026E-2</v>
      </c>
      <c r="H71" s="458">
        <v>0.15047065337763013</v>
      </c>
      <c r="I71" s="470">
        <v>7</v>
      </c>
      <c r="J71" s="458" t="s">
        <v>243</v>
      </c>
      <c r="K71" s="472">
        <v>8.757352941176471</v>
      </c>
      <c r="L71" s="472">
        <v>2.6397058823529411</v>
      </c>
    </row>
    <row r="72" spans="1:12" x14ac:dyDescent="0.2">
      <c r="A72" s="10" t="s">
        <v>13</v>
      </c>
      <c r="B72" s="10" t="s">
        <v>12</v>
      </c>
      <c r="C72" s="10" t="s">
        <v>207</v>
      </c>
      <c r="D72" s="240">
        <v>0.997</v>
      </c>
      <c r="E72" s="458" t="s">
        <v>243</v>
      </c>
      <c r="F72" s="470">
        <v>44</v>
      </c>
      <c r="G72" s="458">
        <v>4.3029259896729774E-2</v>
      </c>
      <c r="H72" s="458">
        <v>0.51706666666666667</v>
      </c>
      <c r="I72" s="470">
        <v>7</v>
      </c>
      <c r="J72" s="458" t="s">
        <v>243</v>
      </c>
      <c r="K72" s="472">
        <v>7.957746478873239</v>
      </c>
      <c r="L72" s="472">
        <v>3.140845070422535</v>
      </c>
    </row>
    <row r="73" spans="1:12" x14ac:dyDescent="0.2">
      <c r="A73" s="10" t="s">
        <v>13</v>
      </c>
      <c r="B73" s="10" t="s">
        <v>91</v>
      </c>
      <c r="C73" s="10" t="s">
        <v>208</v>
      </c>
      <c r="D73" s="240">
        <v>0.997</v>
      </c>
      <c r="E73" s="458" t="s">
        <v>243</v>
      </c>
      <c r="F73" s="470">
        <v>69</v>
      </c>
      <c r="G73" s="458">
        <v>0.16955684007707128</v>
      </c>
      <c r="H73" s="458" t="s">
        <v>243</v>
      </c>
      <c r="I73" s="470">
        <v>7</v>
      </c>
      <c r="J73" s="458">
        <v>0.14266607222469907</v>
      </c>
      <c r="K73" s="472">
        <v>10.247706422018348</v>
      </c>
      <c r="L73" s="472">
        <v>3.2905198776758411</v>
      </c>
    </row>
    <row r="74" spans="1:12" ht="12.75" x14ac:dyDescent="0.2">
      <c r="A74" s="502" t="s">
        <v>167</v>
      </c>
      <c r="B74" s="503"/>
      <c r="C74" s="504"/>
      <c r="D74" s="505"/>
      <c r="E74" s="506"/>
      <c r="F74" s="506"/>
      <c r="G74" s="506"/>
      <c r="H74" s="506"/>
      <c r="I74" s="506"/>
      <c r="J74" s="506"/>
      <c r="K74" s="506"/>
      <c r="L74" s="507"/>
    </row>
    <row r="75" spans="1:12" x14ac:dyDescent="0.2">
      <c r="A75" s="10" t="s">
        <v>35</v>
      </c>
      <c r="B75" s="10" t="s">
        <v>92</v>
      </c>
      <c r="C75" s="10" t="s">
        <v>93</v>
      </c>
      <c r="D75" s="240">
        <v>1</v>
      </c>
      <c r="E75" s="458" t="s">
        <v>243</v>
      </c>
      <c r="F75" s="470">
        <v>1</v>
      </c>
      <c r="G75" s="458" t="s">
        <v>243</v>
      </c>
      <c r="H75" s="458">
        <v>0.23343695748718155</v>
      </c>
      <c r="I75" s="470">
        <v>5</v>
      </c>
      <c r="J75" s="458" t="s">
        <v>243</v>
      </c>
      <c r="K75" s="472">
        <v>4.1020408163265305</v>
      </c>
      <c r="L75" s="472">
        <v>2.564625850340136</v>
      </c>
    </row>
    <row r="76" spans="1:12" x14ac:dyDescent="0.2">
      <c r="A76" s="10" t="s">
        <v>35</v>
      </c>
      <c r="B76" s="10" t="s">
        <v>103</v>
      </c>
      <c r="C76" s="10" t="s">
        <v>104</v>
      </c>
      <c r="D76" s="240">
        <v>1</v>
      </c>
      <c r="E76" s="458" t="s">
        <v>243</v>
      </c>
      <c r="F76" s="470">
        <v>2</v>
      </c>
      <c r="G76" s="458">
        <v>1.3802622498274672E-3</v>
      </c>
      <c r="H76" s="458">
        <v>0.45453634838354245</v>
      </c>
      <c r="I76" s="470">
        <v>9</v>
      </c>
      <c r="J76" s="458" t="s">
        <v>243</v>
      </c>
      <c r="K76" s="472">
        <v>4.6136363636363633</v>
      </c>
      <c r="L76" s="472">
        <v>2.7424242424242422</v>
      </c>
    </row>
    <row r="77" spans="1:12" x14ac:dyDescent="0.2">
      <c r="A77" s="10" t="s">
        <v>55</v>
      </c>
      <c r="B77" s="10" t="s">
        <v>76</v>
      </c>
      <c r="C77" s="10" t="s">
        <v>77</v>
      </c>
      <c r="D77" s="240">
        <v>0.99</v>
      </c>
      <c r="E77" s="458" t="s">
        <v>243</v>
      </c>
      <c r="F77" s="470">
        <v>1</v>
      </c>
      <c r="G77" s="458">
        <v>0.19021065675340768</v>
      </c>
      <c r="H77" s="458">
        <v>0.44968993798759754</v>
      </c>
      <c r="I77" s="470">
        <v>4</v>
      </c>
      <c r="J77" s="458" t="s">
        <v>243</v>
      </c>
      <c r="K77" s="472" t="s">
        <v>243</v>
      </c>
      <c r="L77" s="472" t="s">
        <v>243</v>
      </c>
    </row>
    <row r="78" spans="1:12" x14ac:dyDescent="0.2">
      <c r="A78" s="10" t="s">
        <v>55</v>
      </c>
      <c r="B78" s="10" t="s">
        <v>84</v>
      </c>
      <c r="C78" s="10" t="s">
        <v>85</v>
      </c>
      <c r="D78" s="240">
        <v>0.98599999999999999</v>
      </c>
      <c r="E78" s="458" t="s">
        <v>243</v>
      </c>
      <c r="F78" s="470">
        <v>1</v>
      </c>
      <c r="G78" s="458">
        <v>1.2048192771084338E-2</v>
      </c>
      <c r="H78" s="458">
        <v>0.22904142529238167</v>
      </c>
      <c r="I78" s="470">
        <v>6</v>
      </c>
      <c r="J78" s="458" t="s">
        <v>243</v>
      </c>
      <c r="K78" s="472">
        <v>4.6929133858267713</v>
      </c>
      <c r="L78" s="472">
        <v>3.3031496062992125</v>
      </c>
    </row>
    <row r="79" spans="1:12" x14ac:dyDescent="0.2">
      <c r="A79" s="10" t="s">
        <v>2</v>
      </c>
      <c r="B79" s="10" t="s">
        <v>19</v>
      </c>
      <c r="C79" s="10" t="s">
        <v>20</v>
      </c>
      <c r="D79" s="240">
        <v>1</v>
      </c>
      <c r="E79" s="469" t="s">
        <v>243</v>
      </c>
      <c r="F79" s="471">
        <v>1</v>
      </c>
      <c r="G79" s="469">
        <v>6.6358915175995389E-2</v>
      </c>
      <c r="H79" s="469">
        <v>0.12439320388349515</v>
      </c>
      <c r="I79" s="471">
        <v>7</v>
      </c>
      <c r="J79" s="469" t="s">
        <v>243</v>
      </c>
      <c r="K79" s="473">
        <v>4</v>
      </c>
      <c r="L79" s="473">
        <v>4.1910828025477711</v>
      </c>
    </row>
    <row r="80" spans="1:12" ht="12.75" x14ac:dyDescent="0.2">
      <c r="A80" s="502" t="s">
        <v>168</v>
      </c>
      <c r="B80" s="503"/>
      <c r="C80" s="504"/>
      <c r="D80" s="505"/>
      <c r="E80" s="506"/>
      <c r="F80" s="506"/>
      <c r="G80" s="506"/>
      <c r="H80" s="506"/>
      <c r="I80" s="506"/>
      <c r="J80" s="506"/>
      <c r="K80" s="506"/>
      <c r="L80" s="507"/>
    </row>
    <row r="81" spans="1:12" x14ac:dyDescent="0.2">
      <c r="A81" s="10" t="s">
        <v>22</v>
      </c>
      <c r="B81" s="10" t="s">
        <v>44</v>
      </c>
      <c r="C81" s="10" t="s">
        <v>341</v>
      </c>
      <c r="D81" s="240">
        <v>0.998</v>
      </c>
      <c r="E81" s="458">
        <v>2.3910098031401929E-4</v>
      </c>
      <c r="F81" s="470">
        <v>91</v>
      </c>
      <c r="G81" s="458">
        <v>0.10576233362556786</v>
      </c>
      <c r="H81" s="458">
        <v>1.6267680846075699E-2</v>
      </c>
      <c r="I81" s="470">
        <v>17</v>
      </c>
      <c r="J81" s="458" t="s">
        <v>243</v>
      </c>
      <c r="K81" s="472">
        <v>7.4184290030211484</v>
      </c>
      <c r="L81" s="472">
        <v>3.1268882175226587</v>
      </c>
    </row>
    <row r="82" spans="1:12" x14ac:dyDescent="0.2">
      <c r="A82" s="10" t="s">
        <v>22</v>
      </c>
      <c r="B82" s="10" t="s">
        <v>271</v>
      </c>
      <c r="C82" s="10" t="s">
        <v>342</v>
      </c>
      <c r="D82" s="240">
        <v>0.998</v>
      </c>
      <c r="E82" s="458" t="s">
        <v>243</v>
      </c>
      <c r="F82" s="470">
        <v>10</v>
      </c>
      <c r="G82" s="458">
        <v>7.738471257106759E-2</v>
      </c>
      <c r="H82" s="458">
        <v>9.1922716826963999E-2</v>
      </c>
      <c r="I82" s="470">
        <v>13</v>
      </c>
      <c r="J82" s="458" t="s">
        <v>243</v>
      </c>
      <c r="K82" s="472">
        <v>5.6796296296296296</v>
      </c>
      <c r="L82" s="472">
        <v>4</v>
      </c>
    </row>
    <row r="83" spans="1:12" x14ac:dyDescent="0.2">
      <c r="A83" s="10" t="s">
        <v>27</v>
      </c>
      <c r="B83" s="10" t="s">
        <v>46</v>
      </c>
      <c r="C83" s="10" t="s">
        <v>181</v>
      </c>
      <c r="D83" s="240">
        <v>1</v>
      </c>
      <c r="E83" s="458" t="s">
        <v>243</v>
      </c>
      <c r="F83" s="470">
        <v>51</v>
      </c>
      <c r="G83" s="458">
        <v>8.3323342524877116E-3</v>
      </c>
      <c r="H83" s="458" t="s">
        <v>243</v>
      </c>
      <c r="I83" s="470">
        <v>9</v>
      </c>
      <c r="J83" s="458" t="s">
        <v>243</v>
      </c>
      <c r="K83" s="472">
        <v>7.237274220032841</v>
      </c>
      <c r="L83" s="472">
        <v>2.4277504105090313</v>
      </c>
    </row>
    <row r="84" spans="1:12" x14ac:dyDescent="0.2">
      <c r="A84" s="10" t="s">
        <v>35</v>
      </c>
      <c r="B84" s="10" t="s">
        <v>95</v>
      </c>
      <c r="C84" s="10" t="s">
        <v>182</v>
      </c>
      <c r="D84" s="240">
        <v>0.999</v>
      </c>
      <c r="E84" s="458" t="s">
        <v>243</v>
      </c>
      <c r="F84" s="470">
        <v>107</v>
      </c>
      <c r="G84" s="458">
        <v>7.4204623483634699E-2</v>
      </c>
      <c r="H84" s="458">
        <v>1.590033108917268E-3</v>
      </c>
      <c r="I84" s="470">
        <v>19</v>
      </c>
      <c r="J84" s="458" t="s">
        <v>243</v>
      </c>
      <c r="K84" s="472">
        <v>9.1239714755896877</v>
      </c>
      <c r="L84" s="472">
        <v>4.1557871640153596</v>
      </c>
    </row>
    <row r="85" spans="1:12" x14ac:dyDescent="0.2">
      <c r="A85" s="10" t="s">
        <v>55</v>
      </c>
      <c r="B85" s="10" t="s">
        <v>68</v>
      </c>
      <c r="C85" s="10" t="s">
        <v>69</v>
      </c>
      <c r="D85" s="240">
        <v>0.997</v>
      </c>
      <c r="E85" s="458">
        <v>1.2465719272001995E-4</v>
      </c>
      <c r="F85" s="470">
        <v>18</v>
      </c>
      <c r="G85" s="458">
        <v>7.1553228621291445E-2</v>
      </c>
      <c r="H85" s="458">
        <v>2.3564809547287645E-2</v>
      </c>
      <c r="I85" s="470">
        <v>10</v>
      </c>
      <c r="J85" s="458" t="s">
        <v>243</v>
      </c>
      <c r="K85" s="472">
        <v>7.2473684210526317</v>
      </c>
      <c r="L85" s="472">
        <v>2.3330827067669171</v>
      </c>
    </row>
    <row r="86" spans="1:12" x14ac:dyDescent="0.2">
      <c r="A86" s="323" t="s">
        <v>55</v>
      </c>
      <c r="B86" s="10" t="s">
        <v>70</v>
      </c>
      <c r="C86" s="10" t="s">
        <v>171</v>
      </c>
      <c r="D86" s="240">
        <v>1</v>
      </c>
      <c r="E86" s="458" t="s">
        <v>243</v>
      </c>
      <c r="F86" s="470">
        <v>70</v>
      </c>
      <c r="G86" s="458">
        <v>6.5434659626626437E-2</v>
      </c>
      <c r="H86" s="458">
        <v>1.0624734381640458E-3</v>
      </c>
      <c r="I86" s="470">
        <v>15</v>
      </c>
      <c r="J86" s="458" t="s">
        <v>243</v>
      </c>
      <c r="K86" s="472">
        <v>7.6923076923076925</v>
      </c>
      <c r="L86" s="472">
        <v>2.9698996655518393</v>
      </c>
    </row>
    <row r="87" spans="1:12" x14ac:dyDescent="0.2">
      <c r="A87" s="323" t="s">
        <v>55</v>
      </c>
      <c r="B87" s="10" t="s">
        <v>75</v>
      </c>
      <c r="C87" s="10" t="s">
        <v>195</v>
      </c>
      <c r="D87" s="240">
        <v>0.997</v>
      </c>
      <c r="E87" s="458">
        <v>5.3013836611355566E-5</v>
      </c>
      <c r="F87" s="470">
        <v>76</v>
      </c>
      <c r="G87" s="458">
        <v>2.0463340931983248E-2</v>
      </c>
      <c r="H87" s="458">
        <v>0.51260999935811424</v>
      </c>
      <c r="I87" s="470">
        <v>13</v>
      </c>
      <c r="J87" s="458" t="s">
        <v>243</v>
      </c>
      <c r="K87" s="472">
        <v>9.5438432835820901</v>
      </c>
      <c r="L87" s="472">
        <v>4.2919776119402986</v>
      </c>
    </row>
    <row r="88" spans="1:12" x14ac:dyDescent="0.2">
      <c r="A88" s="10" t="s">
        <v>55</v>
      </c>
      <c r="B88" s="10" t="s">
        <v>82</v>
      </c>
      <c r="C88" s="10" t="s">
        <v>197</v>
      </c>
      <c r="D88" s="240">
        <v>1</v>
      </c>
      <c r="E88" s="458" t="s">
        <v>243</v>
      </c>
      <c r="F88" s="470">
        <v>8</v>
      </c>
      <c r="G88" s="458">
        <v>1.7201834862385322E-3</v>
      </c>
      <c r="H88" s="458">
        <v>3.8558173088882805E-2</v>
      </c>
      <c r="I88" s="470">
        <v>14</v>
      </c>
      <c r="J88" s="458" t="s">
        <v>243</v>
      </c>
      <c r="K88" s="472">
        <v>4.0086956521739134</v>
      </c>
      <c r="L88" s="472">
        <v>2.034782608695652</v>
      </c>
    </row>
    <row r="89" spans="1:12" x14ac:dyDescent="0.2">
      <c r="A89" s="22" t="s">
        <v>399</v>
      </c>
    </row>
    <row r="90" spans="1:12" ht="99.75" customHeight="1" x14ac:dyDescent="0.2">
      <c r="A90" s="491"/>
      <c r="B90" s="492"/>
      <c r="C90" s="492"/>
      <c r="D90" s="493"/>
      <c r="E90" s="493"/>
      <c r="F90" s="241"/>
      <c r="G90" s="241"/>
      <c r="H90" s="241"/>
      <c r="I90" s="241"/>
      <c r="J90" s="241"/>
      <c r="K90" s="241"/>
      <c r="L90" s="241"/>
    </row>
    <row r="94" spans="1:12" ht="24" customHeight="1" x14ac:dyDescent="0.2">
      <c r="A94" s="494"/>
      <c r="B94" s="491"/>
      <c r="C94" s="491"/>
      <c r="D94" s="495"/>
      <c r="E94" s="495"/>
      <c r="F94" s="241"/>
      <c r="G94" s="241"/>
      <c r="H94" s="241"/>
      <c r="I94" s="241"/>
      <c r="J94" s="241"/>
      <c r="K94" s="241"/>
      <c r="L94" s="241"/>
    </row>
  </sheetData>
  <sortState ref="A3:H81">
    <sortCondition ref="B3:B81"/>
  </sortState>
  <mergeCells count="26">
    <mergeCell ref="L1:L2"/>
    <mergeCell ref="D3:L3"/>
    <mergeCell ref="A3:C3"/>
    <mergeCell ref="A8:C8"/>
    <mergeCell ref="D8:L8"/>
    <mergeCell ref="F1:F2"/>
    <mergeCell ref="G1:G2"/>
    <mergeCell ref="H1:H2"/>
    <mergeCell ref="I1:I2"/>
    <mergeCell ref="J1:J2"/>
    <mergeCell ref="A90:E90"/>
    <mergeCell ref="A94:E94"/>
    <mergeCell ref="A1:A2"/>
    <mergeCell ref="B1:B2"/>
    <mergeCell ref="C1:C2"/>
    <mergeCell ref="D1:D2"/>
    <mergeCell ref="E1:E2"/>
    <mergeCell ref="A17:C17"/>
    <mergeCell ref="A41:C41"/>
    <mergeCell ref="A74:C74"/>
    <mergeCell ref="A80:C80"/>
    <mergeCell ref="D17:L17"/>
    <mergeCell ref="D41:L41"/>
    <mergeCell ref="D74:L74"/>
    <mergeCell ref="D80:L80"/>
    <mergeCell ref="K1:K2"/>
  </mergeCells>
  <pageMargins left="0.39370078740157483" right="0.39370078740157483" top="0.39370078740157483" bottom="0.39370078740157483" header="0.11811023622047245" footer="0.11811023622047245"/>
  <pageSetup paperSize="9" orientation="landscape" r:id="rId1"/>
  <headerFooter>
    <oddHeader>&amp;C&amp;"Arial,Gras"&amp;12&amp;UANNEXE 1 &amp;U: PMSI SSR  2016 - Suivi de la conformité des données transmises</oddHeader>
    <oddFooter xml:space="preserve">&amp;C&amp;8Soins de suite et de réadaptation (SSR) - Bilan PMSI 2016&amp;10
</oddFooter>
  </headerFooter>
  <rowBreaks count="2" manualBreakCount="2">
    <brk id="40" max="16383" man="1"/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W33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8" width="6.7109375" customWidth="1"/>
    <col min="9" max="9" width="6.42578125" customWidth="1"/>
    <col min="10" max="10" width="6" customWidth="1"/>
    <col min="11" max="11" width="6.42578125" customWidth="1"/>
    <col min="12" max="12" width="6.7109375" customWidth="1"/>
    <col min="13" max="13" width="6.5703125" customWidth="1"/>
    <col min="14" max="14" width="6.85546875" customWidth="1"/>
    <col min="15" max="15" width="9.42578125" customWidth="1"/>
    <col min="16" max="16" width="10.42578125" customWidth="1"/>
    <col min="17" max="17" width="8.42578125" customWidth="1"/>
    <col min="18" max="18" width="9.28515625" customWidth="1"/>
    <col min="19" max="19" width="8.5703125" style="362" customWidth="1"/>
    <col min="20" max="20" width="8.7109375" style="362" customWidth="1"/>
  </cols>
  <sheetData>
    <row r="1" spans="1:23" ht="15.75" x14ac:dyDescent="0.2">
      <c r="A1" s="496" t="s">
        <v>115</v>
      </c>
      <c r="B1" s="496" t="s">
        <v>116</v>
      </c>
      <c r="C1" s="496" t="s">
        <v>117</v>
      </c>
      <c r="D1" s="583" t="s">
        <v>279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  <c r="Q1" s="585"/>
      <c r="R1" s="585"/>
      <c r="S1" s="585"/>
      <c r="T1" s="585"/>
    </row>
    <row r="2" spans="1:23" ht="90" x14ac:dyDescent="0.2">
      <c r="A2" s="582"/>
      <c r="B2" s="582"/>
      <c r="C2" s="582"/>
      <c r="D2" s="234" t="s">
        <v>118</v>
      </c>
      <c r="E2" s="234" t="s">
        <v>398</v>
      </c>
      <c r="F2" s="234" t="s">
        <v>314</v>
      </c>
      <c r="G2" s="234" t="s">
        <v>344</v>
      </c>
      <c r="H2" s="234" t="s">
        <v>349</v>
      </c>
      <c r="I2" s="288" t="s">
        <v>155</v>
      </c>
      <c r="J2" s="234" t="s">
        <v>244</v>
      </c>
      <c r="K2" s="234" t="s">
        <v>245</v>
      </c>
      <c r="L2" s="234" t="s">
        <v>273</v>
      </c>
      <c r="M2" s="234" t="s">
        <v>274</v>
      </c>
      <c r="N2" s="234" t="s">
        <v>310</v>
      </c>
      <c r="O2" s="334" t="s">
        <v>246</v>
      </c>
      <c r="P2" s="334" t="s">
        <v>275</v>
      </c>
      <c r="Q2" s="334" t="s">
        <v>308</v>
      </c>
      <c r="R2" s="334" t="s">
        <v>309</v>
      </c>
      <c r="S2" s="334" t="s">
        <v>426</v>
      </c>
      <c r="T2" s="334" t="s">
        <v>427</v>
      </c>
    </row>
    <row r="3" spans="1:23" s="362" customFormat="1" x14ac:dyDescent="0.2">
      <c r="A3" s="335" t="s">
        <v>22</v>
      </c>
      <c r="B3" s="415" t="s">
        <v>21</v>
      </c>
      <c r="C3" s="336" t="s">
        <v>172</v>
      </c>
      <c r="D3" s="232">
        <v>1620</v>
      </c>
      <c r="E3" s="286" t="s">
        <v>243</v>
      </c>
      <c r="F3" s="177">
        <v>0.14939136849870896</v>
      </c>
      <c r="G3" s="348">
        <v>9.6025641025641022</v>
      </c>
      <c r="H3" s="177">
        <v>8.8435374149659865E-2</v>
      </c>
      <c r="I3" s="232">
        <v>168</v>
      </c>
      <c r="J3" s="349">
        <v>52</v>
      </c>
      <c r="K3" s="177">
        <v>5.2469135802469133E-2</v>
      </c>
      <c r="L3" s="223">
        <v>5.3243243243243246</v>
      </c>
      <c r="M3" s="223">
        <v>2.3986486486486487</v>
      </c>
      <c r="N3" s="177" t="s">
        <v>243</v>
      </c>
      <c r="O3" s="233" t="s">
        <v>243</v>
      </c>
      <c r="P3" s="223">
        <v>2.8993827160493826</v>
      </c>
      <c r="Q3" s="223">
        <v>9.7751479289940821</v>
      </c>
      <c r="R3" s="223">
        <v>9.4674556213017749E-2</v>
      </c>
      <c r="S3" s="223">
        <v>2.863905325443787</v>
      </c>
      <c r="T3" s="223">
        <v>4.0828402366863905</v>
      </c>
    </row>
    <row r="4" spans="1:23" x14ac:dyDescent="0.2">
      <c r="A4" s="335" t="s">
        <v>22</v>
      </c>
      <c r="B4" s="336" t="s">
        <v>42</v>
      </c>
      <c r="C4" s="336" t="s">
        <v>462</v>
      </c>
      <c r="D4" s="232">
        <v>9091</v>
      </c>
      <c r="E4" s="383">
        <v>0.21216992714245464</v>
      </c>
      <c r="F4" s="177">
        <v>0.23133492798615707</v>
      </c>
      <c r="G4" s="348">
        <v>21.205882352941178</v>
      </c>
      <c r="H4" s="177">
        <v>0.2467866323907455</v>
      </c>
      <c r="I4" s="232">
        <v>414</v>
      </c>
      <c r="J4" s="349">
        <v>67</v>
      </c>
      <c r="K4" s="177">
        <v>0.26454735452645473</v>
      </c>
      <c r="L4" s="223">
        <v>4.7437810945273631</v>
      </c>
      <c r="M4" s="223">
        <v>2.1044776119402986</v>
      </c>
      <c r="N4" s="177">
        <v>0.28606965174129351</v>
      </c>
      <c r="O4" s="233">
        <v>40</v>
      </c>
      <c r="P4" s="223">
        <v>5.2314376856231437</v>
      </c>
      <c r="Q4" s="223">
        <v>3.6561797752808989</v>
      </c>
      <c r="R4" s="223">
        <v>0.18202247191011237</v>
      </c>
      <c r="S4" s="223">
        <v>0.46516853932584268</v>
      </c>
      <c r="T4" s="223">
        <v>0.61573033707865166</v>
      </c>
      <c r="V4" s="362"/>
      <c r="W4" s="362"/>
    </row>
    <row r="5" spans="1:23" x14ac:dyDescent="0.2">
      <c r="A5" s="335" t="s">
        <v>22</v>
      </c>
      <c r="B5" s="336" t="s">
        <v>44</v>
      </c>
      <c r="C5" s="336" t="s">
        <v>453</v>
      </c>
      <c r="D5" s="232">
        <v>7930</v>
      </c>
      <c r="E5" s="286">
        <v>5.9116365899192225E-3</v>
      </c>
      <c r="F5" s="177">
        <v>0.50709809438547127</v>
      </c>
      <c r="G5" s="348">
        <v>16.552036199095024</v>
      </c>
      <c r="H5" s="177">
        <v>0.26824034334763946</v>
      </c>
      <c r="I5" s="232">
        <v>448</v>
      </c>
      <c r="J5" s="349">
        <v>45</v>
      </c>
      <c r="K5" s="177">
        <v>2.0176544766708701E-2</v>
      </c>
      <c r="L5" s="223">
        <v>5.3397435897435894</v>
      </c>
      <c r="M5" s="223">
        <v>2.8696581196581197</v>
      </c>
      <c r="N5" s="177">
        <v>0.13034188034188035</v>
      </c>
      <c r="O5" s="233">
        <v>40</v>
      </c>
      <c r="P5" s="223">
        <v>5.3476670870113496</v>
      </c>
      <c r="Q5" s="223">
        <v>2.4696356275303644</v>
      </c>
      <c r="R5" s="223">
        <v>0.291497975708502</v>
      </c>
      <c r="S5" s="223">
        <v>9.8238866396761129</v>
      </c>
      <c r="T5" s="223">
        <v>26.192307692307693</v>
      </c>
      <c r="V5" s="362"/>
      <c r="W5" s="362"/>
    </row>
    <row r="6" spans="1:23" x14ac:dyDescent="0.2">
      <c r="A6" s="335" t="s">
        <v>27</v>
      </c>
      <c r="B6" s="336" t="s">
        <v>46</v>
      </c>
      <c r="C6" s="336" t="s">
        <v>461</v>
      </c>
      <c r="D6" s="232">
        <v>25441</v>
      </c>
      <c r="E6" s="286">
        <v>-2.0391008689082057E-2</v>
      </c>
      <c r="F6" s="177">
        <v>0.3894408131400493</v>
      </c>
      <c r="G6" s="348">
        <v>17.932989690721648</v>
      </c>
      <c r="H6" s="177">
        <v>0.14504988488104376</v>
      </c>
      <c r="I6" s="232">
        <v>1244</v>
      </c>
      <c r="J6" s="349">
        <v>57</v>
      </c>
      <c r="K6" s="177">
        <v>0.10078220195747023</v>
      </c>
      <c r="L6" s="223">
        <v>4.081350729086723</v>
      </c>
      <c r="M6" s="223">
        <v>2.0061396776669227</v>
      </c>
      <c r="N6" s="177">
        <v>0.25556408288564852</v>
      </c>
      <c r="O6" s="233">
        <v>39</v>
      </c>
      <c r="P6" s="223">
        <v>4.3334512578616353</v>
      </c>
      <c r="Q6" s="223">
        <v>2.2333103922918101</v>
      </c>
      <c r="R6" s="223">
        <v>0.18375774260151412</v>
      </c>
      <c r="S6" s="223">
        <v>1.0116999311768755</v>
      </c>
      <c r="T6" s="223">
        <v>1.2746042670337234</v>
      </c>
      <c r="V6" s="362"/>
      <c r="W6" s="362"/>
    </row>
    <row r="7" spans="1:23" x14ac:dyDescent="0.2">
      <c r="A7" s="335" t="s">
        <v>27</v>
      </c>
      <c r="B7" s="336" t="s">
        <v>48</v>
      </c>
      <c r="C7" s="336" t="s">
        <v>236</v>
      </c>
      <c r="D7" s="232">
        <v>3137</v>
      </c>
      <c r="E7" s="383">
        <v>0.59150170387104195</v>
      </c>
      <c r="F7" s="177">
        <v>0.3298286194932184</v>
      </c>
      <c r="G7" s="348">
        <v>16.335106382978722</v>
      </c>
      <c r="H7" s="177">
        <v>0.28494623655913981</v>
      </c>
      <c r="I7" s="232">
        <v>180</v>
      </c>
      <c r="J7" s="349">
        <v>47</v>
      </c>
      <c r="K7" s="177">
        <v>3.6978004462862604E-2</v>
      </c>
      <c r="L7" s="223">
        <v>4.2275132275132279</v>
      </c>
      <c r="M7" s="223">
        <v>2.052910052910053</v>
      </c>
      <c r="N7" s="177">
        <v>0.58201058201058198</v>
      </c>
      <c r="O7" s="233">
        <v>32.5</v>
      </c>
      <c r="P7" s="223">
        <v>5.3866028708133973</v>
      </c>
      <c r="Q7" s="223">
        <v>5.71957671957672</v>
      </c>
      <c r="R7" s="223">
        <v>0.73544973544973546</v>
      </c>
      <c r="S7" s="223">
        <v>7.8730158730158726</v>
      </c>
      <c r="T7" s="223">
        <v>9.5026455026455032</v>
      </c>
      <c r="V7" s="362"/>
      <c r="W7" s="362"/>
    </row>
    <row r="8" spans="1:23" x14ac:dyDescent="0.2">
      <c r="A8" s="335" t="s">
        <v>35</v>
      </c>
      <c r="B8" s="336" t="s">
        <v>95</v>
      </c>
      <c r="C8" s="336" t="s">
        <v>455</v>
      </c>
      <c r="D8" s="232">
        <v>16303</v>
      </c>
      <c r="E8" s="383">
        <v>0.11865620242151809</v>
      </c>
      <c r="F8" s="177">
        <v>0.61460453894292388</v>
      </c>
      <c r="G8" s="348">
        <v>13.471680594243269</v>
      </c>
      <c r="H8" s="177">
        <v>7.7533039647577087E-2</v>
      </c>
      <c r="I8" s="232">
        <v>1026</v>
      </c>
      <c r="J8" s="349">
        <v>44</v>
      </c>
      <c r="K8" s="177">
        <v>2.1959148622952829E-2</v>
      </c>
      <c r="L8" s="223">
        <v>4.2462620932277924</v>
      </c>
      <c r="M8" s="223">
        <v>2.0351802990325418</v>
      </c>
      <c r="N8" s="177">
        <v>0.2752858399296394</v>
      </c>
      <c r="O8" s="233">
        <v>48</v>
      </c>
      <c r="P8" s="223">
        <v>6.9819665092314294</v>
      </c>
      <c r="Q8" s="223">
        <v>2.2860738255033559</v>
      </c>
      <c r="R8" s="223">
        <v>1.0687919463087248</v>
      </c>
      <c r="S8" s="223">
        <v>3.1392617449664431</v>
      </c>
      <c r="T8" s="223">
        <v>5.1317114093959733</v>
      </c>
      <c r="V8" s="362"/>
      <c r="W8" s="362"/>
    </row>
    <row r="9" spans="1:23" x14ac:dyDescent="0.2">
      <c r="A9" s="335" t="s">
        <v>87</v>
      </c>
      <c r="B9" s="336" t="s">
        <v>89</v>
      </c>
      <c r="C9" s="336" t="s">
        <v>456</v>
      </c>
      <c r="D9" s="232">
        <v>1483</v>
      </c>
      <c r="E9" s="383">
        <v>0.18736781678651271</v>
      </c>
      <c r="F9" s="177">
        <v>0.30087238790829784</v>
      </c>
      <c r="G9" s="348">
        <v>19.071428571428573</v>
      </c>
      <c r="H9" s="177">
        <v>1.2987012987012988E-2</v>
      </c>
      <c r="I9" s="232">
        <v>82</v>
      </c>
      <c r="J9" s="349">
        <v>46</v>
      </c>
      <c r="K9" s="177">
        <v>1.078894133513149E-2</v>
      </c>
      <c r="L9" s="223">
        <v>4.2727272727272725</v>
      </c>
      <c r="M9" s="223">
        <v>2</v>
      </c>
      <c r="N9" s="177">
        <v>0.27272727272727271</v>
      </c>
      <c r="O9" s="233">
        <v>95</v>
      </c>
      <c r="P9" s="223">
        <v>5.815913688469319</v>
      </c>
      <c r="Q9" s="223">
        <v>15.170731707317072</v>
      </c>
      <c r="R9" s="223">
        <v>0.32926829268292684</v>
      </c>
      <c r="S9" s="223">
        <v>6.2560975609756095</v>
      </c>
      <c r="T9" s="223">
        <v>7.9268292682926829</v>
      </c>
      <c r="V9" s="362"/>
      <c r="W9" s="362"/>
    </row>
    <row r="10" spans="1:23" x14ac:dyDescent="0.2">
      <c r="A10" s="335" t="s">
        <v>87</v>
      </c>
      <c r="B10" s="336" t="s">
        <v>110</v>
      </c>
      <c r="C10" s="336" t="s">
        <v>251</v>
      </c>
      <c r="D10" s="232">
        <v>2792</v>
      </c>
      <c r="E10" s="286">
        <v>-3.3392558528428151E-2</v>
      </c>
      <c r="F10" s="177">
        <v>0.37506716818914559</v>
      </c>
      <c r="G10" s="348">
        <v>13.628865979381443</v>
      </c>
      <c r="H10" s="177">
        <v>2.564102564102564E-2</v>
      </c>
      <c r="I10" s="232">
        <v>199</v>
      </c>
      <c r="J10" s="349">
        <v>45</v>
      </c>
      <c r="K10" s="177">
        <v>1.1461318051575931E-2</v>
      </c>
      <c r="L10" s="223">
        <v>4.67</v>
      </c>
      <c r="M10" s="223">
        <v>2.1349999999999998</v>
      </c>
      <c r="N10" s="177">
        <v>7.0000000000000007E-2</v>
      </c>
      <c r="O10" s="233">
        <v>37.5</v>
      </c>
      <c r="P10" s="223">
        <v>2.6561604584527219</v>
      </c>
      <c r="Q10" s="223">
        <v>1.6650717703349283</v>
      </c>
      <c r="R10" s="223">
        <v>0.11004784688995216</v>
      </c>
      <c r="S10" s="223">
        <v>7.464114832535885</v>
      </c>
      <c r="T10" s="223">
        <v>1.1961722488038278</v>
      </c>
      <c r="V10" s="362"/>
      <c r="W10" s="362"/>
    </row>
    <row r="11" spans="1:23" x14ac:dyDescent="0.2">
      <c r="A11" s="335" t="s">
        <v>55</v>
      </c>
      <c r="B11" s="336" t="s">
        <v>70</v>
      </c>
      <c r="C11" s="336" t="s">
        <v>171</v>
      </c>
      <c r="D11" s="232">
        <v>2754</v>
      </c>
      <c r="E11" s="383">
        <v>-0.18591602712832411</v>
      </c>
      <c r="F11" s="177">
        <v>0.36023544800523216</v>
      </c>
      <c r="G11" s="348">
        <v>19.979166666666668</v>
      </c>
      <c r="H11" s="177">
        <v>0.54285714285714282</v>
      </c>
      <c r="I11" s="232">
        <v>98</v>
      </c>
      <c r="J11" s="349">
        <v>34</v>
      </c>
      <c r="K11" s="177" t="s">
        <v>243</v>
      </c>
      <c r="L11" s="223">
        <v>4.2761904761904761</v>
      </c>
      <c r="M11" s="223">
        <v>2.1333333333333333</v>
      </c>
      <c r="N11" s="177" t="s">
        <v>243</v>
      </c>
      <c r="O11" s="233" t="s">
        <v>243</v>
      </c>
      <c r="P11" s="223">
        <v>4.9825708061002176</v>
      </c>
      <c r="Q11" s="223">
        <v>1.2121212121212122</v>
      </c>
      <c r="R11" s="223">
        <v>0.91666666666666663</v>
      </c>
      <c r="S11" s="223">
        <v>6.4318181818181817</v>
      </c>
      <c r="T11" s="223">
        <v>8.0303030303030312</v>
      </c>
      <c r="V11" s="362"/>
      <c r="W11" s="362"/>
    </row>
    <row r="12" spans="1:23" x14ac:dyDescent="0.2">
      <c r="A12" s="335" t="s">
        <v>55</v>
      </c>
      <c r="B12" s="336" t="s">
        <v>75</v>
      </c>
      <c r="C12" s="336" t="s">
        <v>457</v>
      </c>
      <c r="D12" s="232">
        <v>12674</v>
      </c>
      <c r="E12" s="286">
        <v>6.6435298376188445E-2</v>
      </c>
      <c r="F12" s="177">
        <v>0.53671550774964005</v>
      </c>
      <c r="G12" s="348">
        <v>8.9927206551410368</v>
      </c>
      <c r="H12" s="177">
        <v>0.16539440203562342</v>
      </c>
      <c r="I12" s="232">
        <v>827</v>
      </c>
      <c r="J12" s="349">
        <v>50</v>
      </c>
      <c r="K12" s="177">
        <v>5.8308347798642891E-2</v>
      </c>
      <c r="L12" s="223">
        <v>5.3042372881355933</v>
      </c>
      <c r="M12" s="223">
        <v>2.493220338983051</v>
      </c>
      <c r="N12" s="177">
        <v>0.11694915254237288</v>
      </c>
      <c r="O12" s="233">
        <v>61</v>
      </c>
      <c r="P12" s="223">
        <v>3.3462236603267304</v>
      </c>
      <c r="Q12" s="223">
        <v>3.4306220095693778</v>
      </c>
      <c r="R12" s="223">
        <v>0.89234449760765555</v>
      </c>
      <c r="S12" s="223">
        <v>1.036682615629984</v>
      </c>
      <c r="T12" s="223">
        <v>1.168261562998405</v>
      </c>
      <c r="V12" s="362"/>
      <c r="W12" s="362"/>
    </row>
    <row r="13" spans="1:23" x14ac:dyDescent="0.2">
      <c r="A13" s="335" t="s">
        <v>55</v>
      </c>
      <c r="B13" s="336" t="s">
        <v>79</v>
      </c>
      <c r="C13" s="336" t="s">
        <v>393</v>
      </c>
      <c r="D13" s="232">
        <v>849</v>
      </c>
      <c r="E13" s="383">
        <v>0.53972762113331507</v>
      </c>
      <c r="F13" s="177">
        <v>7.9405162738496071E-2</v>
      </c>
      <c r="G13" s="348">
        <v>12.618181818181819</v>
      </c>
      <c r="H13" s="177">
        <v>0.55172413793103448</v>
      </c>
      <c r="I13" s="232">
        <v>64</v>
      </c>
      <c r="J13" s="349">
        <v>77</v>
      </c>
      <c r="K13" s="177">
        <v>0.57479387514723201</v>
      </c>
      <c r="L13" s="223">
        <v>5.4827586206896548</v>
      </c>
      <c r="M13" s="223">
        <v>2.1379310344827585</v>
      </c>
      <c r="N13" s="177">
        <v>0.13793103448275862</v>
      </c>
      <c r="O13" s="233">
        <v>24.5</v>
      </c>
      <c r="P13" s="223">
        <v>4.6297169811320753</v>
      </c>
      <c r="Q13" s="223">
        <v>3.1764705882352939</v>
      </c>
      <c r="R13" s="223">
        <v>4.0294117647058822</v>
      </c>
      <c r="S13" s="223">
        <v>1.9705882352941178</v>
      </c>
      <c r="T13" s="223">
        <v>1.5294117647058822</v>
      </c>
      <c r="V13" s="362"/>
      <c r="W13" s="362"/>
    </row>
    <row r="14" spans="1:23" x14ac:dyDescent="0.2">
      <c r="A14" s="335" t="s">
        <v>55</v>
      </c>
      <c r="B14" s="336" t="s">
        <v>80</v>
      </c>
      <c r="C14" s="336" t="s">
        <v>196</v>
      </c>
      <c r="D14" s="232">
        <v>2250</v>
      </c>
      <c r="E14" s="286">
        <v>-5.0012746160219335E-2</v>
      </c>
      <c r="F14" s="177">
        <v>0.60064068339562204</v>
      </c>
      <c r="G14" s="348">
        <v>4.7362204724409445</v>
      </c>
      <c r="H14" s="177">
        <v>5.4644808743169399E-3</v>
      </c>
      <c r="I14" s="232">
        <v>390</v>
      </c>
      <c r="J14" s="349">
        <v>47</v>
      </c>
      <c r="K14" s="177">
        <v>2.4E-2</v>
      </c>
      <c r="L14" s="223">
        <v>4</v>
      </c>
      <c r="M14" s="223">
        <v>2</v>
      </c>
      <c r="N14" s="177" t="s">
        <v>243</v>
      </c>
      <c r="O14" s="233" t="s">
        <v>243</v>
      </c>
      <c r="P14" s="223">
        <v>2.2719999999999998</v>
      </c>
      <c r="Q14" s="223">
        <v>2.9830508474576272</v>
      </c>
      <c r="R14" s="223">
        <v>8.4745762711864403E-2</v>
      </c>
      <c r="S14" s="223">
        <v>8.4987893462469728</v>
      </c>
      <c r="T14" s="223">
        <v>3.2397094430992737</v>
      </c>
      <c r="V14" s="362"/>
      <c r="W14" s="362"/>
    </row>
    <row r="15" spans="1:23" x14ac:dyDescent="0.2">
      <c r="A15" s="335" t="s">
        <v>55</v>
      </c>
      <c r="B15" s="336" t="s">
        <v>82</v>
      </c>
      <c r="C15" s="336" t="s">
        <v>460</v>
      </c>
      <c r="D15" s="232">
        <v>4292</v>
      </c>
      <c r="E15" s="286">
        <v>-2.5063859697245117E-2</v>
      </c>
      <c r="F15" s="177">
        <v>0.52379790090309986</v>
      </c>
      <c r="G15" s="348">
        <v>27.427536231884059</v>
      </c>
      <c r="H15" s="177">
        <v>9.0322580645161285E-2</v>
      </c>
      <c r="I15" s="232">
        <v>149</v>
      </c>
      <c r="J15" s="349">
        <v>42</v>
      </c>
      <c r="K15" s="177" t="s">
        <v>243</v>
      </c>
      <c r="L15" s="223">
        <v>4</v>
      </c>
      <c r="M15" s="223">
        <v>2.032258064516129</v>
      </c>
      <c r="N15" s="177" t="s">
        <v>243</v>
      </c>
      <c r="O15" s="233" t="s">
        <v>243</v>
      </c>
      <c r="P15" s="223">
        <v>1.6810344827586208</v>
      </c>
      <c r="Q15" s="223">
        <v>12.781818181818181</v>
      </c>
      <c r="R15" s="223">
        <v>0.34545454545454546</v>
      </c>
      <c r="S15" s="223">
        <v>34.06666666666667</v>
      </c>
      <c r="T15" s="223">
        <v>96.739393939393935</v>
      </c>
      <c r="V15" s="362"/>
      <c r="W15" s="362"/>
    </row>
    <row r="16" spans="1:23" x14ac:dyDescent="0.2">
      <c r="A16" s="335" t="s">
        <v>55</v>
      </c>
      <c r="B16" s="336" t="s">
        <v>210</v>
      </c>
      <c r="C16" s="336" t="s">
        <v>458</v>
      </c>
      <c r="D16" s="232">
        <v>1762</v>
      </c>
      <c r="E16" s="383">
        <v>-0.39122555410691007</v>
      </c>
      <c r="F16" s="177">
        <v>0.16965145388022337</v>
      </c>
      <c r="G16" s="348">
        <v>9.6739130434782616</v>
      </c>
      <c r="H16" s="177">
        <v>0.46226415094339623</v>
      </c>
      <c r="I16" s="232">
        <v>113</v>
      </c>
      <c r="J16" s="349">
        <v>60</v>
      </c>
      <c r="K16" s="177">
        <v>0.27809307604994327</v>
      </c>
      <c r="L16" s="223">
        <v>4.7641509433962268</v>
      </c>
      <c r="M16" s="223">
        <v>2.3396226415094339</v>
      </c>
      <c r="N16" s="177">
        <v>0.26415094339622641</v>
      </c>
      <c r="O16" s="233">
        <v>48</v>
      </c>
      <c r="P16" s="223">
        <v>2.6217292377701935</v>
      </c>
      <c r="Q16" s="223">
        <v>3.2330827067669174</v>
      </c>
      <c r="R16" s="223">
        <v>0.43609022556390975</v>
      </c>
      <c r="S16" s="223">
        <v>4.3458646616541357</v>
      </c>
      <c r="T16" s="223">
        <v>18.939849624060152</v>
      </c>
      <c r="V16" s="362"/>
      <c r="W16" s="362"/>
    </row>
    <row r="17" spans="1:23" x14ac:dyDescent="0.2">
      <c r="A17" s="335" t="s">
        <v>5</v>
      </c>
      <c r="B17" s="336" t="s">
        <v>51</v>
      </c>
      <c r="C17" s="336" t="s">
        <v>361</v>
      </c>
      <c r="D17" s="232">
        <v>1188</v>
      </c>
      <c r="E17" s="286">
        <v>5.6584776480064436E-2</v>
      </c>
      <c r="F17" s="177">
        <v>0.31756214915797915</v>
      </c>
      <c r="G17" s="348">
        <v>12.465116279069768</v>
      </c>
      <c r="H17" s="177">
        <v>0.2391304347826087</v>
      </c>
      <c r="I17" s="232">
        <v>90</v>
      </c>
      <c r="J17" s="349">
        <v>50</v>
      </c>
      <c r="K17" s="177">
        <v>6.7340067340067339E-2</v>
      </c>
      <c r="L17" s="223">
        <v>5</v>
      </c>
      <c r="M17" s="223">
        <v>2.2717391304347827</v>
      </c>
      <c r="N17" s="177">
        <v>0.22826086956521738</v>
      </c>
      <c r="O17" s="233">
        <v>131</v>
      </c>
      <c r="P17" s="223">
        <v>4.7028619528619533</v>
      </c>
      <c r="Q17" s="223">
        <v>2.7021276595744679</v>
      </c>
      <c r="R17" s="223">
        <v>0.67021276595744683</v>
      </c>
      <c r="S17" s="223">
        <v>3.4893617021276597</v>
      </c>
      <c r="T17" s="223">
        <v>9.1276595744680851</v>
      </c>
      <c r="V17" s="362"/>
      <c r="W17" s="362"/>
    </row>
    <row r="18" spans="1:23" x14ac:dyDescent="0.2">
      <c r="A18" s="335" t="s">
        <v>2</v>
      </c>
      <c r="B18" s="336" t="s">
        <v>0</v>
      </c>
      <c r="C18" s="336" t="s">
        <v>362</v>
      </c>
      <c r="D18" s="232">
        <v>2920</v>
      </c>
      <c r="E18" s="383">
        <v>0.25101044394865335</v>
      </c>
      <c r="F18" s="177">
        <v>1</v>
      </c>
      <c r="G18" s="348">
        <v>13.161137440758294</v>
      </c>
      <c r="H18" s="177">
        <v>2.6086956521739129E-2</v>
      </c>
      <c r="I18" s="232">
        <v>193</v>
      </c>
      <c r="J18" s="349">
        <v>44</v>
      </c>
      <c r="K18" s="177">
        <v>3.0821917808219177E-3</v>
      </c>
      <c r="L18" s="223">
        <v>4.7229437229437226</v>
      </c>
      <c r="M18" s="223">
        <v>2.0043290043290045</v>
      </c>
      <c r="N18" s="177">
        <v>5.627705627705628E-2</v>
      </c>
      <c r="O18" s="233">
        <v>111</v>
      </c>
      <c r="P18" s="223">
        <v>5.7501715854495536</v>
      </c>
      <c r="Q18" s="223">
        <v>3.4017094017094016</v>
      </c>
      <c r="R18" s="223">
        <v>7.6923076923076927E-2</v>
      </c>
      <c r="S18" s="223">
        <v>0.69230769230769229</v>
      </c>
      <c r="T18" s="223">
        <v>1.6495726495726495</v>
      </c>
      <c r="V18" s="362"/>
      <c r="W18" s="362"/>
    </row>
    <row r="19" spans="1:23" x14ac:dyDescent="0.2">
      <c r="A19" s="335" t="s">
        <v>2</v>
      </c>
      <c r="B19" s="336" t="s">
        <v>6</v>
      </c>
      <c r="C19" s="336" t="s">
        <v>459</v>
      </c>
      <c r="D19" s="232">
        <v>1303</v>
      </c>
      <c r="E19" s="286">
        <v>1.7668729737695399E-2</v>
      </c>
      <c r="F19" s="177">
        <v>0.20985665968755032</v>
      </c>
      <c r="G19" s="348">
        <v>15.625</v>
      </c>
      <c r="H19" s="177">
        <v>4.7619047619047616E-2</v>
      </c>
      <c r="I19" s="232">
        <v>84</v>
      </c>
      <c r="J19" s="349">
        <v>42</v>
      </c>
      <c r="K19" s="177" t="s">
        <v>243</v>
      </c>
      <c r="L19" s="223">
        <v>4.083333333333333</v>
      </c>
      <c r="M19" s="223">
        <v>2</v>
      </c>
      <c r="N19" s="177">
        <v>3.5714285714285712E-2</v>
      </c>
      <c r="O19" s="233">
        <v>11</v>
      </c>
      <c r="P19" s="223">
        <v>12.482732156561781</v>
      </c>
      <c r="Q19" s="223">
        <v>20.928571428571427</v>
      </c>
      <c r="R19" s="223">
        <v>1.1904761904761904E-2</v>
      </c>
      <c r="S19" s="223">
        <v>6.4642857142857144</v>
      </c>
      <c r="T19" s="223">
        <v>21.55952380952381</v>
      </c>
      <c r="V19" s="362"/>
      <c r="W19" s="362"/>
    </row>
    <row r="20" spans="1:23" x14ac:dyDescent="0.2">
      <c r="A20" s="335" t="s">
        <v>2</v>
      </c>
      <c r="B20" s="336" t="s">
        <v>8</v>
      </c>
      <c r="C20" s="336" t="s">
        <v>345</v>
      </c>
      <c r="D20" s="232">
        <v>5294</v>
      </c>
      <c r="E20" s="383">
        <v>-0.14582749844741294</v>
      </c>
      <c r="F20" s="177">
        <v>0.28503741991062292</v>
      </c>
      <c r="G20" s="348">
        <v>14.464788732394366</v>
      </c>
      <c r="H20" s="177">
        <v>0.19155844155844157</v>
      </c>
      <c r="I20" s="232">
        <v>295</v>
      </c>
      <c r="J20" s="349">
        <v>49</v>
      </c>
      <c r="K20" s="177">
        <v>5.6479032867397055E-2</v>
      </c>
      <c r="L20" s="223">
        <v>7.403225806451613</v>
      </c>
      <c r="M20" s="223">
        <v>2.8129032258064517</v>
      </c>
      <c r="N20" s="177">
        <v>6.4516129032258063E-2</v>
      </c>
      <c r="O20" s="233">
        <v>44.5</v>
      </c>
      <c r="P20" s="223">
        <v>5.1701926709482429</v>
      </c>
      <c r="Q20" s="223">
        <v>11.150442477876107</v>
      </c>
      <c r="R20" s="223">
        <v>1.6283185840707965</v>
      </c>
      <c r="S20" s="223">
        <v>4.8377581120943951</v>
      </c>
      <c r="T20" s="223">
        <v>3.5103244837758112</v>
      </c>
      <c r="V20" s="362"/>
      <c r="W20" s="362"/>
    </row>
    <row r="21" spans="1:23" s="362" customFormat="1" ht="13.5" thickBot="1" x14ac:dyDescent="0.25">
      <c r="A21" s="335" t="s">
        <v>13</v>
      </c>
      <c r="B21" s="336" t="s">
        <v>108</v>
      </c>
      <c r="C21" s="336" t="s">
        <v>260</v>
      </c>
      <c r="D21" s="416">
        <v>298</v>
      </c>
      <c r="E21" s="417" t="s">
        <v>243</v>
      </c>
      <c r="F21" s="418">
        <v>1.99718517525635E-2</v>
      </c>
      <c r="G21" s="419" t="s">
        <v>243</v>
      </c>
      <c r="H21" s="418">
        <v>0.21428571428571427</v>
      </c>
      <c r="I21" s="416">
        <v>14</v>
      </c>
      <c r="J21" s="420">
        <v>43</v>
      </c>
      <c r="K21" s="418" t="s">
        <v>243</v>
      </c>
      <c r="L21" s="421">
        <v>4.2857142857142856</v>
      </c>
      <c r="M21" s="421">
        <v>2.5714285714285716</v>
      </c>
      <c r="N21" s="418" t="s">
        <v>243</v>
      </c>
      <c r="O21" s="422" t="s">
        <v>243</v>
      </c>
      <c r="P21" s="421">
        <v>2.088709677419355</v>
      </c>
      <c r="Q21" s="421">
        <v>1.5</v>
      </c>
      <c r="R21" s="421" t="s">
        <v>243</v>
      </c>
      <c r="S21" s="421">
        <v>0.21428571428571427</v>
      </c>
      <c r="T21" s="421">
        <v>6.5714285714285712</v>
      </c>
    </row>
    <row r="22" spans="1:23" ht="13.5" thickTop="1" x14ac:dyDescent="0.2">
      <c r="A22" s="579" t="s">
        <v>124</v>
      </c>
      <c r="B22" s="580"/>
      <c r="C22" s="581"/>
      <c r="D22" s="235">
        <v>103381</v>
      </c>
      <c r="E22" s="423">
        <v>5.0015905867923705E-2</v>
      </c>
      <c r="F22" s="236">
        <v>0.34153182379797686</v>
      </c>
      <c r="G22" s="426">
        <v>14.277630268835049</v>
      </c>
      <c r="H22" s="236">
        <v>0.15360121304018196</v>
      </c>
      <c r="I22" s="235">
        <v>6056</v>
      </c>
      <c r="J22" s="424">
        <v>50</v>
      </c>
      <c r="K22" s="236">
        <v>7.6367997988024877E-2</v>
      </c>
      <c r="L22" s="425">
        <v>4.7190706095353043</v>
      </c>
      <c r="M22" s="425">
        <v>2.2299336149668076</v>
      </c>
      <c r="N22" s="236">
        <v>0.18074834037417017</v>
      </c>
      <c r="O22" s="424">
        <v>46</v>
      </c>
      <c r="P22" s="425">
        <v>4.79259345296862</v>
      </c>
      <c r="Q22" s="425">
        <v>3.9368979477872399</v>
      </c>
      <c r="R22" s="425">
        <v>0.59597933826608962</v>
      </c>
      <c r="S22" s="425">
        <v>4.0464889012983383</v>
      </c>
      <c r="T22" s="425">
        <v>7.1692028479687284</v>
      </c>
    </row>
    <row r="24" spans="1:23" x14ac:dyDescent="0.2">
      <c r="A24" s="22" t="s">
        <v>399</v>
      </c>
      <c r="B24" s="1"/>
    </row>
    <row r="25" spans="1:23" x14ac:dyDescent="0.2">
      <c r="A25" s="1"/>
      <c r="B25" s="1"/>
    </row>
    <row r="26" spans="1:23" x14ac:dyDescent="0.2">
      <c r="A26" s="1" t="s">
        <v>346</v>
      </c>
      <c r="B26" s="1"/>
    </row>
    <row r="27" spans="1:23" ht="22.5" customHeight="1" x14ac:dyDescent="0.2">
      <c r="A27" s="494" t="s">
        <v>347</v>
      </c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406"/>
      <c r="T27" s="406"/>
    </row>
    <row r="28" spans="1:23" ht="22.5" customHeight="1" x14ac:dyDescent="0.2">
      <c r="A28" s="587" t="s">
        <v>406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</row>
    <row r="29" spans="1:23" x14ac:dyDescent="0.2">
      <c r="A29" s="1"/>
      <c r="B29" s="1"/>
    </row>
    <row r="30" spans="1:23" x14ac:dyDescent="0.2">
      <c r="A30" s="1"/>
      <c r="B30" s="1"/>
    </row>
    <row r="31" spans="1:23" x14ac:dyDescent="0.2">
      <c r="A31" s="1"/>
      <c r="B31" s="1"/>
    </row>
    <row r="32" spans="1:23" ht="21" customHeight="1" x14ac:dyDescent="0.2">
      <c r="A32" s="494"/>
      <c r="B32" s="586"/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339"/>
      <c r="S32" s="406"/>
    </row>
    <row r="33" spans="1:19" x14ac:dyDescent="0.2">
      <c r="A33" s="494"/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339"/>
      <c r="S33" s="406"/>
    </row>
  </sheetData>
  <mergeCells count="9">
    <mergeCell ref="A33:P33"/>
    <mergeCell ref="A1:A2"/>
    <mergeCell ref="B1:B2"/>
    <mergeCell ref="C1:C2"/>
    <mergeCell ref="A22:C22"/>
    <mergeCell ref="A32:P32"/>
    <mergeCell ref="A27:R27"/>
    <mergeCell ref="A28:Q28"/>
    <mergeCell ref="D1:T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6.c&amp;U : PMSI SSR – Activité 2016 – Description de l’activité Adultes relative aux affections de l’appareil locomoteur en hospitalisation partiel&amp;"Arial,Normal"le</oddHeader>
    <oddFooter>&amp;C&amp;8Soins de suite et de réadaptation (SSR) - Bilan PMSI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31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8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8" width="6.42578125" customWidth="1"/>
    <col min="9" max="9" width="6" customWidth="1"/>
    <col min="10" max="10" width="6.42578125" customWidth="1"/>
    <col min="11" max="11" width="6.7109375" customWidth="1"/>
    <col min="12" max="12" width="6.5703125" customWidth="1"/>
    <col min="13" max="13" width="6.85546875" customWidth="1"/>
    <col min="14" max="14" width="9.42578125" customWidth="1"/>
    <col min="15" max="15" width="10.42578125" customWidth="1"/>
    <col min="16" max="16" width="8.42578125" customWidth="1"/>
    <col min="17" max="17" width="9.28515625" customWidth="1"/>
    <col min="18" max="18" width="8.5703125" style="362" customWidth="1"/>
    <col min="19" max="19" width="8.7109375" style="362" customWidth="1"/>
  </cols>
  <sheetData>
    <row r="1" spans="1:22" ht="15.75" x14ac:dyDescent="0.2">
      <c r="A1" s="496" t="s">
        <v>115</v>
      </c>
      <c r="B1" s="496" t="s">
        <v>116</v>
      </c>
      <c r="C1" s="496" t="s">
        <v>117</v>
      </c>
      <c r="D1" s="583" t="s">
        <v>280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5"/>
      <c r="P1" s="585"/>
      <c r="Q1" s="585"/>
      <c r="R1" s="585"/>
      <c r="S1" s="585"/>
    </row>
    <row r="2" spans="1:22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21</v>
      </c>
      <c r="C3" s="336" t="s">
        <v>172</v>
      </c>
      <c r="D3" s="232">
        <v>6524</v>
      </c>
      <c r="E3" s="286">
        <v>1.8775860270510147E-3</v>
      </c>
      <c r="F3" s="177">
        <v>0.96823983377856926</v>
      </c>
      <c r="G3" s="232">
        <v>177</v>
      </c>
      <c r="H3" s="232">
        <v>151</v>
      </c>
      <c r="I3" s="349">
        <v>63</v>
      </c>
      <c r="J3" s="177">
        <v>0.1640098099325567</v>
      </c>
      <c r="K3" s="223">
        <v>10.418300653594772</v>
      </c>
      <c r="L3" s="223">
        <v>3.7777777777777777</v>
      </c>
      <c r="M3" s="177">
        <v>3.2679738562091505E-2</v>
      </c>
      <c r="N3" s="233">
        <v>11</v>
      </c>
      <c r="O3" s="223">
        <v>3.3497643362136684</v>
      </c>
      <c r="P3" s="223">
        <v>33.61581920903955</v>
      </c>
      <c r="Q3" s="223">
        <v>1.5649717514124293</v>
      </c>
      <c r="R3" s="223">
        <v>4.7740112994350286</v>
      </c>
      <c r="S3" s="223">
        <v>12.610169491525424</v>
      </c>
    </row>
    <row r="4" spans="1:22" x14ac:dyDescent="0.2">
      <c r="A4" s="335" t="s">
        <v>22</v>
      </c>
      <c r="B4" s="336" t="s">
        <v>44</v>
      </c>
      <c r="C4" s="336" t="s">
        <v>453</v>
      </c>
      <c r="D4" s="232">
        <v>13452</v>
      </c>
      <c r="E4" s="286">
        <v>9.7030909560914314E-2</v>
      </c>
      <c r="F4" s="177">
        <v>0.83216826476956385</v>
      </c>
      <c r="G4" s="232">
        <v>300</v>
      </c>
      <c r="H4" s="232">
        <v>263</v>
      </c>
      <c r="I4" s="349">
        <v>60</v>
      </c>
      <c r="J4" s="177">
        <v>0.11098721379720487</v>
      </c>
      <c r="K4" s="223">
        <v>9.2913385826771648</v>
      </c>
      <c r="L4" s="223">
        <v>4.0314960629921259</v>
      </c>
      <c r="M4" s="177">
        <v>8.6614173228346455E-2</v>
      </c>
      <c r="N4" s="233">
        <v>28</v>
      </c>
      <c r="O4" s="223">
        <v>2.7746543778801844</v>
      </c>
      <c r="P4" s="223">
        <v>4.3833333333333337</v>
      </c>
      <c r="Q4" s="223">
        <v>12.556666666666667</v>
      </c>
      <c r="R4" s="223">
        <v>0.68</v>
      </c>
      <c r="S4" s="223">
        <v>37.993333333333332</v>
      </c>
      <c r="V4" s="362"/>
    </row>
    <row r="5" spans="1:22" s="362" customFormat="1" x14ac:dyDescent="0.2">
      <c r="A5" s="342" t="s">
        <v>27</v>
      </c>
      <c r="B5" s="415" t="s">
        <v>46</v>
      </c>
      <c r="C5" s="415" t="s">
        <v>454</v>
      </c>
      <c r="D5" s="232">
        <v>4244</v>
      </c>
      <c r="E5" s="286" t="s">
        <v>243</v>
      </c>
      <c r="F5" s="177">
        <v>0.77332361516034986</v>
      </c>
      <c r="G5" s="232">
        <v>99</v>
      </c>
      <c r="H5" s="232">
        <v>92</v>
      </c>
      <c r="I5" s="349">
        <v>69</v>
      </c>
      <c r="J5" s="177">
        <v>0.20051837888784166</v>
      </c>
      <c r="K5" s="223">
        <v>10.397590361445783</v>
      </c>
      <c r="L5" s="223">
        <v>4.0481927710843371</v>
      </c>
      <c r="M5" s="177">
        <v>0.19277108433734941</v>
      </c>
      <c r="N5" s="233">
        <v>22</v>
      </c>
      <c r="O5" s="223">
        <v>2.4124203821656049</v>
      </c>
      <c r="P5" s="223">
        <v>5.0303030303030303</v>
      </c>
      <c r="Q5" s="223">
        <v>1.9090909090909092</v>
      </c>
      <c r="R5" s="223">
        <v>1.5353535353535352</v>
      </c>
      <c r="S5" s="223">
        <v>7.0101010101010104</v>
      </c>
      <c r="U5"/>
    </row>
    <row r="6" spans="1:22" x14ac:dyDescent="0.2">
      <c r="A6" s="335" t="s">
        <v>27</v>
      </c>
      <c r="B6" s="336" t="s">
        <v>48</v>
      </c>
      <c r="C6" s="336" t="s">
        <v>236</v>
      </c>
      <c r="D6" s="232">
        <v>7155</v>
      </c>
      <c r="E6" s="286">
        <v>-4.2463740303813835E-2</v>
      </c>
      <c r="F6" s="177">
        <v>0.82250833429129788</v>
      </c>
      <c r="G6" s="232">
        <v>184</v>
      </c>
      <c r="H6" s="232">
        <v>161</v>
      </c>
      <c r="I6" s="349">
        <v>61</v>
      </c>
      <c r="J6" s="177">
        <v>7.1837875611460517E-2</v>
      </c>
      <c r="K6" s="223">
        <v>8.9451219512195124</v>
      </c>
      <c r="L6" s="223">
        <v>2.8902439024390243</v>
      </c>
      <c r="M6" s="177">
        <v>6.0975609756097563E-3</v>
      </c>
      <c r="N6" s="233">
        <v>3</v>
      </c>
      <c r="O6" s="223">
        <v>2.978633301251203</v>
      </c>
      <c r="P6" s="223">
        <v>5.6630434782608692</v>
      </c>
      <c r="Q6" s="223">
        <v>2.6847826086956523</v>
      </c>
      <c r="R6" s="223">
        <v>4.3315217391304346</v>
      </c>
      <c r="S6" s="223">
        <v>4.5815217391304346</v>
      </c>
      <c r="V6" s="362"/>
    </row>
    <row r="7" spans="1:22" x14ac:dyDescent="0.2">
      <c r="A7" s="335" t="s">
        <v>35</v>
      </c>
      <c r="B7" s="336" t="s">
        <v>95</v>
      </c>
      <c r="C7" s="336" t="s">
        <v>182</v>
      </c>
      <c r="D7" s="232">
        <v>26299</v>
      </c>
      <c r="E7" s="286">
        <v>4.420529801324502E-2</v>
      </c>
      <c r="F7" s="177">
        <v>0.802581787109375</v>
      </c>
      <c r="G7" s="232">
        <v>642</v>
      </c>
      <c r="H7" s="232">
        <v>320</v>
      </c>
      <c r="I7" s="349">
        <v>49</v>
      </c>
      <c r="J7" s="177">
        <v>3.0799650176812805E-2</v>
      </c>
      <c r="K7" s="223">
        <v>10.993150684931507</v>
      </c>
      <c r="L7" s="223">
        <v>4.2363013698630141</v>
      </c>
      <c r="M7" s="177">
        <v>0.13356164383561644</v>
      </c>
      <c r="N7" s="233">
        <v>17</v>
      </c>
      <c r="O7" s="223">
        <v>3.3990171751082565</v>
      </c>
      <c r="P7" s="223">
        <v>2.8769470404984423</v>
      </c>
      <c r="Q7" s="223">
        <v>10.577881619937695</v>
      </c>
      <c r="R7" s="223">
        <v>1.618380062305296</v>
      </c>
      <c r="S7" s="223">
        <v>18.210280373831775</v>
      </c>
      <c r="V7" s="362"/>
    </row>
    <row r="8" spans="1:22" x14ac:dyDescent="0.2">
      <c r="A8" s="335" t="s">
        <v>87</v>
      </c>
      <c r="B8" s="336" t="s">
        <v>89</v>
      </c>
      <c r="C8" s="336" t="s">
        <v>456</v>
      </c>
      <c r="D8" s="232">
        <v>2553</v>
      </c>
      <c r="E8" s="383">
        <v>-0.1200215915298769</v>
      </c>
      <c r="F8" s="177">
        <v>0.88186528497409322</v>
      </c>
      <c r="G8" s="232">
        <v>54</v>
      </c>
      <c r="H8" s="232">
        <v>48</v>
      </c>
      <c r="I8" s="349">
        <v>75</v>
      </c>
      <c r="J8" s="177">
        <v>0.50097924010967487</v>
      </c>
      <c r="K8" s="223">
        <v>9.7317073170731714</v>
      </c>
      <c r="L8" s="223">
        <v>3.2195121951219514</v>
      </c>
      <c r="M8" s="177">
        <v>0.14634146341463414</v>
      </c>
      <c r="N8" s="233">
        <v>68.5</v>
      </c>
      <c r="O8" s="223">
        <v>2.9989106753812638</v>
      </c>
      <c r="P8" s="223">
        <v>141.53703703703704</v>
      </c>
      <c r="Q8" s="223">
        <v>6.833333333333333</v>
      </c>
      <c r="R8" s="223">
        <v>2.7777777777777777</v>
      </c>
      <c r="S8" s="223">
        <v>19.203703703703702</v>
      </c>
      <c r="V8" s="362"/>
    </row>
    <row r="9" spans="1:22" x14ac:dyDescent="0.2">
      <c r="A9" s="335" t="s">
        <v>87</v>
      </c>
      <c r="B9" s="336" t="s">
        <v>110</v>
      </c>
      <c r="C9" s="336" t="s">
        <v>251</v>
      </c>
      <c r="D9" s="232">
        <v>7489</v>
      </c>
      <c r="E9" s="286">
        <v>-6.3203334466221062E-2</v>
      </c>
      <c r="F9" s="177">
        <v>0.73177643150283367</v>
      </c>
      <c r="G9" s="232">
        <v>203</v>
      </c>
      <c r="H9" s="232">
        <v>179</v>
      </c>
      <c r="I9" s="349">
        <v>61</v>
      </c>
      <c r="J9" s="177">
        <v>0.12204566697823474</v>
      </c>
      <c r="K9" s="223">
        <v>10.298850574712644</v>
      </c>
      <c r="L9" s="223">
        <v>3.396551724137931</v>
      </c>
      <c r="M9" s="177">
        <v>0.10919540229885058</v>
      </c>
      <c r="N9" s="233">
        <v>23</v>
      </c>
      <c r="O9" s="223">
        <v>1.7036855036855036</v>
      </c>
      <c r="P9" s="223">
        <v>2.9852216748768474</v>
      </c>
      <c r="Q9" s="223">
        <v>2.7832512315270934</v>
      </c>
      <c r="R9" s="223">
        <v>0.35467980295566504</v>
      </c>
      <c r="S9" s="223">
        <v>6.2364532019704431</v>
      </c>
      <c r="V9" s="362"/>
    </row>
    <row r="10" spans="1:22" x14ac:dyDescent="0.2">
      <c r="A10" s="335" t="s">
        <v>55</v>
      </c>
      <c r="B10" s="336" t="s">
        <v>56</v>
      </c>
      <c r="C10" s="336" t="s">
        <v>57</v>
      </c>
      <c r="D10" s="232">
        <v>1591</v>
      </c>
      <c r="E10" s="286">
        <v>-1.6021751306945498E-2</v>
      </c>
      <c r="F10" s="177">
        <v>1</v>
      </c>
      <c r="G10" s="232">
        <v>46</v>
      </c>
      <c r="H10" s="232">
        <v>44</v>
      </c>
      <c r="I10" s="349">
        <v>80</v>
      </c>
      <c r="J10" s="177">
        <v>0.67567567567567566</v>
      </c>
      <c r="K10" s="223">
        <v>10.046511627906977</v>
      </c>
      <c r="L10" s="223">
        <v>3.558139534883721</v>
      </c>
      <c r="M10" s="177">
        <v>9.3023255813953487E-2</v>
      </c>
      <c r="N10" s="233">
        <v>12.5</v>
      </c>
      <c r="O10" s="223">
        <v>2.7126833477135461</v>
      </c>
      <c r="P10" s="223">
        <v>4.5869565217391308</v>
      </c>
      <c r="Q10" s="223">
        <v>0.86956521739130432</v>
      </c>
      <c r="R10" s="223">
        <v>1.2173913043478262</v>
      </c>
      <c r="S10" s="223">
        <v>18.652173913043477</v>
      </c>
      <c r="V10" s="362"/>
    </row>
    <row r="11" spans="1:22" x14ac:dyDescent="0.2">
      <c r="A11" s="335" t="s">
        <v>55</v>
      </c>
      <c r="B11" s="336" t="s">
        <v>70</v>
      </c>
      <c r="C11" s="336" t="s">
        <v>171</v>
      </c>
      <c r="D11" s="232">
        <v>5558</v>
      </c>
      <c r="E11" s="286">
        <v>3.4493173006686639E-2</v>
      </c>
      <c r="F11" s="177">
        <v>0.60021598272138232</v>
      </c>
      <c r="G11" s="232">
        <v>158</v>
      </c>
      <c r="H11" s="232">
        <v>88</v>
      </c>
      <c r="I11" s="349">
        <v>31</v>
      </c>
      <c r="J11" s="177" t="s">
        <v>243</v>
      </c>
      <c r="K11" s="223">
        <v>7.7785714285714285</v>
      </c>
      <c r="L11" s="223">
        <v>3.2428571428571429</v>
      </c>
      <c r="M11" s="177">
        <v>0.24285714285714285</v>
      </c>
      <c r="N11" s="233">
        <v>14.5</v>
      </c>
      <c r="O11" s="223">
        <v>3.002855260267955</v>
      </c>
      <c r="P11" s="223">
        <v>4.037974683544304</v>
      </c>
      <c r="Q11" s="223">
        <v>5.2405063291139244</v>
      </c>
      <c r="R11" s="223">
        <v>17.436708860759495</v>
      </c>
      <c r="S11" s="223">
        <v>30.348101265822784</v>
      </c>
      <c r="V11" s="362"/>
    </row>
    <row r="12" spans="1:22" x14ac:dyDescent="0.2">
      <c r="A12" s="335" t="s">
        <v>55</v>
      </c>
      <c r="B12" s="336" t="s">
        <v>75</v>
      </c>
      <c r="C12" s="336" t="s">
        <v>195</v>
      </c>
      <c r="D12" s="232">
        <v>25869</v>
      </c>
      <c r="E12" s="286">
        <v>6.5699881542006011E-2</v>
      </c>
      <c r="F12" s="177">
        <v>0.60316164984028542</v>
      </c>
      <c r="G12" s="232">
        <v>760</v>
      </c>
      <c r="H12" s="232">
        <v>557</v>
      </c>
      <c r="I12" s="349">
        <v>58</v>
      </c>
      <c r="J12" s="177">
        <v>9.586764080559744E-2</v>
      </c>
      <c r="K12" s="223">
        <v>10.763347763347763</v>
      </c>
      <c r="L12" s="223">
        <v>4.9437229437229435</v>
      </c>
      <c r="M12" s="177">
        <v>0.10101010101010101</v>
      </c>
      <c r="N12" s="233">
        <v>13.5</v>
      </c>
      <c r="O12" s="223">
        <v>3.5486873861005761</v>
      </c>
      <c r="P12" s="223">
        <v>202.21315789473684</v>
      </c>
      <c r="Q12" s="223">
        <v>5.030263157894737</v>
      </c>
      <c r="R12" s="223">
        <v>29.588157894736842</v>
      </c>
      <c r="S12" s="223">
        <v>16.777631578947368</v>
      </c>
      <c r="V12" s="362"/>
    </row>
    <row r="13" spans="1:22" x14ac:dyDescent="0.2">
      <c r="A13" s="335" t="s">
        <v>55</v>
      </c>
      <c r="B13" s="336" t="s">
        <v>79</v>
      </c>
      <c r="C13" s="336" t="s">
        <v>439</v>
      </c>
      <c r="D13" s="232">
        <v>9664</v>
      </c>
      <c r="E13" s="383">
        <v>0.24950477658837422</v>
      </c>
      <c r="F13" s="177">
        <v>0.8996462483708807</v>
      </c>
      <c r="G13" s="232">
        <v>158</v>
      </c>
      <c r="H13" s="232">
        <v>135</v>
      </c>
      <c r="I13" s="349">
        <v>82</v>
      </c>
      <c r="J13" s="177">
        <v>0.76893625827814571</v>
      </c>
      <c r="K13" s="223">
        <v>12.431818181818182</v>
      </c>
      <c r="L13" s="223">
        <v>5.333333333333333</v>
      </c>
      <c r="M13" s="177">
        <v>9.0909090909090912E-2</v>
      </c>
      <c r="N13" s="233">
        <v>5.5</v>
      </c>
      <c r="O13" s="223">
        <v>2.8594479830148618</v>
      </c>
      <c r="P13" s="223">
        <v>7.3417721518987342</v>
      </c>
      <c r="Q13" s="223">
        <v>11.082278481012658</v>
      </c>
      <c r="R13" s="223">
        <v>5.5063291139240507</v>
      </c>
      <c r="S13" s="223">
        <v>14.398734177215189</v>
      </c>
      <c r="V13" s="362"/>
    </row>
    <row r="14" spans="1:22" x14ac:dyDescent="0.2">
      <c r="A14" s="335" t="s">
        <v>55</v>
      </c>
      <c r="B14" s="336" t="s">
        <v>80</v>
      </c>
      <c r="C14" s="336" t="s">
        <v>196</v>
      </c>
      <c r="D14" s="232">
        <v>8130</v>
      </c>
      <c r="E14" s="286">
        <v>-1.8855512110149686E-3</v>
      </c>
      <c r="F14" s="177">
        <v>0.70487255071961163</v>
      </c>
      <c r="G14" s="232">
        <v>227</v>
      </c>
      <c r="H14" s="232">
        <v>185</v>
      </c>
      <c r="I14" s="349">
        <v>63</v>
      </c>
      <c r="J14" s="177">
        <v>0.17589175891758918</v>
      </c>
      <c r="K14" s="223">
        <v>10.404040404040405</v>
      </c>
      <c r="L14" s="223">
        <v>3.3535353535353534</v>
      </c>
      <c r="M14" s="177">
        <v>0.15151515151515152</v>
      </c>
      <c r="N14" s="233">
        <v>26</v>
      </c>
      <c r="O14" s="223">
        <v>3.3785365853658536</v>
      </c>
      <c r="P14" s="223">
        <v>5.9779735682819384</v>
      </c>
      <c r="Q14" s="223">
        <v>5.6035242290748899</v>
      </c>
      <c r="R14" s="223">
        <v>3.3127753303964758</v>
      </c>
      <c r="S14" s="223">
        <v>35.541850220264315</v>
      </c>
      <c r="V14" s="362"/>
    </row>
    <row r="15" spans="1:22" s="362" customFormat="1" x14ac:dyDescent="0.2">
      <c r="A15" s="342" t="s">
        <v>55</v>
      </c>
      <c r="B15" s="415" t="s">
        <v>210</v>
      </c>
      <c r="C15" s="336" t="s">
        <v>463</v>
      </c>
      <c r="D15" s="232">
        <v>4234</v>
      </c>
      <c r="E15" s="286" t="s">
        <v>243</v>
      </c>
      <c r="F15" s="177">
        <v>0.81690140845070425</v>
      </c>
      <c r="G15" s="232">
        <v>88</v>
      </c>
      <c r="H15" s="232">
        <v>81</v>
      </c>
      <c r="I15" s="349">
        <v>79</v>
      </c>
      <c r="J15" s="177">
        <v>0.72319319792158721</v>
      </c>
      <c r="K15" s="223">
        <v>10.901408450704226</v>
      </c>
      <c r="L15" s="223">
        <v>3.704225352112676</v>
      </c>
      <c r="M15" s="177">
        <v>7.0422535211267609E-2</v>
      </c>
      <c r="N15" s="233">
        <v>26</v>
      </c>
      <c r="O15" s="223">
        <v>2.6802477183833116</v>
      </c>
      <c r="P15" s="223">
        <v>11.954545454545455</v>
      </c>
      <c r="Q15" s="223">
        <v>5.2954545454545459</v>
      </c>
      <c r="R15" s="223">
        <v>0.90909090909090906</v>
      </c>
      <c r="S15" s="223">
        <v>24.78409090909091</v>
      </c>
      <c r="U15"/>
    </row>
    <row r="16" spans="1:22" x14ac:dyDescent="0.2">
      <c r="A16" s="335" t="s">
        <v>5</v>
      </c>
      <c r="B16" s="336" t="s">
        <v>51</v>
      </c>
      <c r="C16" s="336" t="s">
        <v>441</v>
      </c>
      <c r="D16" s="232">
        <v>3387</v>
      </c>
      <c r="E16" s="383">
        <v>-0.20126454988787246</v>
      </c>
      <c r="F16" s="177">
        <v>0.7309020284851101</v>
      </c>
      <c r="G16" s="232">
        <v>117</v>
      </c>
      <c r="H16" s="232">
        <v>95</v>
      </c>
      <c r="I16" s="349">
        <v>65</v>
      </c>
      <c r="J16" s="177">
        <v>0.26217891939769705</v>
      </c>
      <c r="K16" s="223">
        <v>10.18095238095238</v>
      </c>
      <c r="L16" s="223">
        <v>3.4476190476190478</v>
      </c>
      <c r="M16" s="177">
        <v>2.8571428571428571E-2</v>
      </c>
      <c r="N16" s="233">
        <v>796</v>
      </c>
      <c r="O16" s="223">
        <v>3.8491189427312777</v>
      </c>
      <c r="P16" s="223">
        <v>7.4017094017094021</v>
      </c>
      <c r="Q16" s="223">
        <v>8.4188034188034191</v>
      </c>
      <c r="R16" s="223">
        <v>12.658119658119658</v>
      </c>
      <c r="S16" s="223">
        <v>31.350427350427349</v>
      </c>
      <c r="V16" s="362"/>
    </row>
    <row r="17" spans="1:22" x14ac:dyDescent="0.2">
      <c r="A17" s="335" t="s">
        <v>2</v>
      </c>
      <c r="B17" s="336" t="s">
        <v>6</v>
      </c>
      <c r="C17" s="336" t="s">
        <v>459</v>
      </c>
      <c r="D17" s="232">
        <v>3556</v>
      </c>
      <c r="E17" s="286">
        <v>1.7228351216563409E-2</v>
      </c>
      <c r="F17" s="177">
        <v>0.95745826602046313</v>
      </c>
      <c r="G17" s="232">
        <v>109</v>
      </c>
      <c r="H17" s="232">
        <v>101</v>
      </c>
      <c r="I17" s="349">
        <v>68</v>
      </c>
      <c r="J17" s="177">
        <v>0.25</v>
      </c>
      <c r="K17" s="223">
        <v>8.5894736842105264</v>
      </c>
      <c r="L17" s="223">
        <v>2.4421052631578948</v>
      </c>
      <c r="M17" s="177">
        <v>3.1578947368421054E-2</v>
      </c>
      <c r="N17" s="233">
        <v>25</v>
      </c>
      <c r="O17" s="223">
        <v>8.911196911196912</v>
      </c>
      <c r="P17" s="223">
        <v>61.247706422018346</v>
      </c>
      <c r="Q17" s="223">
        <v>35.954128440366972</v>
      </c>
      <c r="R17" s="223">
        <v>52.743119266055047</v>
      </c>
      <c r="S17" s="223">
        <v>73.77064220183486</v>
      </c>
      <c r="V17" s="362"/>
    </row>
    <row r="18" spans="1:22" x14ac:dyDescent="0.2">
      <c r="A18" s="335" t="s">
        <v>2</v>
      </c>
      <c r="B18" s="336" t="s">
        <v>8</v>
      </c>
      <c r="C18" s="336" t="s">
        <v>345</v>
      </c>
      <c r="D18" s="232">
        <v>11186</v>
      </c>
      <c r="E18" s="286">
        <v>4.1578237220480929E-2</v>
      </c>
      <c r="F18" s="177">
        <v>0.73991268686334166</v>
      </c>
      <c r="G18" s="232">
        <v>340</v>
      </c>
      <c r="H18" s="232">
        <v>224</v>
      </c>
      <c r="I18" s="349">
        <v>64</v>
      </c>
      <c r="J18" s="177">
        <v>0.1454496692293939</v>
      </c>
      <c r="K18" s="223">
        <v>10.876623376623376</v>
      </c>
      <c r="L18" s="223">
        <v>3.4837662337662336</v>
      </c>
      <c r="M18" s="177">
        <v>0.16233766233766234</v>
      </c>
      <c r="N18" s="233">
        <v>14</v>
      </c>
      <c r="O18" s="223">
        <v>3.8850457782299084</v>
      </c>
      <c r="P18" s="223">
        <v>13.6</v>
      </c>
      <c r="Q18" s="223">
        <v>6.5352941176470587</v>
      </c>
      <c r="R18" s="223">
        <v>2.0117647058823529</v>
      </c>
      <c r="S18" s="223">
        <v>37.71764705882353</v>
      </c>
      <c r="V18" s="362"/>
    </row>
    <row r="19" spans="1:22" ht="13.5" thickBot="1" x14ac:dyDescent="0.25">
      <c r="A19" s="335" t="s">
        <v>13</v>
      </c>
      <c r="B19" s="336" t="s">
        <v>108</v>
      </c>
      <c r="C19" s="336" t="s">
        <v>260</v>
      </c>
      <c r="D19" s="232">
        <v>8739</v>
      </c>
      <c r="E19" s="383">
        <v>0.25345590941566165</v>
      </c>
      <c r="F19" s="177">
        <v>0.99205358156430923</v>
      </c>
      <c r="G19" s="232">
        <v>168</v>
      </c>
      <c r="H19" s="232">
        <v>143</v>
      </c>
      <c r="I19" s="349">
        <v>63</v>
      </c>
      <c r="J19" s="177">
        <v>0.2438494106877217</v>
      </c>
      <c r="K19" s="223">
        <v>9.85430463576159</v>
      </c>
      <c r="L19" s="223">
        <v>5.370860927152318</v>
      </c>
      <c r="M19" s="177">
        <v>7.9470198675496692E-2</v>
      </c>
      <c r="N19" s="233">
        <v>18</v>
      </c>
      <c r="O19" s="223">
        <v>3.7536969311496264</v>
      </c>
      <c r="P19" s="223">
        <v>2.4404761904761907</v>
      </c>
      <c r="Q19" s="223">
        <v>3.1904761904761907</v>
      </c>
      <c r="R19" s="223">
        <v>5.4107142857142856</v>
      </c>
      <c r="S19" s="223">
        <v>17.708333333333332</v>
      </c>
      <c r="V19" s="362"/>
    </row>
    <row r="20" spans="1:22" ht="13.5" thickTop="1" x14ac:dyDescent="0.2">
      <c r="A20" s="579" t="s">
        <v>124</v>
      </c>
      <c r="B20" s="580"/>
      <c r="C20" s="581"/>
      <c r="D20" s="235">
        <v>149630</v>
      </c>
      <c r="E20" s="423">
        <v>0.1090406</v>
      </c>
      <c r="F20" s="236">
        <v>0.75146018199999998</v>
      </c>
      <c r="G20" s="235">
        <v>3830</v>
      </c>
      <c r="H20" s="235">
        <v>2840</v>
      </c>
      <c r="I20" s="424">
        <v>62</v>
      </c>
      <c r="J20" s="236">
        <v>0.18675399300000001</v>
      </c>
      <c r="K20" s="425">
        <v>10.34907052</v>
      </c>
      <c r="L20" s="425">
        <v>4.0575390970000003</v>
      </c>
      <c r="M20" s="236">
        <v>0.109176748</v>
      </c>
      <c r="N20" s="424">
        <v>17</v>
      </c>
      <c r="O20" s="425">
        <v>3.3378838110000002</v>
      </c>
      <c r="P20" s="425">
        <v>49.49791123</v>
      </c>
      <c r="Q20" s="425">
        <v>7.3874673629999998</v>
      </c>
      <c r="R20" s="425">
        <v>10.204177550000001</v>
      </c>
      <c r="S20" s="425">
        <v>22.87127937</v>
      </c>
      <c r="V20" s="362"/>
    </row>
    <row r="22" spans="1:22" x14ac:dyDescent="0.2">
      <c r="A22" s="22" t="s">
        <v>399</v>
      </c>
      <c r="B22" s="1"/>
    </row>
    <row r="23" spans="1:22" x14ac:dyDescent="0.2">
      <c r="A23" s="1"/>
      <c r="B23" s="1"/>
    </row>
    <row r="24" spans="1:22" x14ac:dyDescent="0.2">
      <c r="A24" s="1"/>
      <c r="B24" s="1"/>
    </row>
    <row r="25" spans="1:22" x14ac:dyDescent="0.2">
      <c r="A25" s="1"/>
      <c r="B25" s="1"/>
    </row>
    <row r="26" spans="1:22" x14ac:dyDescent="0.2">
      <c r="A26" s="1"/>
      <c r="B26" s="1"/>
    </row>
    <row r="27" spans="1:22" x14ac:dyDescent="0.2">
      <c r="A27" s="1"/>
      <c r="B27" s="1"/>
    </row>
    <row r="28" spans="1:22" x14ac:dyDescent="0.2">
      <c r="A28" s="343"/>
      <c r="B28" s="1"/>
    </row>
    <row r="29" spans="1:22" x14ac:dyDescent="0.2">
      <c r="A29" s="1"/>
      <c r="B29" s="1"/>
    </row>
    <row r="30" spans="1:22" ht="21" customHeight="1" x14ac:dyDescent="0.2">
      <c r="A30" s="494"/>
      <c r="B30" s="586"/>
      <c r="C30" s="586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339"/>
      <c r="R30" s="406"/>
    </row>
    <row r="31" spans="1:22" x14ac:dyDescent="0.2">
      <c r="A31" s="494"/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339"/>
      <c r="R31" s="406"/>
    </row>
  </sheetData>
  <mergeCells count="7">
    <mergeCell ref="A31:O31"/>
    <mergeCell ref="A1:A2"/>
    <mergeCell ref="B1:B2"/>
    <mergeCell ref="C1:C2"/>
    <mergeCell ref="A20:C20"/>
    <mergeCell ref="A30:O30"/>
    <mergeCell ref="D1:S1"/>
  </mergeCells>
  <pageMargins left="3.937007874015748E-2" right="3.937007874015748E-2" top="0.78740157480314965" bottom="0.78740157480314965" header="0.31496062992125984" footer="0.31496062992125984"/>
  <pageSetup paperSize="9" scale="98" orientation="landscape" r:id="rId1"/>
  <headerFooter>
    <oddHeader>&amp;C&amp;"Arial,Gras"&amp;UANNEXE 6.d&amp;U : PMSI SSR – Activité 2016 – Description de l’activité Adultes relative aux affections du système nerveux en hospitalisation complète</oddHeader>
    <oddFooter>&amp;C&amp;8Soins de suite et de réadaptation (SSR) - Bilan PMSI 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W35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8" width="6.7109375" customWidth="1"/>
    <col min="9" max="9" width="6.42578125" customWidth="1"/>
    <col min="10" max="10" width="6" customWidth="1"/>
    <col min="11" max="11" width="6.42578125" customWidth="1"/>
    <col min="12" max="12" width="6.7109375" customWidth="1"/>
    <col min="13" max="13" width="6.5703125" customWidth="1"/>
    <col min="14" max="14" width="6.85546875" customWidth="1"/>
    <col min="15" max="15" width="9.42578125" customWidth="1"/>
    <col min="16" max="16" width="10.42578125" customWidth="1"/>
    <col min="17" max="17" width="8.42578125" customWidth="1"/>
    <col min="18" max="18" width="9.28515625" customWidth="1"/>
    <col min="19" max="19" width="8.5703125" style="362" customWidth="1"/>
    <col min="20" max="20" width="8.7109375" style="362" customWidth="1"/>
  </cols>
  <sheetData>
    <row r="1" spans="1:23" ht="15.75" x14ac:dyDescent="0.2">
      <c r="A1" s="496" t="s">
        <v>115</v>
      </c>
      <c r="B1" s="496" t="s">
        <v>116</v>
      </c>
      <c r="C1" s="496" t="s">
        <v>117</v>
      </c>
      <c r="D1" s="583" t="s">
        <v>281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/>
      <c r="Q1" s="585"/>
      <c r="R1" s="585"/>
      <c r="S1" s="585"/>
      <c r="T1" s="585"/>
    </row>
    <row r="2" spans="1:23" ht="90" x14ac:dyDescent="0.2">
      <c r="A2" s="582"/>
      <c r="B2" s="582"/>
      <c r="C2" s="582"/>
      <c r="D2" s="234" t="s">
        <v>118</v>
      </c>
      <c r="E2" s="234" t="s">
        <v>398</v>
      </c>
      <c r="F2" s="234" t="s">
        <v>314</v>
      </c>
      <c r="G2" s="234" t="s">
        <v>344</v>
      </c>
      <c r="H2" s="234" t="s">
        <v>349</v>
      </c>
      <c r="I2" s="288" t="s">
        <v>155</v>
      </c>
      <c r="J2" s="234" t="s">
        <v>244</v>
      </c>
      <c r="K2" s="234" t="s">
        <v>245</v>
      </c>
      <c r="L2" s="234" t="s">
        <v>273</v>
      </c>
      <c r="M2" s="234" t="s">
        <v>274</v>
      </c>
      <c r="N2" s="234" t="s">
        <v>310</v>
      </c>
      <c r="O2" s="334" t="s">
        <v>246</v>
      </c>
      <c r="P2" s="334" t="s">
        <v>275</v>
      </c>
      <c r="Q2" s="334" t="s">
        <v>308</v>
      </c>
      <c r="R2" s="334" t="s">
        <v>309</v>
      </c>
      <c r="S2" s="334" t="s">
        <v>426</v>
      </c>
      <c r="T2" s="334" t="s">
        <v>427</v>
      </c>
    </row>
    <row r="3" spans="1:23" x14ac:dyDescent="0.2">
      <c r="A3" s="335" t="s">
        <v>22</v>
      </c>
      <c r="B3" s="336" t="s">
        <v>21</v>
      </c>
      <c r="C3" s="336" t="s">
        <v>172</v>
      </c>
      <c r="D3" s="232">
        <v>214</v>
      </c>
      <c r="E3" s="383">
        <v>-0.83661768942667813</v>
      </c>
      <c r="F3" s="177">
        <v>3.1760166221430693E-2</v>
      </c>
      <c r="G3" s="348">
        <v>8.4347826086956523</v>
      </c>
      <c r="H3" s="177">
        <v>0.16666666666666666</v>
      </c>
      <c r="I3" s="232">
        <v>26</v>
      </c>
      <c r="J3" s="349">
        <v>55</v>
      </c>
      <c r="K3" s="177">
        <v>0.12616822429906541</v>
      </c>
      <c r="L3" s="223">
        <v>5.333333333333333</v>
      </c>
      <c r="M3" s="223">
        <v>2.8888888888888888</v>
      </c>
      <c r="N3" s="177" t="s">
        <v>243</v>
      </c>
      <c r="O3" s="233" t="s">
        <v>243</v>
      </c>
      <c r="P3" s="223">
        <v>2.3831775700934581</v>
      </c>
      <c r="Q3" s="223">
        <v>8.884615384615385</v>
      </c>
      <c r="R3" s="223">
        <v>0.19230769230769232</v>
      </c>
      <c r="S3" s="223">
        <v>2.1538461538461537</v>
      </c>
      <c r="T3" s="223">
        <v>3.0384615384615383</v>
      </c>
    </row>
    <row r="4" spans="1:23" x14ac:dyDescent="0.2">
      <c r="A4" s="335" t="s">
        <v>22</v>
      </c>
      <c r="B4" s="336" t="s">
        <v>44</v>
      </c>
      <c r="C4" s="336" t="s">
        <v>453</v>
      </c>
      <c r="D4" s="232">
        <v>2713</v>
      </c>
      <c r="E4" s="383">
        <v>0.35547699849170433</v>
      </c>
      <c r="F4" s="177">
        <v>0.16783173523043612</v>
      </c>
      <c r="G4" s="348">
        <v>3.5735294117647061</v>
      </c>
      <c r="H4" s="177">
        <v>0.29078014184397161</v>
      </c>
      <c r="I4" s="232">
        <v>341</v>
      </c>
      <c r="J4" s="349">
        <v>54</v>
      </c>
      <c r="K4" s="177">
        <v>8.0353851824548475E-2</v>
      </c>
      <c r="L4" s="223">
        <v>7.1893805309734518</v>
      </c>
      <c r="M4" s="223">
        <v>3.0566371681415929</v>
      </c>
      <c r="N4" s="177">
        <v>8.8495575221238937E-3</v>
      </c>
      <c r="O4" s="233">
        <v>62</v>
      </c>
      <c r="P4" s="223">
        <v>2.6866936970143751</v>
      </c>
      <c r="Q4" s="223">
        <v>0.49739130434782608</v>
      </c>
      <c r="R4" s="223">
        <v>1.0660869565217392</v>
      </c>
      <c r="S4" s="223">
        <v>0.74608695652173918</v>
      </c>
      <c r="T4" s="223">
        <v>5.4278260869565216</v>
      </c>
      <c r="W4" s="362"/>
    </row>
    <row r="5" spans="1:23" s="362" customFormat="1" x14ac:dyDescent="0.2">
      <c r="A5" s="342" t="s">
        <v>27</v>
      </c>
      <c r="B5" s="415" t="s">
        <v>46</v>
      </c>
      <c r="C5" s="415" t="s">
        <v>454</v>
      </c>
      <c r="D5" s="232">
        <v>1244</v>
      </c>
      <c r="E5" s="383" t="s">
        <v>243</v>
      </c>
      <c r="F5" s="177">
        <v>0.22667638483965014</v>
      </c>
      <c r="G5" s="348">
        <v>17.949152542372882</v>
      </c>
      <c r="H5" s="177">
        <v>0.20270270270270271</v>
      </c>
      <c r="I5" s="232">
        <v>68</v>
      </c>
      <c r="J5" s="349">
        <v>64</v>
      </c>
      <c r="K5" s="177">
        <v>0.24919614147909969</v>
      </c>
      <c r="L5" s="223">
        <v>4.9594594594594597</v>
      </c>
      <c r="M5" s="223">
        <v>2.1216216216216215</v>
      </c>
      <c r="N5" s="177">
        <v>4.0540540540540543E-2</v>
      </c>
      <c r="O5" s="233">
        <v>48</v>
      </c>
      <c r="P5" s="223">
        <v>2.92443729903537</v>
      </c>
      <c r="Q5" s="223">
        <v>1.3513513513513513</v>
      </c>
      <c r="R5" s="223">
        <v>1</v>
      </c>
      <c r="S5" s="223">
        <v>0.22972972972972974</v>
      </c>
      <c r="T5" s="223">
        <v>2.189189189189189</v>
      </c>
      <c r="V5"/>
    </row>
    <row r="6" spans="1:23" x14ac:dyDescent="0.2">
      <c r="A6" s="335" t="s">
        <v>27</v>
      </c>
      <c r="B6" s="336" t="s">
        <v>48</v>
      </c>
      <c r="C6" s="336" t="s">
        <v>236</v>
      </c>
      <c r="D6" s="232">
        <v>1544</v>
      </c>
      <c r="E6" s="383">
        <v>1.0201441690530264</v>
      </c>
      <c r="F6" s="177">
        <v>0.17749166570870215</v>
      </c>
      <c r="G6" s="348">
        <v>12.304</v>
      </c>
      <c r="H6" s="177">
        <v>0.40476190476190477</v>
      </c>
      <c r="I6" s="232">
        <v>115</v>
      </c>
      <c r="J6" s="349">
        <v>55</v>
      </c>
      <c r="K6" s="177">
        <v>1.5544041450777202E-2</v>
      </c>
      <c r="L6" s="223">
        <v>5.6428571428571432</v>
      </c>
      <c r="M6" s="223">
        <v>2.3492063492063493</v>
      </c>
      <c r="N6" s="177" t="s">
        <v>243</v>
      </c>
      <c r="O6" s="233" t="s">
        <v>243</v>
      </c>
      <c r="P6" s="223">
        <v>3.2163212435233159</v>
      </c>
      <c r="Q6" s="223">
        <v>3.746031746031746</v>
      </c>
      <c r="R6" s="223">
        <v>0.58730158730158732</v>
      </c>
      <c r="S6" s="223">
        <v>0.86507936507936511</v>
      </c>
      <c r="T6" s="223">
        <v>1.1031746031746033</v>
      </c>
      <c r="W6" s="362"/>
    </row>
    <row r="7" spans="1:23" x14ac:dyDescent="0.2">
      <c r="A7" s="335" t="s">
        <v>35</v>
      </c>
      <c r="B7" s="336" t="s">
        <v>95</v>
      </c>
      <c r="C7" s="336" t="s">
        <v>455</v>
      </c>
      <c r="D7" s="232">
        <v>6469</v>
      </c>
      <c r="E7" s="286">
        <v>3.2963159353571303E-2</v>
      </c>
      <c r="F7" s="177">
        <v>0.197418212890625</v>
      </c>
      <c r="G7" s="348">
        <v>2.7891120507399578</v>
      </c>
      <c r="H7" s="177">
        <v>0.14026915113871635</v>
      </c>
      <c r="I7" s="232">
        <v>1032</v>
      </c>
      <c r="J7" s="349">
        <v>49</v>
      </c>
      <c r="K7" s="177">
        <v>3.2462513526047301E-2</v>
      </c>
      <c r="L7" s="223">
        <v>7.5080103359173123</v>
      </c>
      <c r="M7" s="223">
        <v>2.918346253229974</v>
      </c>
      <c r="N7" s="177">
        <v>1.1369509043927648E-2</v>
      </c>
      <c r="O7" s="233">
        <v>87.5</v>
      </c>
      <c r="P7" s="223">
        <v>2.4938939557891482</v>
      </c>
      <c r="Q7" s="223">
        <v>0.52899287894201419</v>
      </c>
      <c r="R7" s="223">
        <v>0.81078331637843337</v>
      </c>
      <c r="S7" s="223">
        <v>0.76907426246185151</v>
      </c>
      <c r="T7" s="223">
        <v>2.2619532044760935</v>
      </c>
      <c r="W7" s="362"/>
    </row>
    <row r="8" spans="1:23" x14ac:dyDescent="0.2">
      <c r="A8" s="335" t="s">
        <v>87</v>
      </c>
      <c r="B8" s="336" t="s">
        <v>89</v>
      </c>
      <c r="C8" s="336" t="s">
        <v>456</v>
      </c>
      <c r="D8" s="232">
        <v>342</v>
      </c>
      <c r="E8" s="383">
        <v>-0.36040931545518706</v>
      </c>
      <c r="F8" s="177">
        <v>0.11813471502590674</v>
      </c>
      <c r="G8" s="348">
        <v>9.1666666666666661</v>
      </c>
      <c r="H8" s="177">
        <v>0.19444444444444445</v>
      </c>
      <c r="I8" s="232">
        <v>34</v>
      </c>
      <c r="J8" s="349">
        <v>52</v>
      </c>
      <c r="K8" s="177">
        <v>4.9707602339181284E-2</v>
      </c>
      <c r="L8" s="223">
        <v>5.3888888888888893</v>
      </c>
      <c r="M8" s="223">
        <v>2.1388888888888888</v>
      </c>
      <c r="N8" s="177">
        <v>0.1111111111111111</v>
      </c>
      <c r="O8" s="233">
        <v>653</v>
      </c>
      <c r="P8" s="223">
        <v>3.8333333333333335</v>
      </c>
      <c r="Q8" s="223">
        <v>4.9729729729729728</v>
      </c>
      <c r="R8" s="223">
        <v>1.972972972972973</v>
      </c>
      <c r="S8" s="223">
        <v>0.86486486486486491</v>
      </c>
      <c r="T8" s="223">
        <v>6.8378378378378377</v>
      </c>
      <c r="W8" s="362"/>
    </row>
    <row r="9" spans="1:23" x14ac:dyDescent="0.2">
      <c r="A9" s="335" t="s">
        <v>87</v>
      </c>
      <c r="B9" s="336" t="s">
        <v>110</v>
      </c>
      <c r="C9" s="336" t="s">
        <v>251</v>
      </c>
      <c r="D9" s="232">
        <v>2745</v>
      </c>
      <c r="E9" s="383">
        <v>0.17406146098970288</v>
      </c>
      <c r="F9" s="177">
        <v>0.26822356849716633</v>
      </c>
      <c r="G9" s="348">
        <v>6.6165644171779139</v>
      </c>
      <c r="H9" s="177">
        <v>0.1396011396011396</v>
      </c>
      <c r="I9" s="232">
        <v>296</v>
      </c>
      <c r="J9" s="349">
        <v>54</v>
      </c>
      <c r="K9" s="177">
        <v>4.2258652094717672E-2</v>
      </c>
      <c r="L9" s="223">
        <v>7.379603399433428</v>
      </c>
      <c r="M9" s="223">
        <v>3.0226628895184136</v>
      </c>
      <c r="N9" s="177">
        <v>5.6657223796033997E-3</v>
      </c>
      <c r="O9" s="233">
        <v>63</v>
      </c>
      <c r="P9" s="223">
        <v>1.5111111111111111</v>
      </c>
      <c r="Q9" s="223">
        <v>1.3699731903485255</v>
      </c>
      <c r="R9" s="223">
        <v>0.57372654155495983</v>
      </c>
      <c r="S9" s="223">
        <v>0.30563002680965146</v>
      </c>
      <c r="T9" s="223">
        <v>1.8016085790884719</v>
      </c>
      <c r="W9" s="362"/>
    </row>
    <row r="10" spans="1:23" x14ac:dyDescent="0.2">
      <c r="A10" s="335" t="s">
        <v>55</v>
      </c>
      <c r="B10" s="336" t="s">
        <v>70</v>
      </c>
      <c r="C10" s="336" t="s">
        <v>171</v>
      </c>
      <c r="D10" s="232">
        <v>3702</v>
      </c>
      <c r="E10" s="383">
        <v>-0.12373611061488443</v>
      </c>
      <c r="F10" s="177">
        <v>0.39978401727861773</v>
      </c>
      <c r="G10" s="348">
        <v>6.6517857142857144</v>
      </c>
      <c r="H10" s="177">
        <v>0.21467391304347827</v>
      </c>
      <c r="I10" s="232">
        <v>252</v>
      </c>
      <c r="J10" s="349">
        <v>29</v>
      </c>
      <c r="K10" s="177" t="s">
        <v>243</v>
      </c>
      <c r="L10" s="223">
        <v>5.9782608695652177</v>
      </c>
      <c r="M10" s="223">
        <v>2.3342391304347827</v>
      </c>
      <c r="N10" s="177">
        <v>2.717391304347826E-3</v>
      </c>
      <c r="O10" s="233">
        <v>43</v>
      </c>
      <c r="P10" s="223">
        <v>3.1334413830361965</v>
      </c>
      <c r="Q10" s="223">
        <v>1.0558252427184467</v>
      </c>
      <c r="R10" s="223">
        <v>1.8276699029126213</v>
      </c>
      <c r="S10" s="223">
        <v>6.674757281553398</v>
      </c>
      <c r="T10" s="223">
        <v>5.7888349514563107</v>
      </c>
      <c r="W10" s="362"/>
    </row>
    <row r="11" spans="1:23" x14ac:dyDescent="0.2">
      <c r="A11" s="335" t="s">
        <v>55</v>
      </c>
      <c r="B11" s="336" t="s">
        <v>75</v>
      </c>
      <c r="C11" s="336" t="s">
        <v>464</v>
      </c>
      <c r="D11" s="232">
        <v>17020</v>
      </c>
      <c r="E11" s="286">
        <v>-1.3516764725181041E-2</v>
      </c>
      <c r="F11" s="177">
        <v>0.39683835015971464</v>
      </c>
      <c r="G11" s="348">
        <v>4.5074626865671643</v>
      </c>
      <c r="H11" s="177">
        <v>0.16582064297800339</v>
      </c>
      <c r="I11" s="232">
        <v>1528</v>
      </c>
      <c r="J11" s="349">
        <v>54</v>
      </c>
      <c r="K11" s="177">
        <v>7.1739130434782611E-2</v>
      </c>
      <c r="L11" s="223">
        <v>8.1010101010101003</v>
      </c>
      <c r="M11" s="223">
        <v>3.6784511784511786</v>
      </c>
      <c r="N11" s="177">
        <v>1.2121212121212121E-2</v>
      </c>
      <c r="O11" s="233">
        <v>52</v>
      </c>
      <c r="P11" s="223">
        <v>2.6688017864488454</v>
      </c>
      <c r="Q11" s="223">
        <v>2.1557805355976485</v>
      </c>
      <c r="R11" s="223">
        <v>0.48269105160026127</v>
      </c>
      <c r="S11" s="223">
        <v>0.48138471587197912</v>
      </c>
      <c r="T11" s="223">
        <v>1.3115610711952972</v>
      </c>
      <c r="W11" s="362"/>
    </row>
    <row r="12" spans="1:23" x14ac:dyDescent="0.2">
      <c r="A12" s="335" t="s">
        <v>55</v>
      </c>
      <c r="B12" s="336" t="s">
        <v>79</v>
      </c>
      <c r="C12" s="336" t="s">
        <v>393</v>
      </c>
      <c r="D12" s="232">
        <v>1078</v>
      </c>
      <c r="E12" s="383">
        <v>0.97613447703375789</v>
      </c>
      <c r="F12" s="177">
        <v>0.10035375162911934</v>
      </c>
      <c r="G12" s="348">
        <v>14.246153846153845</v>
      </c>
      <c r="H12" s="177">
        <v>0.41428571428571431</v>
      </c>
      <c r="I12" s="232">
        <v>66</v>
      </c>
      <c r="J12" s="349">
        <v>78</v>
      </c>
      <c r="K12" s="177">
        <v>0.63079777365491652</v>
      </c>
      <c r="L12" s="223">
        <v>7.2</v>
      </c>
      <c r="M12" s="223">
        <v>2.9571428571428573</v>
      </c>
      <c r="N12" s="177">
        <v>1.4285714285714285E-2</v>
      </c>
      <c r="O12" s="233">
        <v>83</v>
      </c>
      <c r="P12" s="223">
        <v>4.5566914498141262</v>
      </c>
      <c r="Q12" s="223">
        <v>3.2054794520547945</v>
      </c>
      <c r="R12" s="223">
        <v>1.4246575342465753</v>
      </c>
      <c r="S12" s="223">
        <v>1.6027397260273972</v>
      </c>
      <c r="T12" s="223">
        <v>3.506849315068493</v>
      </c>
      <c r="W12" s="362"/>
    </row>
    <row r="13" spans="1:23" x14ac:dyDescent="0.2">
      <c r="A13" s="335" t="s">
        <v>55</v>
      </c>
      <c r="B13" s="336" t="s">
        <v>80</v>
      </c>
      <c r="C13" s="336" t="s">
        <v>196</v>
      </c>
      <c r="D13" s="232">
        <v>3404</v>
      </c>
      <c r="E13" s="383">
        <v>0.34267087401762319</v>
      </c>
      <c r="F13" s="177">
        <v>0.29512744928038842</v>
      </c>
      <c r="G13" s="348">
        <v>10.44927536231884</v>
      </c>
      <c r="H13" s="177">
        <v>0.23103448275862068</v>
      </c>
      <c r="I13" s="232">
        <v>284</v>
      </c>
      <c r="J13" s="349">
        <v>58</v>
      </c>
      <c r="K13" s="177">
        <v>5.8460634547591067E-2</v>
      </c>
      <c r="L13" s="223">
        <v>6.9413793103448276</v>
      </c>
      <c r="M13" s="223">
        <v>2.8275862068965516</v>
      </c>
      <c r="N13" s="177" t="s">
        <v>243</v>
      </c>
      <c r="O13" s="233" t="s">
        <v>243</v>
      </c>
      <c r="P13" s="223">
        <v>3.6357226792009403</v>
      </c>
      <c r="Q13" s="223">
        <v>1.7807308970099667</v>
      </c>
      <c r="R13" s="223">
        <v>1.4916943521594683</v>
      </c>
      <c r="S13" s="223">
        <v>1.4252491694352158</v>
      </c>
      <c r="T13" s="223">
        <v>14.209302325581396</v>
      </c>
      <c r="W13" s="362"/>
    </row>
    <row r="14" spans="1:23" s="362" customFormat="1" x14ac:dyDescent="0.2">
      <c r="A14" s="342" t="s">
        <v>55</v>
      </c>
      <c r="B14" s="415" t="s">
        <v>210</v>
      </c>
      <c r="C14" s="336" t="s">
        <v>463</v>
      </c>
      <c r="D14" s="232">
        <v>949</v>
      </c>
      <c r="E14" s="383" t="s">
        <v>243</v>
      </c>
      <c r="F14" s="177">
        <v>0.18309859154929578</v>
      </c>
      <c r="G14" s="348">
        <v>7.609375</v>
      </c>
      <c r="H14" s="177">
        <v>0.323943661971831</v>
      </c>
      <c r="I14" s="232">
        <v>65</v>
      </c>
      <c r="J14" s="349">
        <v>70</v>
      </c>
      <c r="K14" s="177">
        <v>0.34984193888303478</v>
      </c>
      <c r="L14" s="223">
        <v>8.6901408450704221</v>
      </c>
      <c r="M14" s="223">
        <v>3.619718309859155</v>
      </c>
      <c r="N14" s="177">
        <v>1.4084507042253521E-2</v>
      </c>
      <c r="O14" s="233">
        <v>14</v>
      </c>
      <c r="P14" s="223">
        <v>2.8437170010559663</v>
      </c>
      <c r="Q14" s="223">
        <v>3.7411764705882353</v>
      </c>
      <c r="R14" s="223">
        <v>0.97647058823529409</v>
      </c>
      <c r="S14" s="223">
        <v>0.30588235294117649</v>
      </c>
      <c r="T14" s="223">
        <v>14.141176470588235</v>
      </c>
      <c r="V14"/>
    </row>
    <row r="15" spans="1:23" x14ac:dyDescent="0.2">
      <c r="A15" s="335" t="s">
        <v>5</v>
      </c>
      <c r="B15" s="336" t="s">
        <v>51</v>
      </c>
      <c r="C15" s="336" t="s">
        <v>361</v>
      </c>
      <c r="D15" s="232">
        <v>1247</v>
      </c>
      <c r="E15" s="286">
        <v>6.6259034589571497E-2</v>
      </c>
      <c r="F15" s="177">
        <v>0.26909797151488996</v>
      </c>
      <c r="G15" s="348">
        <v>8.387323943661972</v>
      </c>
      <c r="H15" s="177">
        <v>0.1388888888888889</v>
      </c>
      <c r="I15" s="232">
        <v>118</v>
      </c>
      <c r="J15" s="349">
        <v>57</v>
      </c>
      <c r="K15" s="177">
        <v>8.1796311146752204E-2</v>
      </c>
      <c r="L15" s="223">
        <v>5.8013698630136989</v>
      </c>
      <c r="M15" s="223">
        <v>2.4726027397260273</v>
      </c>
      <c r="N15" s="177">
        <v>4.1095890410958902E-2</v>
      </c>
      <c r="O15" s="233">
        <v>105.5</v>
      </c>
      <c r="P15" s="223">
        <v>4.0088211708099442</v>
      </c>
      <c r="Q15" s="223">
        <v>3.4013605442176869</v>
      </c>
      <c r="R15" s="223">
        <v>0.98639455782312924</v>
      </c>
      <c r="S15" s="223">
        <v>3.9387755102040818</v>
      </c>
      <c r="T15" s="223">
        <v>7.333333333333333</v>
      </c>
      <c r="W15" s="362"/>
    </row>
    <row r="16" spans="1:23" x14ac:dyDescent="0.2">
      <c r="A16" s="335" t="s">
        <v>2</v>
      </c>
      <c r="B16" s="336" t="s">
        <v>0</v>
      </c>
      <c r="C16" s="336" t="s">
        <v>362</v>
      </c>
      <c r="D16" s="232">
        <v>2658</v>
      </c>
      <c r="E16" s="286">
        <v>-1.5940652155690294E-2</v>
      </c>
      <c r="F16" s="177">
        <v>1</v>
      </c>
      <c r="G16" s="348">
        <v>4.8391752577319584</v>
      </c>
      <c r="H16" s="177">
        <v>9.1976516634050876E-2</v>
      </c>
      <c r="I16" s="232">
        <v>262</v>
      </c>
      <c r="J16" s="349">
        <v>55</v>
      </c>
      <c r="K16" s="177">
        <v>8.8036117381489837E-2</v>
      </c>
      <c r="L16" s="223">
        <v>8.362035225048924</v>
      </c>
      <c r="M16" s="223">
        <v>3.5557729941291587</v>
      </c>
      <c r="N16" s="177">
        <v>1.9569471624266144E-3</v>
      </c>
      <c r="O16" s="233">
        <v>12</v>
      </c>
      <c r="P16" s="223">
        <v>2.4149377593360994</v>
      </c>
      <c r="Q16" s="223">
        <v>0.99609375</v>
      </c>
      <c r="R16" s="223">
        <v>0.33203125</v>
      </c>
      <c r="S16" s="223">
        <v>0.63671875</v>
      </c>
      <c r="T16" s="223">
        <v>1.09375</v>
      </c>
      <c r="W16" s="362"/>
    </row>
    <row r="17" spans="1:23" x14ac:dyDescent="0.2">
      <c r="A17" s="335" t="s">
        <v>2</v>
      </c>
      <c r="B17" s="336" t="s">
        <v>6</v>
      </c>
      <c r="C17" s="336" t="s">
        <v>459</v>
      </c>
      <c r="D17" s="232">
        <v>158</v>
      </c>
      <c r="E17" s="383">
        <v>0.2986972704714641</v>
      </c>
      <c r="F17" s="177">
        <v>4.2541733979536887E-2</v>
      </c>
      <c r="G17" s="348">
        <v>4.2702702702702702</v>
      </c>
      <c r="H17" s="177">
        <v>0.16216216216216217</v>
      </c>
      <c r="I17" s="232">
        <v>29</v>
      </c>
      <c r="J17" s="349">
        <v>44</v>
      </c>
      <c r="K17" s="177">
        <v>1.2658227848101266E-2</v>
      </c>
      <c r="L17" s="223">
        <v>7.5135135135135132</v>
      </c>
      <c r="M17" s="223">
        <v>2.2702702702702702</v>
      </c>
      <c r="N17" s="177" t="s">
        <v>243</v>
      </c>
      <c r="O17" s="233" t="s">
        <v>243</v>
      </c>
      <c r="P17" s="223">
        <v>4.9177215189873413</v>
      </c>
      <c r="Q17" s="223">
        <v>5.5675675675675675</v>
      </c>
      <c r="R17" s="223">
        <v>1</v>
      </c>
      <c r="S17" s="223">
        <v>0.1891891891891892</v>
      </c>
      <c r="T17" s="223">
        <v>7.756756756756757</v>
      </c>
      <c r="W17" s="362"/>
    </row>
    <row r="18" spans="1:23" x14ac:dyDescent="0.2">
      <c r="A18" s="335" t="s">
        <v>2</v>
      </c>
      <c r="B18" s="336" t="s">
        <v>8</v>
      </c>
      <c r="C18" s="336" t="s">
        <v>345</v>
      </c>
      <c r="D18" s="232">
        <v>3932</v>
      </c>
      <c r="E18" s="286">
        <v>7.731596360628612E-2</v>
      </c>
      <c r="F18" s="177">
        <v>0.26008731313665828</v>
      </c>
      <c r="G18" s="348">
        <v>6.7324999999999999</v>
      </c>
      <c r="H18" s="177">
        <v>0.23820754716981132</v>
      </c>
      <c r="I18" s="232">
        <v>321</v>
      </c>
      <c r="J18" s="349">
        <v>57</v>
      </c>
      <c r="K18" s="177">
        <v>7.9094608341810785E-2</v>
      </c>
      <c r="L18" s="223">
        <v>7.5411764705882351</v>
      </c>
      <c r="M18" s="223">
        <v>3.0188235294117649</v>
      </c>
      <c r="N18" s="177">
        <v>2.823529411764706E-2</v>
      </c>
      <c r="O18" s="233">
        <v>36.5</v>
      </c>
      <c r="P18" s="223">
        <v>4.0091556459816884</v>
      </c>
      <c r="Q18" s="223">
        <v>3.9467849223946785</v>
      </c>
      <c r="R18" s="223">
        <v>1.3791574279379157</v>
      </c>
      <c r="S18" s="223">
        <v>1.0776053215077606</v>
      </c>
      <c r="T18" s="223">
        <v>3.2749445676274944</v>
      </c>
      <c r="W18" s="362"/>
    </row>
    <row r="19" spans="1:23" s="362" customFormat="1" ht="13.5" thickBot="1" x14ac:dyDescent="0.25">
      <c r="A19" s="335" t="s">
        <v>13</v>
      </c>
      <c r="B19" s="336" t="s">
        <v>108</v>
      </c>
      <c r="C19" s="336" t="s">
        <v>260</v>
      </c>
      <c r="D19" s="416">
        <v>70</v>
      </c>
      <c r="E19" s="417" t="s">
        <v>243</v>
      </c>
      <c r="F19" s="418">
        <v>7.9464184356907702E-3</v>
      </c>
      <c r="G19" s="419">
        <v>12</v>
      </c>
      <c r="H19" s="418">
        <v>0.5</v>
      </c>
      <c r="I19" s="416">
        <v>4</v>
      </c>
      <c r="J19" s="420">
        <v>45</v>
      </c>
      <c r="K19" s="418" t="s">
        <v>243</v>
      </c>
      <c r="L19" s="421">
        <v>4.5</v>
      </c>
      <c r="M19" s="421">
        <v>3.5</v>
      </c>
      <c r="N19" s="418" t="s">
        <v>243</v>
      </c>
      <c r="O19" s="422" t="s">
        <v>243</v>
      </c>
      <c r="P19" s="421">
        <v>3.338709677419355</v>
      </c>
      <c r="Q19" s="421">
        <v>2</v>
      </c>
      <c r="R19" s="421" t="s">
        <v>243</v>
      </c>
      <c r="S19" s="421" t="s">
        <v>243</v>
      </c>
      <c r="T19" s="421">
        <v>2</v>
      </c>
      <c r="V19"/>
    </row>
    <row r="20" spans="1:23" ht="13.5" thickTop="1" x14ac:dyDescent="0.2">
      <c r="A20" s="579" t="s">
        <v>124</v>
      </c>
      <c r="B20" s="580"/>
      <c r="C20" s="581"/>
      <c r="D20" s="235">
        <v>49489</v>
      </c>
      <c r="E20" s="423">
        <v>8.9785276838317829E-2</v>
      </c>
      <c r="F20" s="236">
        <v>0.24853981789783999</v>
      </c>
      <c r="G20" s="426">
        <v>4.9912828519385899</v>
      </c>
      <c r="H20" s="236">
        <v>0.17855799373040751</v>
      </c>
      <c r="I20" s="235">
        <v>4771</v>
      </c>
      <c r="J20" s="424">
        <v>54</v>
      </c>
      <c r="K20" s="236">
        <v>8.088666168239407E-2</v>
      </c>
      <c r="L20" s="425">
        <v>7.573196649581198</v>
      </c>
      <c r="M20" s="425">
        <v>3.2066508313539193</v>
      </c>
      <c r="N20" s="236">
        <v>1.1751468933616702E-2</v>
      </c>
      <c r="O20" s="424">
        <v>58</v>
      </c>
      <c r="P20" s="425">
        <v>2.8934643297551905</v>
      </c>
      <c r="Q20" s="425">
        <v>1.6888996489529113</v>
      </c>
      <c r="R20" s="425">
        <v>0.78537707299358428</v>
      </c>
      <c r="S20" s="425">
        <v>1.0244522454908607</v>
      </c>
      <c r="T20" s="425">
        <v>2.9559375378283499</v>
      </c>
    </row>
    <row r="22" spans="1:23" x14ac:dyDescent="0.2">
      <c r="A22" s="22" t="s">
        <v>399</v>
      </c>
      <c r="B22" s="1"/>
    </row>
    <row r="23" spans="1:23" x14ac:dyDescent="0.2">
      <c r="A23" s="1"/>
      <c r="B23" s="1"/>
    </row>
    <row r="24" spans="1:23" x14ac:dyDescent="0.2">
      <c r="A24" s="1"/>
      <c r="B24" s="1"/>
    </row>
    <row r="25" spans="1:23" x14ac:dyDescent="0.2">
      <c r="A25" s="1"/>
      <c r="B25" s="1"/>
    </row>
    <row r="26" spans="1:23" x14ac:dyDescent="0.2">
      <c r="A26" s="1"/>
      <c r="B26" s="1"/>
    </row>
    <row r="27" spans="1:23" x14ac:dyDescent="0.2">
      <c r="A27" s="1"/>
      <c r="B27" s="1"/>
    </row>
    <row r="28" spans="1:23" x14ac:dyDescent="0.2">
      <c r="A28" s="1"/>
      <c r="B28" s="1"/>
    </row>
    <row r="29" spans="1:23" x14ac:dyDescent="0.2">
      <c r="A29" s="1"/>
      <c r="B29" s="1"/>
    </row>
    <row r="30" spans="1:23" ht="21" customHeight="1" x14ac:dyDescent="0.2">
      <c r="A30" s="589"/>
      <c r="B30" s="586"/>
      <c r="C30" s="586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339"/>
      <c r="S30" s="406"/>
    </row>
    <row r="31" spans="1:23" x14ac:dyDescent="0.2">
      <c r="A31" s="494"/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339"/>
      <c r="S31" s="406"/>
    </row>
    <row r="35" spans="13:13" x14ac:dyDescent="0.2">
      <c r="M35" s="351"/>
    </row>
  </sheetData>
  <mergeCells count="7">
    <mergeCell ref="A31:P31"/>
    <mergeCell ref="A1:A2"/>
    <mergeCell ref="B1:B2"/>
    <mergeCell ref="C1:C2"/>
    <mergeCell ref="A20:C20"/>
    <mergeCell ref="A30:P30"/>
    <mergeCell ref="D1:T1"/>
  </mergeCells>
  <pageMargins left="3.937007874015748E-2" right="3.937007874015748E-2" top="0.59055118110236227" bottom="0.59055118110236227" header="0.31496062992125984" footer="0.31496062992125984"/>
  <pageSetup paperSize="9" scale="96" orientation="landscape" r:id="rId1"/>
  <headerFooter>
    <oddHeader>&amp;C&amp;"Arial,Gras"&amp;UANNEXE 6.e&amp;U : PMSI SSR – Activité 2016 – Description de l’activité Adultes relative aux affections du système nerveux en hospitalisation partielle</oddHeader>
    <oddFooter>&amp;C&amp;8Soins de suite et de réadaptation (SSR) - Bilan PMSI 2016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28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8" width="6.42578125" customWidth="1"/>
    <col min="9" max="9" width="7.140625" customWidth="1"/>
    <col min="10" max="10" width="6.42578125" customWidth="1"/>
    <col min="11" max="11" width="7.140625" customWidth="1"/>
    <col min="12" max="12" width="8.28515625" customWidth="1"/>
    <col min="13" max="13" width="8" customWidth="1"/>
    <col min="14" max="14" width="9.42578125" customWidth="1"/>
    <col min="15" max="15" width="11.140625" customWidth="1"/>
    <col min="16" max="17" width="9.28515625" customWidth="1"/>
    <col min="18" max="18" width="8.5703125" customWidth="1"/>
    <col min="19" max="19" width="8.7109375" customWidth="1"/>
  </cols>
  <sheetData>
    <row r="1" spans="1:22" ht="15.75" x14ac:dyDescent="0.2">
      <c r="A1" s="496" t="s">
        <v>115</v>
      </c>
      <c r="B1" s="496" t="s">
        <v>116</v>
      </c>
      <c r="C1" s="496" t="s">
        <v>117</v>
      </c>
      <c r="D1" s="590" t="s">
        <v>282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  <c r="P1" s="592"/>
      <c r="Q1" s="592"/>
      <c r="R1" s="592"/>
    </row>
    <row r="2" spans="1:22" ht="81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22" x14ac:dyDescent="0.2">
      <c r="A3" s="335" t="s">
        <v>22</v>
      </c>
      <c r="B3" s="336" t="s">
        <v>271</v>
      </c>
      <c r="C3" s="336" t="s">
        <v>342</v>
      </c>
      <c r="D3" s="232">
        <v>8989</v>
      </c>
      <c r="E3" s="383">
        <v>-0.13354781685120243</v>
      </c>
      <c r="F3" s="177">
        <v>0.68555521659548502</v>
      </c>
      <c r="G3" s="232">
        <v>556</v>
      </c>
      <c r="H3" s="232">
        <v>520</v>
      </c>
      <c r="I3" s="332">
        <v>69</v>
      </c>
      <c r="J3" s="177">
        <v>0.33941484036044056</v>
      </c>
      <c r="K3" s="223">
        <v>5.6796296296296296</v>
      </c>
      <c r="L3" s="223">
        <v>4</v>
      </c>
      <c r="M3" s="177">
        <v>0.52777777777777779</v>
      </c>
      <c r="N3" s="233">
        <v>31</v>
      </c>
      <c r="O3" s="223">
        <v>3.9518860662047728</v>
      </c>
      <c r="P3" s="223">
        <v>2.8165467625899279</v>
      </c>
      <c r="Q3" s="223">
        <v>6.5215827338129495</v>
      </c>
      <c r="R3" s="223">
        <v>13.87589928057554</v>
      </c>
      <c r="T3" s="362"/>
    </row>
    <row r="4" spans="1:22" x14ac:dyDescent="0.2">
      <c r="A4" s="335" t="s">
        <v>27</v>
      </c>
      <c r="B4" s="336" t="s">
        <v>25</v>
      </c>
      <c r="C4" s="336" t="s">
        <v>319</v>
      </c>
      <c r="D4" s="232">
        <v>192</v>
      </c>
      <c r="E4" s="383">
        <v>6.8276923076923079</v>
      </c>
      <c r="F4" s="177">
        <v>0.13114754098360656</v>
      </c>
      <c r="G4" s="232">
        <v>17</v>
      </c>
      <c r="H4" s="232">
        <v>17</v>
      </c>
      <c r="I4" s="332">
        <v>75</v>
      </c>
      <c r="J4" s="177">
        <v>0.671875</v>
      </c>
      <c r="K4" s="223">
        <v>4.875</v>
      </c>
      <c r="L4" s="223">
        <v>2.5625</v>
      </c>
      <c r="M4" s="177">
        <v>0.875</v>
      </c>
      <c r="N4" s="233">
        <v>6</v>
      </c>
      <c r="O4" s="223">
        <v>0.31756756756756754</v>
      </c>
      <c r="P4" s="223">
        <v>0.82352941176470584</v>
      </c>
      <c r="Q4" s="223">
        <v>2.1176470588235294</v>
      </c>
      <c r="R4" s="223">
        <v>0.88235294117647056</v>
      </c>
      <c r="T4" s="362"/>
    </row>
    <row r="5" spans="1:22" x14ac:dyDescent="0.2">
      <c r="A5" s="335" t="s">
        <v>35</v>
      </c>
      <c r="B5" s="336" t="s">
        <v>95</v>
      </c>
      <c r="C5" s="336" t="s">
        <v>455</v>
      </c>
      <c r="D5" s="232">
        <v>3240</v>
      </c>
      <c r="E5" s="286">
        <v>3.6180637686756167E-2</v>
      </c>
      <c r="F5" s="177">
        <v>0.46305559525510931</v>
      </c>
      <c r="G5" s="232">
        <v>275</v>
      </c>
      <c r="H5" s="232">
        <v>223</v>
      </c>
      <c r="I5" s="332">
        <v>60</v>
      </c>
      <c r="J5" s="177">
        <v>5.6172839506172842E-2</v>
      </c>
      <c r="K5" s="223">
        <v>5.16</v>
      </c>
      <c r="L5" s="223">
        <v>2.6327272727272728</v>
      </c>
      <c r="M5" s="177">
        <v>0.32363636363636361</v>
      </c>
      <c r="N5" s="233">
        <v>36</v>
      </c>
      <c r="O5" s="223">
        <v>1.8030592734225621</v>
      </c>
      <c r="P5" s="223">
        <v>0.86545454545454548</v>
      </c>
      <c r="Q5" s="223">
        <v>9.0145454545454538</v>
      </c>
      <c r="R5" s="223">
        <v>2.4145454545454546</v>
      </c>
      <c r="T5" s="362"/>
    </row>
    <row r="6" spans="1:22" x14ac:dyDescent="0.2">
      <c r="A6" s="335" t="s">
        <v>55</v>
      </c>
      <c r="B6" s="336" t="s">
        <v>68</v>
      </c>
      <c r="C6" s="336" t="s">
        <v>69</v>
      </c>
      <c r="D6" s="232">
        <v>10465</v>
      </c>
      <c r="E6" s="286">
        <v>4.6531593406593519E-2</v>
      </c>
      <c r="F6" s="177">
        <v>0.62299083224193352</v>
      </c>
      <c r="G6" s="232">
        <v>652</v>
      </c>
      <c r="H6" s="232">
        <v>603</v>
      </c>
      <c r="I6" s="332">
        <v>61</v>
      </c>
      <c r="J6" s="177">
        <v>6.8800764452938368E-2</v>
      </c>
      <c r="K6" s="223">
        <v>6.020900321543408</v>
      </c>
      <c r="L6" s="223">
        <v>2.1141479099678455</v>
      </c>
      <c r="M6" s="177">
        <v>0.37781350482315113</v>
      </c>
      <c r="N6" s="233">
        <v>10</v>
      </c>
      <c r="O6" s="223">
        <v>2.3721973094170403</v>
      </c>
      <c r="P6" s="223">
        <v>2.6549079754601226</v>
      </c>
      <c r="Q6" s="223">
        <v>14.958588957055214</v>
      </c>
      <c r="R6" s="223">
        <v>1.2039877300613497</v>
      </c>
      <c r="T6" s="362"/>
    </row>
    <row r="7" spans="1:22" ht="13.5" thickBot="1" x14ac:dyDescent="0.25">
      <c r="A7" s="335" t="s">
        <v>2</v>
      </c>
      <c r="B7" s="336" t="s">
        <v>10</v>
      </c>
      <c r="C7" s="336" t="s">
        <v>326</v>
      </c>
      <c r="D7" s="232">
        <v>4378</v>
      </c>
      <c r="E7" s="286">
        <v>4.9680618135099497E-2</v>
      </c>
      <c r="F7" s="177">
        <v>0.77077464788732397</v>
      </c>
      <c r="G7" s="232">
        <v>479</v>
      </c>
      <c r="H7" s="232">
        <v>278</v>
      </c>
      <c r="I7" s="332">
        <v>62</v>
      </c>
      <c r="J7" s="177">
        <v>9.1365920511649157E-2</v>
      </c>
      <c r="K7" s="223">
        <v>4.0627615062761508</v>
      </c>
      <c r="L7" s="223">
        <v>2.0418410041841004</v>
      </c>
      <c r="M7" s="177">
        <v>0.95815899581589958</v>
      </c>
      <c r="N7" s="233">
        <v>74.5</v>
      </c>
      <c r="O7" s="223">
        <v>1.9222298692360633</v>
      </c>
      <c r="P7" s="223">
        <v>1.0668058455114822</v>
      </c>
      <c r="Q7" s="223">
        <v>11.651356993736952</v>
      </c>
      <c r="R7" s="223">
        <v>3.3444676409185803</v>
      </c>
      <c r="T7" s="362"/>
    </row>
    <row r="8" spans="1:22" ht="13.5" thickTop="1" x14ac:dyDescent="0.2">
      <c r="A8" s="579" t="s">
        <v>124</v>
      </c>
      <c r="B8" s="580"/>
      <c r="C8" s="581"/>
      <c r="D8" s="235">
        <v>27264</v>
      </c>
      <c r="E8" s="423">
        <v>-1.5611333E-2</v>
      </c>
      <c r="F8" s="236">
        <v>0.51281858400000002</v>
      </c>
      <c r="G8" s="235">
        <v>1979</v>
      </c>
      <c r="H8" s="235">
        <v>1638</v>
      </c>
      <c r="I8" s="424">
        <v>64</v>
      </c>
      <c r="J8" s="236">
        <v>0.164392606</v>
      </c>
      <c r="K8" s="425">
        <v>5.3086483690000001</v>
      </c>
      <c r="L8" s="425">
        <v>2.7011910929999998</v>
      </c>
      <c r="M8" s="236">
        <v>0.55981356800000004</v>
      </c>
      <c r="N8" s="424">
        <v>38</v>
      </c>
      <c r="O8" s="425">
        <v>2.7113181989999999</v>
      </c>
      <c r="P8" s="425">
        <v>2.0515411819999998</v>
      </c>
      <c r="Q8" s="425">
        <v>10.851440119999999</v>
      </c>
      <c r="R8" s="425">
        <v>5.4477008590000002</v>
      </c>
    </row>
    <row r="10" spans="1:22" x14ac:dyDescent="0.2">
      <c r="B10" s="1"/>
    </row>
    <row r="11" spans="1:22" ht="15.75" x14ac:dyDescent="0.2">
      <c r="A11" s="496" t="s">
        <v>115</v>
      </c>
      <c r="B11" s="496" t="s">
        <v>116</v>
      </c>
      <c r="C11" s="496" t="s">
        <v>117</v>
      </c>
      <c r="D11" s="590" t="s">
        <v>283</v>
      </c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3"/>
      <c r="P11" s="593"/>
      <c r="Q11" s="593"/>
      <c r="R11" s="593"/>
      <c r="S11" s="592"/>
    </row>
    <row r="12" spans="1:22" ht="101.25" x14ac:dyDescent="0.2">
      <c r="A12" s="582"/>
      <c r="B12" s="582"/>
      <c r="C12" s="582"/>
      <c r="D12" s="234" t="s">
        <v>118</v>
      </c>
      <c r="E12" s="234" t="s">
        <v>398</v>
      </c>
      <c r="F12" s="234" t="s">
        <v>314</v>
      </c>
      <c r="G12" s="234" t="s">
        <v>344</v>
      </c>
      <c r="H12" s="234" t="s">
        <v>349</v>
      </c>
      <c r="I12" s="288" t="s">
        <v>155</v>
      </c>
      <c r="J12" s="234" t="s">
        <v>244</v>
      </c>
      <c r="K12" s="234" t="s">
        <v>245</v>
      </c>
      <c r="L12" s="234" t="s">
        <v>273</v>
      </c>
      <c r="M12" s="234" t="s">
        <v>274</v>
      </c>
      <c r="N12" s="234" t="s">
        <v>310</v>
      </c>
      <c r="O12" s="334" t="s">
        <v>246</v>
      </c>
      <c r="P12" s="334" t="s">
        <v>275</v>
      </c>
      <c r="Q12" s="334" t="s">
        <v>308</v>
      </c>
      <c r="R12" s="334" t="s">
        <v>426</v>
      </c>
      <c r="S12" s="334" t="s">
        <v>427</v>
      </c>
    </row>
    <row r="13" spans="1:22" s="362" customFormat="1" x14ac:dyDescent="0.2">
      <c r="A13" s="342" t="s">
        <v>22</v>
      </c>
      <c r="B13" s="415" t="s">
        <v>43</v>
      </c>
      <c r="C13" s="336" t="s">
        <v>465</v>
      </c>
      <c r="D13" s="232">
        <v>3248</v>
      </c>
      <c r="E13" s="286" t="s">
        <v>243</v>
      </c>
      <c r="F13" s="177">
        <v>1</v>
      </c>
      <c r="G13" s="348">
        <v>14.041284403669724</v>
      </c>
      <c r="H13" s="177">
        <v>5.106382978723404E-2</v>
      </c>
      <c r="I13" s="232">
        <v>221</v>
      </c>
      <c r="J13" s="349">
        <v>58</v>
      </c>
      <c r="K13" s="177">
        <v>7.9433497536945813E-2</v>
      </c>
      <c r="L13" s="223">
        <v>4.0170212765957443</v>
      </c>
      <c r="M13" s="223">
        <v>2.0978723404255319</v>
      </c>
      <c r="N13" s="177">
        <v>4.6808510638297871E-2</v>
      </c>
      <c r="O13" s="233">
        <v>31</v>
      </c>
      <c r="P13" s="223">
        <v>2.582820197044335</v>
      </c>
      <c r="Q13" s="223">
        <v>2.1702127659574466</v>
      </c>
      <c r="R13" s="223">
        <v>8.5744680851063837</v>
      </c>
      <c r="S13" s="223">
        <v>6.9659574468085106</v>
      </c>
    </row>
    <row r="14" spans="1:22" x14ac:dyDescent="0.2">
      <c r="A14" s="335" t="s">
        <v>22</v>
      </c>
      <c r="B14" s="336" t="s">
        <v>271</v>
      </c>
      <c r="C14" s="336" t="s">
        <v>342</v>
      </c>
      <c r="D14" s="232">
        <v>4123</v>
      </c>
      <c r="E14" s="286">
        <v>-4.406540911317991E-2</v>
      </c>
      <c r="F14" s="177">
        <v>0.31444478340451493</v>
      </c>
      <c r="G14" s="348">
        <v>13.097744360902256</v>
      </c>
      <c r="H14" s="177">
        <v>0.1993006993006993</v>
      </c>
      <c r="I14" s="232">
        <v>276</v>
      </c>
      <c r="J14" s="349">
        <v>62</v>
      </c>
      <c r="K14" s="177">
        <v>6.2333252486053842E-2</v>
      </c>
      <c r="L14" s="223">
        <v>4.63986013986014</v>
      </c>
      <c r="M14" s="223">
        <v>3.9265734265734267</v>
      </c>
      <c r="N14" s="177">
        <v>0.45804195804195802</v>
      </c>
      <c r="O14" s="233">
        <v>32</v>
      </c>
      <c r="P14" s="223">
        <v>4.3785488958990539</v>
      </c>
      <c r="Q14" s="223">
        <v>2.3728813559322033</v>
      </c>
      <c r="R14" s="223">
        <v>6.7423728813559318</v>
      </c>
      <c r="S14" s="223">
        <v>7.6677966101694919</v>
      </c>
      <c r="V14" s="362"/>
    </row>
    <row r="15" spans="1:22" x14ac:dyDescent="0.2">
      <c r="A15" s="335" t="s">
        <v>27</v>
      </c>
      <c r="B15" s="336" t="s">
        <v>25</v>
      </c>
      <c r="C15" s="336" t="s">
        <v>319</v>
      </c>
      <c r="D15" s="232">
        <v>1272</v>
      </c>
      <c r="E15" s="383">
        <v>0.16378953183261968</v>
      </c>
      <c r="F15" s="177">
        <v>0.86885245901639341</v>
      </c>
      <c r="G15" s="348">
        <v>9.7983193277310932</v>
      </c>
      <c r="H15" s="177">
        <v>6.7669172932330823E-2</v>
      </c>
      <c r="I15" s="232">
        <v>142</v>
      </c>
      <c r="J15" s="349">
        <v>62</v>
      </c>
      <c r="K15" s="177">
        <v>0.12264150943396226</v>
      </c>
      <c r="L15" s="223">
        <v>4.0150375939849621</v>
      </c>
      <c r="M15" s="223">
        <v>2.007518796992481</v>
      </c>
      <c r="N15" s="177">
        <v>0.8571428571428571</v>
      </c>
      <c r="O15" s="233">
        <v>62.5</v>
      </c>
      <c r="P15" s="223">
        <v>1.5078616352201257</v>
      </c>
      <c r="Q15" s="223">
        <v>5.5944055944055944E-2</v>
      </c>
      <c r="R15" s="223">
        <v>22.083916083916083</v>
      </c>
      <c r="S15" s="223" t="s">
        <v>243</v>
      </c>
      <c r="V15" s="362"/>
    </row>
    <row r="16" spans="1:22" x14ac:dyDescent="0.2">
      <c r="A16" s="335" t="s">
        <v>35</v>
      </c>
      <c r="B16" s="336" t="s">
        <v>95</v>
      </c>
      <c r="C16" s="336" t="s">
        <v>455</v>
      </c>
      <c r="D16" s="232">
        <v>3757</v>
      </c>
      <c r="E16" s="286">
        <v>6.6940651992198452E-2</v>
      </c>
      <c r="F16" s="177">
        <v>0.53694440474489069</v>
      </c>
      <c r="G16" s="348">
        <v>13.929166666666667</v>
      </c>
      <c r="H16" s="177">
        <v>3.3210332103321034E-2</v>
      </c>
      <c r="I16" s="232">
        <v>290</v>
      </c>
      <c r="J16" s="349">
        <v>60</v>
      </c>
      <c r="K16" s="177">
        <v>6.9204152249134954E-2</v>
      </c>
      <c r="L16" s="223">
        <v>4.0184501845018454</v>
      </c>
      <c r="M16" s="223">
        <v>2.0221402214022142</v>
      </c>
      <c r="N16" s="177">
        <v>0.19926199261992619</v>
      </c>
      <c r="O16" s="233">
        <v>42</v>
      </c>
      <c r="P16" s="223">
        <v>3.0130423210007984</v>
      </c>
      <c r="Q16" s="223">
        <v>0.87796610169491529</v>
      </c>
      <c r="R16" s="223">
        <v>24.023728813559323</v>
      </c>
      <c r="S16" s="223">
        <v>1.064406779661017</v>
      </c>
      <c r="V16" s="362"/>
    </row>
    <row r="17" spans="1:22" x14ac:dyDescent="0.2">
      <c r="A17" s="335" t="s">
        <v>87</v>
      </c>
      <c r="B17" s="336" t="s">
        <v>110</v>
      </c>
      <c r="C17" s="336" t="s">
        <v>251</v>
      </c>
      <c r="D17" s="232">
        <v>2025</v>
      </c>
      <c r="E17" s="383">
        <v>0.2366340968797529</v>
      </c>
      <c r="F17" s="177">
        <v>1</v>
      </c>
      <c r="G17" s="348">
        <v>14.435897435897436</v>
      </c>
      <c r="H17" s="177">
        <v>1.4925373134328358E-2</v>
      </c>
      <c r="I17" s="232">
        <v>148</v>
      </c>
      <c r="J17" s="349">
        <v>63</v>
      </c>
      <c r="K17" s="177">
        <v>9.8271604938271612E-2</v>
      </c>
      <c r="L17" s="223">
        <v>4</v>
      </c>
      <c r="M17" s="223">
        <v>2.6417910447761193</v>
      </c>
      <c r="N17" s="177">
        <v>7.4626865671641784E-2</v>
      </c>
      <c r="O17" s="233">
        <v>114.5</v>
      </c>
      <c r="P17" s="223">
        <v>1.9970370370370369</v>
      </c>
      <c r="Q17" s="223" t="s">
        <v>243</v>
      </c>
      <c r="R17" s="223" t="s">
        <v>243</v>
      </c>
      <c r="S17" s="223" t="s">
        <v>243</v>
      </c>
      <c r="V17" s="362"/>
    </row>
    <row r="18" spans="1:22" x14ac:dyDescent="0.2">
      <c r="A18" s="335" t="s">
        <v>55</v>
      </c>
      <c r="B18" s="336" t="s">
        <v>68</v>
      </c>
      <c r="C18" s="336" t="s">
        <v>69</v>
      </c>
      <c r="D18" s="232">
        <v>6333</v>
      </c>
      <c r="E18" s="286">
        <v>-4.6841632968331104E-2</v>
      </c>
      <c r="F18" s="177">
        <v>0.37700916775806642</v>
      </c>
      <c r="G18" s="348">
        <v>12.216699801192844</v>
      </c>
      <c r="H18" s="177">
        <v>0.26746506986027946</v>
      </c>
      <c r="I18" s="232">
        <v>504</v>
      </c>
      <c r="J18" s="349">
        <v>56</v>
      </c>
      <c r="K18" s="177">
        <v>5.4318648349913151E-2</v>
      </c>
      <c r="L18" s="223">
        <v>5.570576540755467</v>
      </c>
      <c r="M18" s="223">
        <v>2.055666003976143</v>
      </c>
      <c r="N18" s="177">
        <v>0.18886679920477137</v>
      </c>
      <c r="O18" s="233">
        <v>25</v>
      </c>
      <c r="P18" s="223">
        <v>2.3947826086956523</v>
      </c>
      <c r="Q18" s="223">
        <v>2.3714285714285714</v>
      </c>
      <c r="R18" s="223">
        <v>15.321904761904761</v>
      </c>
      <c r="S18" s="223">
        <v>8.2647619047619045</v>
      </c>
      <c r="V18" s="362"/>
    </row>
    <row r="19" spans="1:22" x14ac:dyDescent="0.2">
      <c r="A19" s="335" t="s">
        <v>5</v>
      </c>
      <c r="B19" s="336" t="s">
        <v>61</v>
      </c>
      <c r="C19" s="336" t="s">
        <v>363</v>
      </c>
      <c r="D19" s="232">
        <v>3841</v>
      </c>
      <c r="E19" s="286">
        <v>-1.6612563522887647E-2</v>
      </c>
      <c r="F19" s="177">
        <v>1</v>
      </c>
      <c r="G19" s="348">
        <v>8.6181818181818191</v>
      </c>
      <c r="H19" s="177">
        <v>1.2254901960784314E-2</v>
      </c>
      <c r="I19" s="232">
        <v>323</v>
      </c>
      <c r="J19" s="349">
        <v>64</v>
      </c>
      <c r="K19" s="177">
        <v>0.12809164280135382</v>
      </c>
      <c r="L19" s="223">
        <v>4</v>
      </c>
      <c r="M19" s="223">
        <v>2</v>
      </c>
      <c r="N19" s="177" t="s">
        <v>243</v>
      </c>
      <c r="O19" s="233" t="s">
        <v>243</v>
      </c>
      <c r="P19" s="223">
        <v>3.4457172611299143</v>
      </c>
      <c r="Q19" s="223">
        <v>0.61072261072261069</v>
      </c>
      <c r="R19" s="223">
        <v>48.904428904428904</v>
      </c>
      <c r="S19" s="223">
        <v>2.3053613053613056</v>
      </c>
      <c r="V19" s="362"/>
    </row>
    <row r="20" spans="1:22" ht="13.5" thickBot="1" x14ac:dyDescent="0.25">
      <c r="A20" s="335" t="s">
        <v>2</v>
      </c>
      <c r="B20" s="336" t="s">
        <v>10</v>
      </c>
      <c r="C20" s="336" t="s">
        <v>326</v>
      </c>
      <c r="D20" s="232">
        <v>1302</v>
      </c>
      <c r="E20" s="286">
        <v>-2.2267206477732948E-3</v>
      </c>
      <c r="F20" s="177">
        <v>0.22922535211267606</v>
      </c>
      <c r="G20" s="348">
        <v>13.851063829787234</v>
      </c>
      <c r="H20" s="177">
        <v>0.13829787234042554</v>
      </c>
      <c r="I20" s="232">
        <v>92</v>
      </c>
      <c r="J20" s="349">
        <v>64</v>
      </c>
      <c r="K20" s="177">
        <v>0.10522273425499232</v>
      </c>
      <c r="L20" s="223">
        <v>4</v>
      </c>
      <c r="M20" s="223">
        <v>2.0425531914893615</v>
      </c>
      <c r="N20" s="177">
        <v>0.93617021276595747</v>
      </c>
      <c r="O20" s="233">
        <v>66</v>
      </c>
      <c r="P20" s="223">
        <v>1.8101851851851851</v>
      </c>
      <c r="Q20" s="223">
        <v>1.4680851063829787</v>
      </c>
      <c r="R20" s="223">
        <v>17.468085106382979</v>
      </c>
      <c r="S20" s="223">
        <v>5.2127659574468082</v>
      </c>
      <c r="V20" s="362"/>
    </row>
    <row r="21" spans="1:22" ht="13.5" thickTop="1" x14ac:dyDescent="0.2">
      <c r="A21" s="579" t="s">
        <v>124</v>
      </c>
      <c r="B21" s="580"/>
      <c r="C21" s="581"/>
      <c r="D21" s="235">
        <v>25901</v>
      </c>
      <c r="E21" s="423">
        <v>0.15527093579476414</v>
      </c>
      <c r="F21" s="236">
        <v>0.48718141634533996</v>
      </c>
      <c r="G21" s="426">
        <v>12.105046343975284</v>
      </c>
      <c r="H21" s="236">
        <v>0.11687681862269642</v>
      </c>
      <c r="I21" s="235">
        <v>1994</v>
      </c>
      <c r="J21" s="424">
        <v>60</v>
      </c>
      <c r="K21" s="236">
        <v>8.1193776302073278E-2</v>
      </c>
      <c r="L21" s="425">
        <v>4.4767441860465116</v>
      </c>
      <c r="M21" s="425">
        <v>2.3386627906976742</v>
      </c>
      <c r="N21" s="236">
        <v>0.24370155038759689</v>
      </c>
      <c r="O21" s="424">
        <v>47</v>
      </c>
      <c r="P21" s="425">
        <v>2.875912690747537</v>
      </c>
      <c r="Q21" s="425">
        <v>1.4413665743305633</v>
      </c>
      <c r="R21" s="425">
        <v>20.736380424746077</v>
      </c>
      <c r="S21" s="425">
        <v>4.631117266851339</v>
      </c>
    </row>
    <row r="22" spans="1:22" ht="21" customHeight="1" x14ac:dyDescent="0.2">
      <c r="A22" s="494"/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339"/>
    </row>
    <row r="23" spans="1:22" x14ac:dyDescent="0.2">
      <c r="A23" s="22" t="s">
        <v>399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8"/>
    </row>
    <row r="28" spans="1:22" x14ac:dyDescent="0.2">
      <c r="A28" s="341"/>
    </row>
  </sheetData>
  <mergeCells count="11">
    <mergeCell ref="A22:O22"/>
    <mergeCell ref="A1:A2"/>
    <mergeCell ref="B1:B2"/>
    <mergeCell ref="C1:C2"/>
    <mergeCell ref="A8:C8"/>
    <mergeCell ref="A11:A12"/>
    <mergeCell ref="B11:B12"/>
    <mergeCell ref="C11:C12"/>
    <mergeCell ref="A21:C21"/>
    <mergeCell ref="D1:R1"/>
    <mergeCell ref="D11:S11"/>
  </mergeCells>
  <pageMargins left="3.937007874015748E-2" right="3.937007874015748E-2" top="0.59055118110236227" bottom="0.59055118110236227" header="0.31496062992125984" footer="0.31496062992125984"/>
  <pageSetup paperSize="9" scale="96" orientation="landscape" r:id="rId1"/>
  <headerFooter>
    <oddHeader>&amp;C&amp;"Arial,Gras"&amp;UANNEXE 6.f&amp;U : PMSI SSR – Activité 2016 – Description de l’activité Adultes relative aux affections cardiovasculaires</oddHeader>
    <oddFooter>&amp;C&amp;8Soins de suite et de réadaptation (SSR) - Bilan PMSI 2016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T28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8" width="8.5703125" customWidth="1"/>
    <col min="19" max="19" width="8.7109375" customWidth="1"/>
  </cols>
  <sheetData>
    <row r="1" spans="1:20" ht="15.75" x14ac:dyDescent="0.2">
      <c r="A1" s="496" t="s">
        <v>115</v>
      </c>
      <c r="B1" s="496" t="s">
        <v>116</v>
      </c>
      <c r="C1" s="496" t="s">
        <v>117</v>
      </c>
      <c r="D1" s="590" t="s">
        <v>284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  <c r="P1" s="592"/>
      <c r="Q1" s="592"/>
      <c r="R1" s="592"/>
    </row>
    <row r="2" spans="1:20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20" x14ac:dyDescent="0.2">
      <c r="A3" s="335" t="s">
        <v>22</v>
      </c>
      <c r="B3" s="336" t="s">
        <v>44</v>
      </c>
      <c r="C3" s="336" t="s">
        <v>364</v>
      </c>
      <c r="D3" s="232">
        <v>3005</v>
      </c>
      <c r="E3" s="383">
        <v>-0.11505678661125063</v>
      </c>
      <c r="F3" s="177">
        <v>0.95731124561962411</v>
      </c>
      <c r="G3" s="232">
        <v>196</v>
      </c>
      <c r="H3" s="232">
        <v>132</v>
      </c>
      <c r="I3" s="332">
        <v>31</v>
      </c>
      <c r="J3" s="177">
        <v>2.762063227953411E-2</v>
      </c>
      <c r="K3" s="223">
        <v>5.0748663101604281</v>
      </c>
      <c r="L3" s="223">
        <v>2.3368983957219251</v>
      </c>
      <c r="M3" s="177">
        <v>5.3475935828877002E-3</v>
      </c>
      <c r="N3" s="233">
        <v>28</v>
      </c>
      <c r="O3" s="223">
        <v>3.989655172413793</v>
      </c>
      <c r="P3" s="223">
        <v>2.3979591836734695</v>
      </c>
      <c r="Q3" s="223">
        <v>2.3265306122448979</v>
      </c>
      <c r="R3" s="223">
        <v>13.693877551020408</v>
      </c>
      <c r="T3" s="362"/>
    </row>
    <row r="4" spans="1:20" x14ac:dyDescent="0.2">
      <c r="A4" s="335" t="s">
        <v>22</v>
      </c>
      <c r="B4" s="336" t="s">
        <v>49</v>
      </c>
      <c r="C4" s="336" t="s">
        <v>350</v>
      </c>
      <c r="D4" s="232">
        <v>7189</v>
      </c>
      <c r="E4" s="286">
        <v>-5.4182264102233146E-2</v>
      </c>
      <c r="F4" s="177">
        <v>0.83042624465750259</v>
      </c>
      <c r="G4" s="232">
        <v>337</v>
      </c>
      <c r="H4" s="232">
        <v>296</v>
      </c>
      <c r="I4" s="332">
        <v>63</v>
      </c>
      <c r="J4" s="177">
        <v>0.12018361385449992</v>
      </c>
      <c r="K4" s="223">
        <v>5.1261829652996846</v>
      </c>
      <c r="L4" s="223">
        <v>2.2145110410094637</v>
      </c>
      <c r="M4" s="177" t="s">
        <v>243</v>
      </c>
      <c r="N4" s="233" t="s">
        <v>243</v>
      </c>
      <c r="O4" s="223">
        <v>5.7982113821138208</v>
      </c>
      <c r="P4" s="223">
        <v>15.109792284866469</v>
      </c>
      <c r="Q4" s="223">
        <v>26.908011869436201</v>
      </c>
      <c r="R4" s="223">
        <v>12.367952522255193</v>
      </c>
      <c r="T4" s="362"/>
    </row>
    <row r="5" spans="1:20" s="350" customFormat="1" x14ac:dyDescent="0.2">
      <c r="A5" s="335" t="s">
        <v>35</v>
      </c>
      <c r="B5" s="336" t="s">
        <v>33</v>
      </c>
      <c r="C5" s="336" t="s">
        <v>321</v>
      </c>
      <c r="D5" s="232">
        <v>6185</v>
      </c>
      <c r="E5" s="286">
        <v>-3.2544151673985944E-2</v>
      </c>
      <c r="F5" s="177">
        <v>1</v>
      </c>
      <c r="G5" s="232">
        <v>495</v>
      </c>
      <c r="H5" s="232">
        <v>263</v>
      </c>
      <c r="I5" s="332">
        <v>67</v>
      </c>
      <c r="J5" s="177">
        <v>0.24106709781729993</v>
      </c>
      <c r="K5" s="223">
        <v>5.1497890295358646</v>
      </c>
      <c r="L5" s="223">
        <v>2.4915611814345993</v>
      </c>
      <c r="M5" s="177" t="s">
        <v>243</v>
      </c>
      <c r="N5" s="233" t="s">
        <v>243</v>
      </c>
      <c r="O5" s="223">
        <v>1.8293706293706293</v>
      </c>
      <c r="P5" s="223">
        <v>3.7555555555555555</v>
      </c>
      <c r="Q5" s="223">
        <v>3.9272727272727272</v>
      </c>
      <c r="R5" s="223">
        <v>7.1696969696969699</v>
      </c>
      <c r="T5" s="362"/>
    </row>
    <row r="6" spans="1:20" x14ac:dyDescent="0.2">
      <c r="A6" s="335" t="s">
        <v>55</v>
      </c>
      <c r="B6" s="336" t="s">
        <v>66</v>
      </c>
      <c r="C6" s="336" t="s">
        <v>365</v>
      </c>
      <c r="D6" s="232">
        <v>5018</v>
      </c>
      <c r="E6" s="286">
        <v>7.7871443624868197E-2</v>
      </c>
      <c r="F6" s="177">
        <v>0.88908575478384122</v>
      </c>
      <c r="G6" s="232">
        <v>201</v>
      </c>
      <c r="H6" s="232">
        <v>178</v>
      </c>
      <c r="I6" s="332">
        <v>74</v>
      </c>
      <c r="J6" s="177">
        <v>0.47229972100438422</v>
      </c>
      <c r="K6" s="223">
        <v>6.341836734693878</v>
      </c>
      <c r="L6" s="223">
        <v>2.3367346938775508</v>
      </c>
      <c r="M6" s="177">
        <v>0.14285714285714285</v>
      </c>
      <c r="N6" s="233">
        <v>6</v>
      </c>
      <c r="O6" s="223">
        <v>2.0289234065345476</v>
      </c>
      <c r="P6" s="223">
        <v>2.0199004975124377</v>
      </c>
      <c r="Q6" s="223">
        <v>7.1592039800995027</v>
      </c>
      <c r="R6" s="223">
        <v>10.194029850746269</v>
      </c>
      <c r="T6" s="362"/>
    </row>
    <row r="7" spans="1:20" ht="13.5" thickBot="1" x14ac:dyDescent="0.25">
      <c r="A7" s="335" t="s">
        <v>13</v>
      </c>
      <c r="B7" s="336" t="s">
        <v>108</v>
      </c>
      <c r="C7" s="336" t="s">
        <v>260</v>
      </c>
      <c r="D7" s="232">
        <v>5453</v>
      </c>
      <c r="E7" s="383">
        <v>0.1730403935448257</v>
      </c>
      <c r="F7" s="177">
        <v>1</v>
      </c>
      <c r="G7" s="232">
        <v>229</v>
      </c>
      <c r="H7" s="232">
        <v>215</v>
      </c>
      <c r="I7" s="332">
        <v>70</v>
      </c>
      <c r="J7" s="177">
        <v>0.35540069686411152</v>
      </c>
      <c r="K7" s="223">
        <v>4.9000000000000004</v>
      </c>
      <c r="L7" s="223">
        <v>4.3590909090909093</v>
      </c>
      <c r="M7" s="177" t="s">
        <v>243</v>
      </c>
      <c r="N7" s="233" t="s">
        <v>243</v>
      </c>
      <c r="O7" s="223">
        <v>4.0218209179834465</v>
      </c>
      <c r="P7" s="223">
        <v>6.1703056768558948</v>
      </c>
      <c r="Q7" s="223">
        <v>13.056768558951966</v>
      </c>
      <c r="R7" s="223">
        <v>5.5807860262008733</v>
      </c>
      <c r="T7" s="362"/>
    </row>
    <row r="8" spans="1:20" ht="13.5" thickTop="1" x14ac:dyDescent="0.2">
      <c r="A8" s="579" t="s">
        <v>124</v>
      </c>
      <c r="B8" s="580"/>
      <c r="C8" s="581"/>
      <c r="D8" s="235">
        <v>26850</v>
      </c>
      <c r="E8" s="423">
        <v>5.1917780000000002E-3</v>
      </c>
      <c r="F8" s="236">
        <v>0.79000794399999996</v>
      </c>
      <c r="G8" s="235">
        <v>1458</v>
      </c>
      <c r="H8" s="235">
        <v>1083</v>
      </c>
      <c r="I8" s="424">
        <v>66</v>
      </c>
      <c r="J8" s="236">
        <v>0.25124767199999998</v>
      </c>
      <c r="K8" s="425">
        <v>5.2625538020000002</v>
      </c>
      <c r="L8" s="425">
        <v>2.6807747489999998</v>
      </c>
      <c r="M8" s="236">
        <v>2.0803443000000001E-2</v>
      </c>
      <c r="N8" s="424">
        <v>6</v>
      </c>
      <c r="O8" s="425">
        <v>3.6649367810000002</v>
      </c>
      <c r="P8" s="425">
        <v>6.3374485600000003</v>
      </c>
      <c r="Q8" s="425">
        <v>10.903292179999999</v>
      </c>
      <c r="R8" s="425">
        <v>9.4156378600000004</v>
      </c>
    </row>
    <row r="10" spans="1:20" x14ac:dyDescent="0.2">
      <c r="B10" s="1"/>
    </row>
    <row r="11" spans="1:20" ht="15.75" x14ac:dyDescent="0.2">
      <c r="A11" s="496" t="s">
        <v>115</v>
      </c>
      <c r="B11" s="496" t="s">
        <v>116</v>
      </c>
      <c r="C11" s="496" t="s">
        <v>117</v>
      </c>
      <c r="D11" s="590" t="s">
        <v>285</v>
      </c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2"/>
      <c r="P11" s="592"/>
      <c r="Q11" s="592"/>
      <c r="R11" s="592"/>
      <c r="S11" s="592"/>
    </row>
    <row r="12" spans="1:20" ht="101.25" x14ac:dyDescent="0.2">
      <c r="A12" s="582"/>
      <c r="B12" s="582"/>
      <c r="C12" s="582"/>
      <c r="D12" s="234" t="s">
        <v>118</v>
      </c>
      <c r="E12" s="234" t="s">
        <v>398</v>
      </c>
      <c r="F12" s="234" t="s">
        <v>314</v>
      </c>
      <c r="G12" s="234" t="s">
        <v>344</v>
      </c>
      <c r="H12" s="234" t="s">
        <v>349</v>
      </c>
      <c r="I12" s="288" t="s">
        <v>155</v>
      </c>
      <c r="J12" s="234" t="s">
        <v>244</v>
      </c>
      <c r="K12" s="234" t="s">
        <v>245</v>
      </c>
      <c r="L12" s="234" t="s">
        <v>273</v>
      </c>
      <c r="M12" s="234" t="s">
        <v>274</v>
      </c>
      <c r="N12" s="234" t="s">
        <v>310</v>
      </c>
      <c r="O12" s="334" t="s">
        <v>246</v>
      </c>
      <c r="P12" s="334" t="s">
        <v>275</v>
      </c>
      <c r="Q12" s="334" t="s">
        <v>308</v>
      </c>
      <c r="R12" s="334" t="s">
        <v>426</v>
      </c>
      <c r="S12" s="334" t="s">
        <v>427</v>
      </c>
    </row>
    <row r="13" spans="1:20" s="362" customFormat="1" x14ac:dyDescent="0.2">
      <c r="A13" s="335" t="s">
        <v>22</v>
      </c>
      <c r="B13" s="415" t="s">
        <v>21</v>
      </c>
      <c r="C13" s="336" t="s">
        <v>172</v>
      </c>
      <c r="D13" s="232">
        <v>1714</v>
      </c>
      <c r="E13" s="286" t="s">
        <v>243</v>
      </c>
      <c r="F13" s="177">
        <v>1</v>
      </c>
      <c r="G13" s="348">
        <v>15.171428571428571</v>
      </c>
      <c r="H13" s="177">
        <v>9.4339622641509441E-2</v>
      </c>
      <c r="I13" s="232">
        <v>117</v>
      </c>
      <c r="J13" s="349">
        <v>63</v>
      </c>
      <c r="K13" s="177">
        <v>5.6592765460910154E-2</v>
      </c>
      <c r="L13" s="223">
        <v>4.0188679245283021</v>
      </c>
      <c r="M13" s="223">
        <v>2.0094339622641511</v>
      </c>
      <c r="N13" s="177" t="s">
        <v>243</v>
      </c>
      <c r="O13" s="233" t="s">
        <v>243</v>
      </c>
      <c r="P13" s="223">
        <v>3.8879813302217037</v>
      </c>
      <c r="Q13" s="223">
        <v>12</v>
      </c>
      <c r="R13" s="223">
        <v>17.264957264957264</v>
      </c>
      <c r="S13" s="223">
        <v>3.4700854700854702</v>
      </c>
    </row>
    <row r="14" spans="1:20" x14ac:dyDescent="0.2">
      <c r="A14" s="335" t="s">
        <v>22</v>
      </c>
      <c r="B14" s="336" t="s">
        <v>44</v>
      </c>
      <c r="C14" s="336" t="s">
        <v>351</v>
      </c>
      <c r="D14" s="232">
        <v>134</v>
      </c>
      <c r="E14" s="383">
        <v>-0.55220680958385882</v>
      </c>
      <c r="F14" s="177">
        <v>4.2688754380375914E-2</v>
      </c>
      <c r="G14" s="348">
        <v>4.6206896551724137</v>
      </c>
      <c r="H14" s="177">
        <v>0.17241379310344829</v>
      </c>
      <c r="I14" s="232">
        <v>22</v>
      </c>
      <c r="J14" s="349">
        <v>34</v>
      </c>
      <c r="K14" s="177" t="s">
        <v>243</v>
      </c>
      <c r="L14" s="223">
        <v>4.6896551724137927</v>
      </c>
      <c r="M14" s="223">
        <v>2.2758620689655173</v>
      </c>
      <c r="N14" s="177" t="s">
        <v>243</v>
      </c>
      <c r="O14" s="233" t="s">
        <v>243</v>
      </c>
      <c r="P14" s="223">
        <v>4.3656716417910451</v>
      </c>
      <c r="Q14" s="223">
        <v>1.103448275862069</v>
      </c>
      <c r="R14" s="223">
        <v>0.48275862068965519</v>
      </c>
      <c r="S14" s="223">
        <v>5.931034482758621</v>
      </c>
    </row>
    <row r="15" spans="1:20" x14ac:dyDescent="0.2">
      <c r="A15" s="335" t="s">
        <v>22</v>
      </c>
      <c r="B15" s="336" t="s">
        <v>49</v>
      </c>
      <c r="C15" s="336" t="s">
        <v>350</v>
      </c>
      <c r="D15" s="232">
        <v>1468</v>
      </c>
      <c r="E15" s="286">
        <v>7.1031330873850607E-2</v>
      </c>
      <c r="F15" s="177">
        <v>0.16957375534249741</v>
      </c>
      <c r="G15" s="348">
        <v>13.592592592592593</v>
      </c>
      <c r="H15" s="177">
        <v>0.31481481481481483</v>
      </c>
      <c r="I15" s="232">
        <v>77</v>
      </c>
      <c r="J15" s="349">
        <v>62</v>
      </c>
      <c r="K15" s="177">
        <v>7.3569482288828342E-2</v>
      </c>
      <c r="L15" s="223">
        <v>4.083333333333333</v>
      </c>
      <c r="M15" s="223">
        <v>2.0185185185185186</v>
      </c>
      <c r="N15" s="177" t="s">
        <v>243</v>
      </c>
      <c r="O15" s="233" t="s">
        <v>243</v>
      </c>
      <c r="P15" s="223">
        <v>5.9972658920027344</v>
      </c>
      <c r="Q15" s="223">
        <v>10.712962962962964</v>
      </c>
      <c r="R15" s="223">
        <v>21.666666666666668</v>
      </c>
      <c r="S15" s="223">
        <v>11.916666666666666</v>
      </c>
    </row>
    <row r="16" spans="1:20" x14ac:dyDescent="0.2">
      <c r="A16" s="335" t="s">
        <v>27</v>
      </c>
      <c r="B16" s="336" t="s">
        <v>48</v>
      </c>
      <c r="C16" s="336" t="s">
        <v>236</v>
      </c>
      <c r="D16" s="232">
        <v>859</v>
      </c>
      <c r="E16" s="383">
        <v>-0.18632041750071482</v>
      </c>
      <c r="F16" s="177">
        <v>1</v>
      </c>
      <c r="G16" s="348">
        <v>8.5049504950495045</v>
      </c>
      <c r="H16" s="177">
        <v>1.9801980198019802E-2</v>
      </c>
      <c r="I16" s="232">
        <v>69</v>
      </c>
      <c r="J16" s="349">
        <v>67</v>
      </c>
      <c r="K16" s="177">
        <v>0.17694994179278231</v>
      </c>
      <c r="L16" s="223">
        <v>4</v>
      </c>
      <c r="M16" s="223">
        <v>2</v>
      </c>
      <c r="N16" s="177" t="s">
        <v>243</v>
      </c>
      <c r="O16" s="233" t="s">
        <v>243</v>
      </c>
      <c r="P16" s="223">
        <v>3.5576251455180441</v>
      </c>
      <c r="Q16" s="223">
        <v>4.0990099009900991</v>
      </c>
      <c r="R16" s="223">
        <v>4.3762376237623766</v>
      </c>
      <c r="S16" s="223">
        <v>0.63366336633663367</v>
      </c>
    </row>
    <row r="17" spans="1:19" s="350" customFormat="1" x14ac:dyDescent="0.2">
      <c r="A17" s="335" t="s">
        <v>35</v>
      </c>
      <c r="B17" s="336" t="s">
        <v>95</v>
      </c>
      <c r="C17" s="336" t="s">
        <v>455</v>
      </c>
      <c r="D17" s="232">
        <v>1411</v>
      </c>
      <c r="E17" s="286">
        <v>9.6139188555347088E-2</v>
      </c>
      <c r="F17" s="177">
        <v>1</v>
      </c>
      <c r="G17" s="348">
        <v>19.114754098360656</v>
      </c>
      <c r="H17" s="177">
        <v>1.3888888888888888E-2</v>
      </c>
      <c r="I17" s="232">
        <v>81</v>
      </c>
      <c r="J17" s="349">
        <v>64</v>
      </c>
      <c r="K17" s="177">
        <v>8.9298369950389797E-2</v>
      </c>
      <c r="L17" s="223">
        <v>4.0138888888888893</v>
      </c>
      <c r="M17" s="223">
        <v>2</v>
      </c>
      <c r="N17" s="177">
        <v>2.7777777777777776E-2</v>
      </c>
      <c r="O17" s="233">
        <v>483.5</v>
      </c>
      <c r="P17" s="223">
        <v>3.2310418143160877</v>
      </c>
      <c r="Q17" s="223">
        <v>3.2345679012345681</v>
      </c>
      <c r="R17" s="223">
        <v>11.333333333333334</v>
      </c>
      <c r="S17" s="223">
        <v>12.839506172839506</v>
      </c>
    </row>
    <row r="18" spans="1:19" x14ac:dyDescent="0.2">
      <c r="A18" s="335" t="s">
        <v>87</v>
      </c>
      <c r="B18" s="336" t="s">
        <v>110</v>
      </c>
      <c r="C18" s="336" t="s">
        <v>251</v>
      </c>
      <c r="D18" s="232">
        <v>71</v>
      </c>
      <c r="E18" s="383">
        <v>0.85552268244575957</v>
      </c>
      <c r="F18" s="177">
        <v>1</v>
      </c>
      <c r="G18" s="348">
        <v>16</v>
      </c>
      <c r="H18" s="177" t="s">
        <v>243</v>
      </c>
      <c r="I18" s="232">
        <v>7</v>
      </c>
      <c r="J18" s="349">
        <v>61</v>
      </c>
      <c r="K18" s="177" t="s">
        <v>243</v>
      </c>
      <c r="L18" s="223">
        <v>4</v>
      </c>
      <c r="M18" s="223">
        <v>2</v>
      </c>
      <c r="N18" s="177" t="s">
        <v>243</v>
      </c>
      <c r="O18" s="233" t="s">
        <v>243</v>
      </c>
      <c r="P18" s="223">
        <v>2.7464788732394365</v>
      </c>
      <c r="Q18" s="223">
        <v>0.5714285714285714</v>
      </c>
      <c r="R18" s="223">
        <v>7.2857142857142856</v>
      </c>
      <c r="S18" s="223">
        <v>0.2857142857142857</v>
      </c>
    </row>
    <row r="19" spans="1:19" x14ac:dyDescent="0.2">
      <c r="A19" s="335" t="s">
        <v>55</v>
      </c>
      <c r="B19" s="336" t="s">
        <v>66</v>
      </c>
      <c r="C19" s="336" t="s">
        <v>365</v>
      </c>
      <c r="D19" s="232">
        <v>626</v>
      </c>
      <c r="E19" s="383">
        <v>2.0238789646372584</v>
      </c>
      <c r="F19" s="177">
        <v>0.11091424521615875</v>
      </c>
      <c r="G19" s="348">
        <v>1.1578947368421053</v>
      </c>
      <c r="H19" s="177">
        <v>0.21052631578947367</v>
      </c>
      <c r="I19" s="232">
        <v>136</v>
      </c>
      <c r="J19" s="349">
        <v>63</v>
      </c>
      <c r="K19" s="177">
        <v>0.11182108626198083</v>
      </c>
      <c r="L19" s="223">
        <v>4</v>
      </c>
      <c r="M19" s="223">
        <v>2</v>
      </c>
      <c r="N19" s="177">
        <v>5.8479532163742687E-3</v>
      </c>
      <c r="O19" s="233">
        <v>6</v>
      </c>
      <c r="P19" s="223">
        <v>1.8735999999999999</v>
      </c>
      <c r="Q19" s="223">
        <v>0.78082191780821919</v>
      </c>
      <c r="R19" s="223">
        <v>3.9589041095890409</v>
      </c>
      <c r="S19" s="223">
        <v>1.182648401826484</v>
      </c>
    </row>
    <row r="20" spans="1:19" ht="13.5" thickBot="1" x14ac:dyDescent="0.25">
      <c r="A20" s="335" t="s">
        <v>2</v>
      </c>
      <c r="B20" s="336" t="s">
        <v>0</v>
      </c>
      <c r="C20" s="336" t="s">
        <v>362</v>
      </c>
      <c r="D20" s="232">
        <v>854</v>
      </c>
      <c r="E20" s="383">
        <v>0.32283142389525366</v>
      </c>
      <c r="F20" s="177">
        <v>1</v>
      </c>
      <c r="G20" s="348">
        <v>11.180327868852459</v>
      </c>
      <c r="H20" s="177" t="s">
        <v>243</v>
      </c>
      <c r="I20" s="232">
        <v>63</v>
      </c>
      <c r="J20" s="349">
        <v>66</v>
      </c>
      <c r="K20" s="177">
        <v>3.7470725995316159E-2</v>
      </c>
      <c r="L20" s="223">
        <v>4.9367088607594933</v>
      </c>
      <c r="M20" s="223">
        <v>2</v>
      </c>
      <c r="N20" s="177" t="s">
        <v>243</v>
      </c>
      <c r="O20" s="233" t="s">
        <v>243</v>
      </c>
      <c r="P20" s="223">
        <v>3.1875732708089095</v>
      </c>
      <c r="Q20" s="223">
        <v>2.7037037037037037</v>
      </c>
      <c r="R20" s="223">
        <v>1.4938271604938271</v>
      </c>
      <c r="S20" s="223">
        <v>1.4320987654320987</v>
      </c>
    </row>
    <row r="21" spans="1:19" ht="13.5" thickTop="1" x14ac:dyDescent="0.2">
      <c r="A21" s="579" t="s">
        <v>124</v>
      </c>
      <c r="B21" s="580"/>
      <c r="C21" s="581"/>
      <c r="D21" s="235">
        <v>7137</v>
      </c>
      <c r="E21" s="423">
        <v>0.45543217286914772</v>
      </c>
      <c r="F21" s="236">
        <v>0.20999205578603583</v>
      </c>
      <c r="G21" s="426">
        <v>9.6212832550860714</v>
      </c>
      <c r="H21" s="236">
        <v>0.13153961136023917</v>
      </c>
      <c r="I21" s="235">
        <v>571</v>
      </c>
      <c r="J21" s="424">
        <v>63</v>
      </c>
      <c r="K21" s="236">
        <v>8.1967213114754092E-2</v>
      </c>
      <c r="L21" s="425">
        <v>4.158445440956652</v>
      </c>
      <c r="M21" s="425">
        <v>2.0164424514200299</v>
      </c>
      <c r="N21" s="236">
        <v>4.4843049327354259E-3</v>
      </c>
      <c r="O21" s="424">
        <v>91</v>
      </c>
      <c r="P21" s="425">
        <v>3.8882187938288921</v>
      </c>
      <c r="Q21" s="425">
        <v>4.930013458950202</v>
      </c>
      <c r="R21" s="425">
        <v>9.1157469717362041</v>
      </c>
      <c r="S21" s="425">
        <v>4.5033647375504708</v>
      </c>
    </row>
    <row r="22" spans="1:19" ht="21" customHeight="1" x14ac:dyDescent="0.2">
      <c r="A22" s="494"/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339"/>
    </row>
    <row r="23" spans="1:19" x14ac:dyDescent="0.2">
      <c r="A23" s="22" t="s">
        <v>399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8"/>
    </row>
    <row r="28" spans="1:19" x14ac:dyDescent="0.2">
      <c r="A28" s="341"/>
    </row>
  </sheetData>
  <mergeCells count="11">
    <mergeCell ref="A21:C21"/>
    <mergeCell ref="A22:O22"/>
    <mergeCell ref="A1:A2"/>
    <mergeCell ref="B1:B2"/>
    <mergeCell ref="C1:C2"/>
    <mergeCell ref="A8:C8"/>
    <mergeCell ref="A11:A12"/>
    <mergeCell ref="B11:B12"/>
    <mergeCell ref="C11:C12"/>
    <mergeCell ref="D1:R1"/>
    <mergeCell ref="D11:S1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6.g &amp;U: PMSI SSR – Activité 2016 – Description de l’activité Adultes relative aux affections respiratoires</oddHeader>
    <oddFooter>&amp;C&amp;8Soins de suite et de réadaptation (SSR) - Bilan PMSI 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S27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8" width="8.5703125" customWidth="1"/>
    <col min="19" max="19" width="8.7109375" customWidth="1"/>
  </cols>
  <sheetData>
    <row r="1" spans="1:19" ht="15.75" x14ac:dyDescent="0.2">
      <c r="A1" s="496" t="s">
        <v>115</v>
      </c>
      <c r="B1" s="496" t="s">
        <v>116</v>
      </c>
      <c r="C1" s="496" t="s">
        <v>117</v>
      </c>
      <c r="D1" s="590" t="s">
        <v>286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  <c r="P1" s="592"/>
      <c r="Q1" s="592"/>
      <c r="R1" s="592"/>
    </row>
    <row r="2" spans="1:19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19" x14ac:dyDescent="0.2">
      <c r="A3" s="335" t="s">
        <v>22</v>
      </c>
      <c r="B3" s="336" t="s">
        <v>44</v>
      </c>
      <c r="C3" s="336" t="s">
        <v>351</v>
      </c>
      <c r="D3" s="232">
        <v>6405</v>
      </c>
      <c r="E3" s="383">
        <v>-0.208130389</v>
      </c>
      <c r="F3" s="177">
        <v>0.86612576100000005</v>
      </c>
      <c r="G3" s="232">
        <v>275</v>
      </c>
      <c r="H3" s="232">
        <v>239</v>
      </c>
      <c r="I3" s="332">
        <v>62</v>
      </c>
      <c r="J3" s="177">
        <v>0.119906323</v>
      </c>
      <c r="K3" s="223">
        <v>6.5267175569999996</v>
      </c>
      <c r="L3" s="223">
        <v>2.5763358780000001</v>
      </c>
      <c r="M3" s="177">
        <v>8.7786260000000005E-2</v>
      </c>
      <c r="N3" s="233">
        <v>18</v>
      </c>
      <c r="O3" s="223">
        <v>1.633220911</v>
      </c>
      <c r="P3" s="223">
        <v>5.3709090909999997</v>
      </c>
      <c r="Q3" s="223">
        <v>11.76363636</v>
      </c>
      <c r="R3" s="223">
        <v>18.149090910000002</v>
      </c>
    </row>
    <row r="4" spans="1:19" ht="13.5" thickBot="1" x14ac:dyDescent="0.25">
      <c r="A4" s="335" t="s">
        <v>55</v>
      </c>
      <c r="B4" s="336" t="s">
        <v>68</v>
      </c>
      <c r="C4" s="336" t="s">
        <v>69</v>
      </c>
      <c r="D4" s="232">
        <v>21432</v>
      </c>
      <c r="E4" s="286">
        <v>1.4591447E-2</v>
      </c>
      <c r="F4" s="177">
        <v>0.99263581999999995</v>
      </c>
      <c r="G4" s="232">
        <v>759</v>
      </c>
      <c r="H4" s="232">
        <v>633</v>
      </c>
      <c r="I4" s="332">
        <v>61</v>
      </c>
      <c r="J4" s="177">
        <v>0.17147256399999999</v>
      </c>
      <c r="K4" s="223">
        <v>8.3248587569999994</v>
      </c>
      <c r="L4" s="223">
        <v>2.5254237289999999</v>
      </c>
      <c r="M4" s="177">
        <v>0.20338983099999999</v>
      </c>
      <c r="N4" s="233">
        <v>25</v>
      </c>
      <c r="O4" s="223">
        <v>1.6989902720000001</v>
      </c>
      <c r="P4" s="223">
        <v>5.5849802369999999</v>
      </c>
      <c r="Q4" s="223">
        <v>11.77206851</v>
      </c>
      <c r="R4" s="223">
        <v>6.0289855069999998</v>
      </c>
    </row>
    <row r="5" spans="1:19" ht="13.5" thickTop="1" x14ac:dyDescent="0.2">
      <c r="A5" s="579" t="s">
        <v>124</v>
      </c>
      <c r="B5" s="580"/>
      <c r="C5" s="581"/>
      <c r="D5" s="235">
        <v>27837</v>
      </c>
      <c r="E5" s="423">
        <v>-4.7077082999999999E-2</v>
      </c>
      <c r="F5" s="236">
        <v>0.89640626000000001</v>
      </c>
      <c r="G5" s="235">
        <v>1034</v>
      </c>
      <c r="H5" s="235">
        <v>872</v>
      </c>
      <c r="I5" s="424">
        <v>61</v>
      </c>
      <c r="J5" s="236">
        <v>0.15960771600000001</v>
      </c>
      <c r="K5" s="425">
        <v>7.839175258</v>
      </c>
      <c r="L5" s="425">
        <v>2.5391752580000002</v>
      </c>
      <c r="M5" s="236">
        <v>0.17216494800000001</v>
      </c>
      <c r="N5" s="424">
        <v>24</v>
      </c>
      <c r="O5" s="425">
        <v>1.6841227480000001</v>
      </c>
      <c r="P5" s="425">
        <v>5.5280464220000001</v>
      </c>
      <c r="Q5" s="425">
        <v>11.769825920000001</v>
      </c>
      <c r="R5" s="425">
        <v>9.2524177949999995</v>
      </c>
    </row>
    <row r="6" spans="1:19" x14ac:dyDescent="0.2">
      <c r="B6" s="1"/>
    </row>
    <row r="7" spans="1:19" ht="15.75" customHeight="1" x14ac:dyDescent="0.2">
      <c r="A7" s="496" t="s">
        <v>115</v>
      </c>
      <c r="B7" s="496" t="s">
        <v>116</v>
      </c>
      <c r="C7" s="496" t="s">
        <v>117</v>
      </c>
      <c r="D7" s="590" t="s">
        <v>287</v>
      </c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3"/>
      <c r="P7" s="593"/>
      <c r="Q7" s="593"/>
      <c r="R7" s="593"/>
      <c r="S7" s="592"/>
    </row>
    <row r="8" spans="1:19" ht="101.25" x14ac:dyDescent="0.2">
      <c r="A8" s="582"/>
      <c r="B8" s="582"/>
      <c r="C8" s="582"/>
      <c r="D8" s="234" t="s">
        <v>118</v>
      </c>
      <c r="E8" s="234" t="s">
        <v>398</v>
      </c>
      <c r="F8" s="234" t="s">
        <v>314</v>
      </c>
      <c r="G8" s="234" t="s">
        <v>344</v>
      </c>
      <c r="H8" s="234" t="s">
        <v>349</v>
      </c>
      <c r="I8" s="288" t="s">
        <v>155</v>
      </c>
      <c r="J8" s="234" t="s">
        <v>244</v>
      </c>
      <c r="K8" s="234" t="s">
        <v>245</v>
      </c>
      <c r="L8" s="234" t="s">
        <v>273</v>
      </c>
      <c r="M8" s="234" t="s">
        <v>274</v>
      </c>
      <c r="N8" s="234" t="s">
        <v>310</v>
      </c>
      <c r="O8" s="334" t="s">
        <v>246</v>
      </c>
      <c r="P8" s="334" t="s">
        <v>275</v>
      </c>
      <c r="Q8" s="334" t="s">
        <v>308</v>
      </c>
      <c r="R8" s="334" t="s">
        <v>426</v>
      </c>
      <c r="S8" s="334" t="s">
        <v>427</v>
      </c>
    </row>
    <row r="9" spans="1:19" s="350" customFormat="1" x14ac:dyDescent="0.2">
      <c r="A9" s="335" t="s">
        <v>22</v>
      </c>
      <c r="B9" s="336" t="s">
        <v>44</v>
      </c>
      <c r="C9" s="336" t="s">
        <v>351</v>
      </c>
      <c r="D9" s="232">
        <v>990</v>
      </c>
      <c r="E9" s="383">
        <v>-0.81647172398354639</v>
      </c>
      <c r="F9" s="177">
        <v>0.13387423935091278</v>
      </c>
      <c r="G9" s="348">
        <v>1.6003262642740619</v>
      </c>
      <c r="H9" s="177">
        <v>0.13843648208469056</v>
      </c>
      <c r="I9" s="232">
        <v>290</v>
      </c>
      <c r="J9" s="349">
        <v>56</v>
      </c>
      <c r="K9" s="177">
        <v>0.17272727272727273</v>
      </c>
      <c r="L9" s="223">
        <v>4.7328990228013028</v>
      </c>
      <c r="M9" s="223">
        <v>2.3192182410423454</v>
      </c>
      <c r="N9" s="177">
        <v>9.7719869706840382E-3</v>
      </c>
      <c r="O9" s="233">
        <v>74.5</v>
      </c>
      <c r="P9" s="223">
        <v>1.2202020202020203</v>
      </c>
      <c r="Q9" s="223">
        <v>1.3463414634146342</v>
      </c>
      <c r="R9" s="223">
        <v>1.4975609756097561</v>
      </c>
      <c r="S9" s="223">
        <v>3.3691056910569106</v>
      </c>
    </row>
    <row r="10" spans="1:19" s="350" customFormat="1" x14ac:dyDescent="0.2">
      <c r="A10" s="335" t="s">
        <v>27</v>
      </c>
      <c r="B10" s="336" t="s">
        <v>40</v>
      </c>
      <c r="C10" s="336" t="s">
        <v>179</v>
      </c>
      <c r="D10" s="232">
        <v>2068</v>
      </c>
      <c r="E10" s="383">
        <v>4.2172505712109674</v>
      </c>
      <c r="F10" s="177">
        <v>1</v>
      </c>
      <c r="G10" s="348">
        <v>6.2709359605911326</v>
      </c>
      <c r="H10" s="177">
        <v>2.1428571428571429E-2</v>
      </c>
      <c r="I10" s="232">
        <v>204</v>
      </c>
      <c r="J10" s="349">
        <v>59</v>
      </c>
      <c r="K10" s="177">
        <v>3.8684719535783368E-2</v>
      </c>
      <c r="L10" s="223">
        <v>4.0392857142857146</v>
      </c>
      <c r="M10" s="223">
        <v>2.0035714285714286</v>
      </c>
      <c r="N10" s="177" t="s">
        <v>243</v>
      </c>
      <c r="O10" s="233" t="s">
        <v>243</v>
      </c>
      <c r="P10" s="223">
        <v>1.7599225556631171</v>
      </c>
      <c r="Q10" s="223">
        <v>0.5619335347432024</v>
      </c>
      <c r="R10" s="223">
        <v>18.283987915407856</v>
      </c>
      <c r="S10" s="223" t="s">
        <v>243</v>
      </c>
    </row>
    <row r="11" spans="1:19" ht="13.5" thickBot="1" x14ac:dyDescent="0.25">
      <c r="A11" s="335" t="s">
        <v>55</v>
      </c>
      <c r="B11" s="336" t="s">
        <v>68</v>
      </c>
      <c r="C11" s="336" t="s">
        <v>69</v>
      </c>
      <c r="D11" s="232">
        <v>159</v>
      </c>
      <c r="E11" s="383">
        <v>2.1776018099547514</v>
      </c>
      <c r="F11" s="177">
        <v>7.3641795192441297E-3</v>
      </c>
      <c r="G11" s="348">
        <v>1</v>
      </c>
      <c r="H11" s="177">
        <v>0.36708860759493672</v>
      </c>
      <c r="I11" s="232">
        <v>91</v>
      </c>
      <c r="J11" s="349">
        <v>60</v>
      </c>
      <c r="K11" s="177">
        <v>0.13836477987421383</v>
      </c>
      <c r="L11" s="223">
        <v>4.666666666666667</v>
      </c>
      <c r="M11" s="223">
        <v>2.2075471698113209</v>
      </c>
      <c r="N11" s="177">
        <v>3.1446540880503145E-2</v>
      </c>
      <c r="O11" s="233">
        <v>201</v>
      </c>
      <c r="P11" s="223">
        <v>0.45283018867924529</v>
      </c>
      <c r="Q11" s="223">
        <v>0.67295597484276726</v>
      </c>
      <c r="R11" s="223">
        <v>2.0691823899371071</v>
      </c>
      <c r="S11" s="223">
        <v>3.7735849056603772E-2</v>
      </c>
    </row>
    <row r="12" spans="1:19" ht="13.5" thickTop="1" x14ac:dyDescent="0.2">
      <c r="A12" s="579" t="s">
        <v>124</v>
      </c>
      <c r="B12" s="580"/>
      <c r="C12" s="581"/>
      <c r="D12" s="235">
        <v>3217</v>
      </c>
      <c r="E12" s="423">
        <v>-0.44920789776324799</v>
      </c>
      <c r="F12" s="236">
        <v>0.10359373993688414</v>
      </c>
      <c r="G12" s="426">
        <v>2.4748717948717949</v>
      </c>
      <c r="H12" s="236">
        <v>0.14163498098859315</v>
      </c>
      <c r="I12" s="235">
        <v>584</v>
      </c>
      <c r="J12" s="424">
        <v>58</v>
      </c>
      <c r="K12" s="236">
        <v>8.4861672365557972E-2</v>
      </c>
      <c r="L12" s="425">
        <v>4.5384615384615383</v>
      </c>
      <c r="M12" s="425">
        <v>2.2184235517568851</v>
      </c>
      <c r="N12" s="236">
        <v>1.0446343779677113E-2</v>
      </c>
      <c r="O12" s="424">
        <v>84</v>
      </c>
      <c r="P12" s="425">
        <v>1.5290824261275273</v>
      </c>
      <c r="Q12" s="425">
        <v>1.0144796380090497</v>
      </c>
      <c r="R12" s="425">
        <v>6.6081447963800901</v>
      </c>
      <c r="S12" s="425">
        <v>1.8805429864253393</v>
      </c>
    </row>
    <row r="13" spans="1:19" ht="13.5" customHeight="1" x14ac:dyDescent="0.2">
      <c r="A13" s="494"/>
      <c r="B13" s="586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339"/>
    </row>
    <row r="14" spans="1:19" ht="15.75" x14ac:dyDescent="0.2">
      <c r="A14" s="496" t="s">
        <v>115</v>
      </c>
      <c r="B14" s="496" t="s">
        <v>116</v>
      </c>
      <c r="C14" s="496" t="s">
        <v>117</v>
      </c>
      <c r="D14" s="590" t="s">
        <v>288</v>
      </c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3"/>
      <c r="P14" s="593"/>
      <c r="Q14" s="593"/>
      <c r="R14" s="592"/>
    </row>
    <row r="15" spans="1:19" ht="90" x14ac:dyDescent="0.2">
      <c r="A15" s="582"/>
      <c r="B15" s="582"/>
      <c r="C15" s="582"/>
      <c r="D15" s="234" t="s">
        <v>118</v>
      </c>
      <c r="E15" s="234" t="s">
        <v>398</v>
      </c>
      <c r="F15" s="234" t="s">
        <v>313</v>
      </c>
      <c r="G15" s="234" t="s">
        <v>272</v>
      </c>
      <c r="H15" s="288" t="s">
        <v>155</v>
      </c>
      <c r="I15" s="234" t="s">
        <v>244</v>
      </c>
      <c r="J15" s="234" t="s">
        <v>245</v>
      </c>
      <c r="K15" s="234" t="s">
        <v>273</v>
      </c>
      <c r="L15" s="234" t="s">
        <v>274</v>
      </c>
      <c r="M15" s="234" t="s">
        <v>310</v>
      </c>
      <c r="N15" s="334" t="s">
        <v>246</v>
      </c>
      <c r="O15" s="334" t="s">
        <v>275</v>
      </c>
      <c r="P15" s="334" t="s">
        <v>308</v>
      </c>
      <c r="Q15" s="334" t="s">
        <v>426</v>
      </c>
      <c r="R15" s="334" t="s">
        <v>427</v>
      </c>
    </row>
    <row r="16" spans="1:19" ht="13.5" thickBot="1" x14ac:dyDescent="0.25">
      <c r="A16" s="335" t="s">
        <v>22</v>
      </c>
      <c r="B16" s="336" t="s">
        <v>44</v>
      </c>
      <c r="C16" s="336" t="s">
        <v>351</v>
      </c>
      <c r="D16" s="232">
        <v>2140</v>
      </c>
      <c r="E16" s="383">
        <v>7.0783475783475769</v>
      </c>
      <c r="F16" s="177">
        <v>1</v>
      </c>
      <c r="G16" s="232">
        <v>108</v>
      </c>
      <c r="H16" s="232">
        <v>88</v>
      </c>
      <c r="I16" s="332">
        <v>64</v>
      </c>
      <c r="J16" s="177">
        <v>0.18271028037383177</v>
      </c>
      <c r="K16" s="223">
        <v>8.2282608695652169</v>
      </c>
      <c r="L16" s="223">
        <v>3.0108695652173911</v>
      </c>
      <c r="M16" s="177">
        <v>0.19565217391304349</v>
      </c>
      <c r="N16" s="233">
        <v>19</v>
      </c>
      <c r="O16" s="223">
        <v>1.4734848484848484</v>
      </c>
      <c r="P16" s="223">
        <v>4.3981481481481479</v>
      </c>
      <c r="Q16" s="223">
        <v>2.0185185185185186</v>
      </c>
      <c r="R16" s="223">
        <v>16.296296296296298</v>
      </c>
    </row>
    <row r="17" spans="1:18" ht="13.5" thickTop="1" x14ac:dyDescent="0.2">
      <c r="A17" s="579" t="s">
        <v>124</v>
      </c>
      <c r="B17" s="580"/>
      <c r="C17" s="581"/>
      <c r="D17" s="235">
        <v>2140</v>
      </c>
      <c r="E17" s="423">
        <v>7.0783475779999998</v>
      </c>
      <c r="F17" s="236">
        <v>1</v>
      </c>
      <c r="G17" s="235">
        <v>108</v>
      </c>
      <c r="H17" s="235">
        <v>88</v>
      </c>
      <c r="I17" s="424">
        <v>64</v>
      </c>
      <c r="J17" s="427">
        <v>0.18271028</v>
      </c>
      <c r="K17" s="425">
        <v>8.2282608699999997</v>
      </c>
      <c r="L17" s="425">
        <v>3.0108695650000001</v>
      </c>
      <c r="M17" s="236">
        <v>0.19565217400000001</v>
      </c>
      <c r="N17" s="424">
        <v>19</v>
      </c>
      <c r="O17" s="425">
        <v>1.473484848</v>
      </c>
      <c r="P17" s="425">
        <v>4.3981481479999998</v>
      </c>
      <c r="Q17" s="425">
        <v>2.0185185190000001</v>
      </c>
      <c r="R17" s="425">
        <v>16.296296300000002</v>
      </c>
    </row>
    <row r="19" spans="1:18" x14ac:dyDescent="0.2">
      <c r="A19" s="22" t="s">
        <v>399</v>
      </c>
    </row>
    <row r="27" spans="1:18" x14ac:dyDescent="0.2">
      <c r="A27" s="341"/>
    </row>
  </sheetData>
  <mergeCells count="16">
    <mergeCell ref="D1:R1"/>
    <mergeCell ref="D7:S7"/>
    <mergeCell ref="D14:R14"/>
    <mergeCell ref="A5:C5"/>
    <mergeCell ref="A17:C17"/>
    <mergeCell ref="A12:C12"/>
    <mergeCell ref="A13:O13"/>
    <mergeCell ref="A14:A15"/>
    <mergeCell ref="B14:B15"/>
    <mergeCell ref="C14:C15"/>
    <mergeCell ref="A7:A8"/>
    <mergeCell ref="B7:B8"/>
    <mergeCell ref="C7:C8"/>
    <mergeCell ref="A1:A2"/>
    <mergeCell ref="B1:B2"/>
    <mergeCell ref="C1:C2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6.h&amp;U : PMSI SSR – Activité 2016 – Description de l’activité Adultes relative aux affections des systèmes digestif, métabolique et endocrinien et aux affections onco hématologiques</oddHeader>
    <oddFooter>&amp;C&amp;8Soins de suite et de réadaptation (SSR) - Bilan PMSI 2016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T26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9.71093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8" width="9.42578125" customWidth="1"/>
    <col min="19" max="20" width="8.5703125" customWidth="1"/>
  </cols>
  <sheetData>
    <row r="1" spans="1:20" ht="15.75" x14ac:dyDescent="0.2">
      <c r="A1" s="496" t="s">
        <v>115</v>
      </c>
      <c r="B1" s="496" t="s">
        <v>116</v>
      </c>
      <c r="C1" s="496" t="s">
        <v>117</v>
      </c>
      <c r="D1" s="590" t="s">
        <v>291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  <c r="P1" s="592"/>
      <c r="Q1" s="592"/>
      <c r="R1" s="592"/>
      <c r="S1" s="592"/>
    </row>
    <row r="2" spans="1:20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0" ht="13.5" thickBot="1" x14ac:dyDescent="0.25">
      <c r="A3" s="335" t="s">
        <v>35</v>
      </c>
      <c r="B3" s="336" t="s">
        <v>95</v>
      </c>
      <c r="C3" s="336" t="s">
        <v>466</v>
      </c>
      <c r="D3" s="232">
        <v>2117</v>
      </c>
      <c r="E3" s="383">
        <v>-0.14240399902164613</v>
      </c>
      <c r="F3" s="177">
        <v>0.94298440979955456</v>
      </c>
      <c r="G3" s="232">
        <v>88</v>
      </c>
      <c r="H3" s="232">
        <v>60</v>
      </c>
      <c r="I3" s="332">
        <v>51</v>
      </c>
      <c r="J3" s="177">
        <v>6.6131317902692485E-2</v>
      </c>
      <c r="K3" s="223">
        <v>9.2528735632183903</v>
      </c>
      <c r="L3" s="223">
        <v>4.4252873563218387</v>
      </c>
      <c r="M3" s="177">
        <v>0.82758620689655171</v>
      </c>
      <c r="N3" s="233">
        <v>19.5</v>
      </c>
      <c r="O3" s="223">
        <v>3.9026497695852536</v>
      </c>
      <c r="P3" s="223">
        <v>1.4318181818181819</v>
      </c>
      <c r="Q3" s="223">
        <v>10.25</v>
      </c>
      <c r="R3" s="223">
        <v>1.125</v>
      </c>
      <c r="S3" s="223">
        <v>10.022727272727273</v>
      </c>
    </row>
    <row r="4" spans="1:20" ht="13.5" thickTop="1" x14ac:dyDescent="0.2">
      <c r="A4" s="579" t="s">
        <v>124</v>
      </c>
      <c r="B4" s="580"/>
      <c r="C4" s="581"/>
      <c r="D4" s="235">
        <v>2117</v>
      </c>
      <c r="E4" s="423">
        <v>-0.142403999</v>
      </c>
      <c r="F4" s="236">
        <v>0.94298441</v>
      </c>
      <c r="G4" s="235">
        <v>88</v>
      </c>
      <c r="H4" s="235">
        <v>60</v>
      </c>
      <c r="I4" s="424">
        <v>51</v>
      </c>
      <c r="J4" s="236">
        <v>6.6131317999999994E-2</v>
      </c>
      <c r="K4" s="425">
        <v>9.2528735629999996</v>
      </c>
      <c r="L4" s="425">
        <v>4.4252873560000001</v>
      </c>
      <c r="M4" s="427">
        <v>0.82758620699999996</v>
      </c>
      <c r="N4" s="428">
        <v>19.5</v>
      </c>
      <c r="O4" s="425">
        <v>3.90264977</v>
      </c>
      <c r="P4" s="425">
        <v>1.431818182</v>
      </c>
      <c r="Q4" s="425">
        <v>10.25</v>
      </c>
      <c r="R4" s="425">
        <v>1.125</v>
      </c>
      <c r="S4" s="425">
        <v>10.022727270000001</v>
      </c>
    </row>
    <row r="6" spans="1:20" x14ac:dyDescent="0.2">
      <c r="B6" s="1"/>
    </row>
    <row r="7" spans="1:20" ht="15.75" x14ac:dyDescent="0.2">
      <c r="A7" s="496" t="s">
        <v>115</v>
      </c>
      <c r="B7" s="496" t="s">
        <v>116</v>
      </c>
      <c r="C7" s="496" t="s">
        <v>117</v>
      </c>
      <c r="D7" s="590" t="s">
        <v>292</v>
      </c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3"/>
      <c r="P7" s="593"/>
      <c r="Q7" s="593"/>
      <c r="R7" s="593"/>
      <c r="S7" s="592"/>
      <c r="T7" s="592"/>
    </row>
    <row r="8" spans="1:20" ht="101.25" x14ac:dyDescent="0.2">
      <c r="A8" s="582"/>
      <c r="B8" s="582"/>
      <c r="C8" s="582"/>
      <c r="D8" s="234" t="s">
        <v>118</v>
      </c>
      <c r="E8" s="234" t="s">
        <v>398</v>
      </c>
      <c r="F8" s="234" t="s">
        <v>314</v>
      </c>
      <c r="G8" s="234" t="s">
        <v>344</v>
      </c>
      <c r="H8" s="234" t="s">
        <v>349</v>
      </c>
      <c r="I8" s="288" t="s">
        <v>155</v>
      </c>
      <c r="J8" s="234" t="s">
        <v>244</v>
      </c>
      <c r="K8" s="234" t="s">
        <v>245</v>
      </c>
      <c r="L8" s="234" t="s">
        <v>273</v>
      </c>
      <c r="M8" s="234" t="s">
        <v>274</v>
      </c>
      <c r="N8" s="234" t="s">
        <v>310</v>
      </c>
      <c r="O8" s="334" t="s">
        <v>246</v>
      </c>
      <c r="P8" s="334" t="s">
        <v>275</v>
      </c>
      <c r="Q8" s="334" t="s">
        <v>308</v>
      </c>
      <c r="R8" s="334" t="s">
        <v>309</v>
      </c>
      <c r="S8" s="334" t="s">
        <v>426</v>
      </c>
      <c r="T8" s="334" t="s">
        <v>427</v>
      </c>
    </row>
    <row r="9" spans="1:20" ht="13.5" thickBot="1" x14ac:dyDescent="0.25">
      <c r="A9" s="335" t="s">
        <v>35</v>
      </c>
      <c r="B9" s="336" t="s">
        <v>95</v>
      </c>
      <c r="C9" s="336" t="s">
        <v>466</v>
      </c>
      <c r="D9" s="232">
        <v>128</v>
      </c>
      <c r="E9" s="286">
        <v>0.19689484800000001</v>
      </c>
      <c r="F9" s="177">
        <v>5.7015589999999998E-2</v>
      </c>
      <c r="G9" s="348">
        <v>2.4705882350000001</v>
      </c>
      <c r="H9" s="177">
        <v>0.48076923100000002</v>
      </c>
      <c r="I9" s="232">
        <v>30</v>
      </c>
      <c r="J9" s="349">
        <v>53</v>
      </c>
      <c r="K9" s="177">
        <v>6.25E-2</v>
      </c>
      <c r="L9" s="223">
        <v>4.519230769</v>
      </c>
      <c r="M9" s="223">
        <v>2.192307692</v>
      </c>
      <c r="N9" s="177">
        <v>0.17307692299999999</v>
      </c>
      <c r="O9" s="233">
        <v>84</v>
      </c>
      <c r="P9" s="223">
        <v>3.25</v>
      </c>
      <c r="Q9" s="223">
        <v>5.7692307999999998E-2</v>
      </c>
      <c r="R9" s="223">
        <v>2.807692308</v>
      </c>
      <c r="S9" s="223">
        <v>0.34615384599999999</v>
      </c>
      <c r="T9" s="223">
        <v>0.96153846200000004</v>
      </c>
    </row>
    <row r="10" spans="1:20" ht="13.5" thickTop="1" x14ac:dyDescent="0.2">
      <c r="A10" s="579" t="s">
        <v>124</v>
      </c>
      <c r="B10" s="580"/>
      <c r="C10" s="581"/>
      <c r="D10" s="235">
        <v>128</v>
      </c>
      <c r="E10" s="423">
        <v>0.19689484827099513</v>
      </c>
      <c r="F10" s="236">
        <v>5.7015590200445436E-2</v>
      </c>
      <c r="G10" s="426">
        <v>2.4705882352941178</v>
      </c>
      <c r="H10" s="236">
        <v>0.48076923076923078</v>
      </c>
      <c r="I10" s="235">
        <v>30</v>
      </c>
      <c r="J10" s="424">
        <v>53</v>
      </c>
      <c r="K10" s="236">
        <v>6.25E-2</v>
      </c>
      <c r="L10" s="425">
        <v>4.5192307692307692</v>
      </c>
      <c r="M10" s="425">
        <v>2.1923076923076925</v>
      </c>
      <c r="N10" s="236">
        <v>0.17307692307692307</v>
      </c>
      <c r="O10" s="424">
        <v>84</v>
      </c>
      <c r="P10" s="425">
        <v>3.25</v>
      </c>
      <c r="Q10" s="429">
        <v>5.7692307692307696E-2</v>
      </c>
      <c r="R10" s="425">
        <v>2.8076923076923075</v>
      </c>
      <c r="S10" s="425">
        <v>0.34615384615384615</v>
      </c>
      <c r="T10" s="425">
        <v>0.96153846153846156</v>
      </c>
    </row>
    <row r="11" spans="1:20" ht="21" customHeight="1" x14ac:dyDescent="0.2">
      <c r="A11" s="494"/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339"/>
    </row>
    <row r="12" spans="1:20" x14ac:dyDescent="0.2">
      <c r="A12" s="22" t="s">
        <v>399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8"/>
    </row>
    <row r="16" spans="1:20" x14ac:dyDescent="0.2">
      <c r="M16" t="s">
        <v>243</v>
      </c>
      <c r="N16" t="s">
        <v>243</v>
      </c>
    </row>
    <row r="26" spans="1:1" x14ac:dyDescent="0.2">
      <c r="A26" s="341"/>
    </row>
  </sheetData>
  <mergeCells count="11">
    <mergeCell ref="A10:C10"/>
    <mergeCell ref="A11:O11"/>
    <mergeCell ref="A1:A2"/>
    <mergeCell ref="B1:B2"/>
    <mergeCell ref="C1:C2"/>
    <mergeCell ref="A4:C4"/>
    <mergeCell ref="A7:A8"/>
    <mergeCell ref="B7:B8"/>
    <mergeCell ref="C7:C8"/>
    <mergeCell ref="D1:S1"/>
    <mergeCell ref="D7:T7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6.i&amp;U : PMSI SSR – Activité 2016 – Description de l’activité Adultes relative aux affections des brûlés</oddHeader>
    <oddFooter>&amp;C&amp;8Soins de suite et de réadaptation (SSR) - Bilan PMSI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30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5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9" width="8.5703125" customWidth="1"/>
  </cols>
  <sheetData>
    <row r="1" spans="1:21" ht="15.75" x14ac:dyDescent="0.2">
      <c r="A1" s="496" t="s">
        <v>115</v>
      </c>
      <c r="B1" s="496" t="s">
        <v>116</v>
      </c>
      <c r="C1" s="496" t="s">
        <v>117</v>
      </c>
      <c r="D1" s="590" t="s">
        <v>289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  <c r="P1" s="592"/>
      <c r="Q1" s="592"/>
      <c r="R1" s="592"/>
    </row>
    <row r="2" spans="1:21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21" x14ac:dyDescent="0.2">
      <c r="A3" s="335" t="s">
        <v>22</v>
      </c>
      <c r="B3" s="336" t="s">
        <v>43</v>
      </c>
      <c r="C3" s="336" t="s">
        <v>353</v>
      </c>
      <c r="D3" s="232">
        <v>12016</v>
      </c>
      <c r="E3" s="286">
        <v>-8.1790604057810579E-2</v>
      </c>
      <c r="F3" s="177">
        <v>0.99808954232079072</v>
      </c>
      <c r="G3" s="232">
        <v>249</v>
      </c>
      <c r="H3" s="232">
        <v>211</v>
      </c>
      <c r="I3" s="332">
        <v>48</v>
      </c>
      <c r="J3" s="177">
        <v>2.4966711051930758E-3</v>
      </c>
      <c r="K3" s="223">
        <v>4</v>
      </c>
      <c r="L3" s="223">
        <v>4.6341463414634143</v>
      </c>
      <c r="M3" s="177" t="s">
        <v>243</v>
      </c>
      <c r="N3" s="233" t="s">
        <v>243</v>
      </c>
      <c r="O3" s="223">
        <v>0.60107298309545498</v>
      </c>
      <c r="P3" s="223">
        <v>0.13253012048192772</v>
      </c>
      <c r="Q3" s="223">
        <v>56.072289156626503</v>
      </c>
      <c r="R3" s="223">
        <v>32.983935742971887</v>
      </c>
    </row>
    <row r="4" spans="1:21" x14ac:dyDescent="0.2">
      <c r="A4" s="335" t="s">
        <v>27</v>
      </c>
      <c r="B4" s="336" t="s">
        <v>48</v>
      </c>
      <c r="C4" s="336" t="s">
        <v>236</v>
      </c>
      <c r="D4" s="232">
        <v>5029</v>
      </c>
      <c r="E4" s="383">
        <v>0.1678540757488125</v>
      </c>
      <c r="F4" s="177">
        <v>0.93250509920267011</v>
      </c>
      <c r="G4" s="232">
        <v>195</v>
      </c>
      <c r="H4" s="232">
        <v>178</v>
      </c>
      <c r="I4" s="332">
        <v>48</v>
      </c>
      <c r="J4" s="177">
        <v>1.5907735136209981E-3</v>
      </c>
      <c r="K4" s="223">
        <v>4.2157894736842101</v>
      </c>
      <c r="L4" s="223">
        <v>4.7052631578947368</v>
      </c>
      <c r="M4" s="177" t="s">
        <v>243</v>
      </c>
      <c r="N4" s="233" t="s">
        <v>243</v>
      </c>
      <c r="O4" s="223">
        <v>0.28804648588821252</v>
      </c>
      <c r="P4" s="223">
        <v>0.30769230769230771</v>
      </c>
      <c r="Q4" s="223">
        <v>6.6615384615384619</v>
      </c>
      <c r="R4" s="223">
        <v>12.169230769230769</v>
      </c>
      <c r="U4" s="362"/>
    </row>
    <row r="5" spans="1:21" x14ac:dyDescent="0.2">
      <c r="A5" s="335" t="s">
        <v>35</v>
      </c>
      <c r="B5" s="336" t="s">
        <v>92</v>
      </c>
      <c r="C5" s="336" t="s">
        <v>366</v>
      </c>
      <c r="D5" s="232">
        <v>8390</v>
      </c>
      <c r="E5" s="286">
        <v>1.4514907325442472E-2</v>
      </c>
      <c r="F5" s="177">
        <v>1</v>
      </c>
      <c r="G5" s="232">
        <v>171</v>
      </c>
      <c r="H5" s="232">
        <v>147</v>
      </c>
      <c r="I5" s="332">
        <v>46</v>
      </c>
      <c r="J5" s="177" t="s">
        <v>243</v>
      </c>
      <c r="K5" s="223">
        <v>4.1020408163265305</v>
      </c>
      <c r="L5" s="223">
        <v>2.564625850340136</v>
      </c>
      <c r="M5" s="177" t="s">
        <v>243</v>
      </c>
      <c r="N5" s="233" t="s">
        <v>243</v>
      </c>
      <c r="O5" s="223">
        <v>1.023024681133013</v>
      </c>
      <c r="P5" s="223">
        <v>0.73099415204678364</v>
      </c>
      <c r="Q5" s="223">
        <v>19.497076023391813</v>
      </c>
      <c r="R5" s="223">
        <v>200.36257309941521</v>
      </c>
      <c r="U5" s="362"/>
    </row>
    <row r="6" spans="1:21" x14ac:dyDescent="0.2">
      <c r="A6" s="335" t="s">
        <v>35</v>
      </c>
      <c r="B6" s="336" t="s">
        <v>103</v>
      </c>
      <c r="C6" s="336" t="s">
        <v>367</v>
      </c>
      <c r="D6" s="232">
        <v>9668</v>
      </c>
      <c r="E6" s="286">
        <v>4.5176397637152643E-2</v>
      </c>
      <c r="F6" s="177">
        <v>1</v>
      </c>
      <c r="G6" s="232">
        <v>156</v>
      </c>
      <c r="H6" s="232">
        <v>145</v>
      </c>
      <c r="I6" s="332">
        <v>49</v>
      </c>
      <c r="J6" s="177" t="s">
        <v>243</v>
      </c>
      <c r="K6" s="223">
        <v>4.6136363636363633</v>
      </c>
      <c r="L6" s="223">
        <v>2.7424242424242422</v>
      </c>
      <c r="M6" s="177" t="s">
        <v>243</v>
      </c>
      <c r="N6" s="233" t="s">
        <v>243</v>
      </c>
      <c r="O6" s="223">
        <v>1.5354443018114392</v>
      </c>
      <c r="P6" s="223">
        <v>6.41025641025641E-3</v>
      </c>
      <c r="Q6" s="223">
        <v>27.762820512820515</v>
      </c>
      <c r="R6" s="223">
        <v>258.34615384615387</v>
      </c>
      <c r="U6" s="362"/>
    </row>
    <row r="7" spans="1:21" s="362" customFormat="1" x14ac:dyDescent="0.2">
      <c r="A7" s="342" t="s">
        <v>55</v>
      </c>
      <c r="B7" s="415" t="s">
        <v>59</v>
      </c>
      <c r="C7" s="336" t="s">
        <v>385</v>
      </c>
      <c r="D7" s="232">
        <v>4597</v>
      </c>
      <c r="E7" s="286" t="s">
        <v>243</v>
      </c>
      <c r="F7" s="177">
        <v>1</v>
      </c>
      <c r="G7" s="232">
        <v>168</v>
      </c>
      <c r="H7" s="232">
        <v>139</v>
      </c>
      <c r="I7" s="332">
        <v>53</v>
      </c>
      <c r="J7" s="177">
        <v>1.7620187078529477E-2</v>
      </c>
      <c r="K7" s="223">
        <v>4.8116883116883118</v>
      </c>
      <c r="L7" s="223">
        <v>3.1363636363636362</v>
      </c>
      <c r="M7" s="177">
        <v>2.5974025974025976E-2</v>
      </c>
      <c r="N7" s="233">
        <v>7</v>
      </c>
      <c r="O7" s="223">
        <v>1.005722891566265</v>
      </c>
      <c r="P7" s="223">
        <v>1.0357142857142858</v>
      </c>
      <c r="Q7" s="223">
        <v>1.3392857142857142</v>
      </c>
      <c r="R7" s="223">
        <v>1.7142857142857142</v>
      </c>
    </row>
    <row r="8" spans="1:21" x14ac:dyDescent="0.2">
      <c r="A8" s="335" t="s">
        <v>55</v>
      </c>
      <c r="B8" s="336" t="s">
        <v>84</v>
      </c>
      <c r="C8" s="336" t="s">
        <v>85</v>
      </c>
      <c r="D8" s="232">
        <v>13059</v>
      </c>
      <c r="E8" s="286">
        <v>8.7962613649224641E-2</v>
      </c>
      <c r="F8" s="177">
        <v>1</v>
      </c>
      <c r="G8" s="232">
        <v>291</v>
      </c>
      <c r="H8" s="232">
        <v>282</v>
      </c>
      <c r="I8" s="332">
        <v>45</v>
      </c>
      <c r="J8" s="177" t="s">
        <v>243</v>
      </c>
      <c r="K8" s="223">
        <v>4.6929133858267713</v>
      </c>
      <c r="L8" s="223">
        <v>3.3031496062992125</v>
      </c>
      <c r="M8" s="177" t="s">
        <v>243</v>
      </c>
      <c r="N8" s="233" t="s">
        <v>243</v>
      </c>
      <c r="O8" s="223">
        <v>0.41100839443204762</v>
      </c>
      <c r="P8" s="223" t="s">
        <v>243</v>
      </c>
      <c r="Q8" s="223">
        <v>59.618556701030926</v>
      </c>
      <c r="R8" s="223">
        <v>48.797250859106526</v>
      </c>
      <c r="U8" s="362"/>
    </row>
    <row r="9" spans="1:21" ht="13.5" thickBot="1" x14ac:dyDescent="0.25">
      <c r="A9" s="335" t="s">
        <v>2</v>
      </c>
      <c r="B9" s="336" t="s">
        <v>19</v>
      </c>
      <c r="C9" s="336" t="s">
        <v>467</v>
      </c>
      <c r="D9" s="232">
        <v>10344</v>
      </c>
      <c r="E9" s="286">
        <v>3.5447169212637686E-2</v>
      </c>
      <c r="F9" s="177">
        <v>0.99432855906949913</v>
      </c>
      <c r="G9" s="232">
        <v>190</v>
      </c>
      <c r="H9" s="232">
        <v>175</v>
      </c>
      <c r="I9" s="332">
        <v>48</v>
      </c>
      <c r="J9" s="177" t="s">
        <v>243</v>
      </c>
      <c r="K9" s="223">
        <v>4</v>
      </c>
      <c r="L9" s="223">
        <v>4.1910828025477711</v>
      </c>
      <c r="M9" s="177" t="s">
        <v>243</v>
      </c>
      <c r="N9" s="233" t="s">
        <v>243</v>
      </c>
      <c r="O9" s="223">
        <v>1.0093219256799897</v>
      </c>
      <c r="P9" s="223">
        <v>3.1263157894736842</v>
      </c>
      <c r="Q9" s="223">
        <v>26.194736842105264</v>
      </c>
      <c r="R9" s="223">
        <v>82.752631578947373</v>
      </c>
      <c r="U9" s="362"/>
    </row>
    <row r="10" spans="1:21" ht="13.5" thickTop="1" x14ac:dyDescent="0.2">
      <c r="A10" s="579" t="s">
        <v>124</v>
      </c>
      <c r="B10" s="580"/>
      <c r="C10" s="581"/>
      <c r="D10" s="235">
        <v>63103</v>
      </c>
      <c r="E10" s="423">
        <v>0.108905504</v>
      </c>
      <c r="F10" s="236">
        <v>0.85738936700000001</v>
      </c>
      <c r="G10" s="235">
        <v>1420</v>
      </c>
      <c r="H10" s="235">
        <v>1244</v>
      </c>
      <c r="I10" s="424">
        <v>48</v>
      </c>
      <c r="J10" s="236">
        <v>1.8858060000000001E-3</v>
      </c>
      <c r="K10" s="425">
        <v>4.3535108960000004</v>
      </c>
      <c r="L10" s="425">
        <v>3.6828087169999999</v>
      </c>
      <c r="M10" s="427">
        <v>3.2284100000000001E-3</v>
      </c>
      <c r="N10" s="428">
        <v>7</v>
      </c>
      <c r="O10" s="425">
        <v>0.82863087300000005</v>
      </c>
      <c r="P10" s="425">
        <v>0.69507042299999999</v>
      </c>
      <c r="Q10" s="425">
        <v>32.026056339999997</v>
      </c>
      <c r="R10" s="425">
        <v>81.240140850000003</v>
      </c>
    </row>
    <row r="12" spans="1:21" x14ac:dyDescent="0.2">
      <c r="B12" s="1"/>
    </row>
    <row r="13" spans="1:21" ht="15.75" x14ac:dyDescent="0.2">
      <c r="A13" s="496" t="s">
        <v>115</v>
      </c>
      <c r="B13" s="496" t="s">
        <v>116</v>
      </c>
      <c r="C13" s="496" t="s">
        <v>117</v>
      </c>
      <c r="D13" s="590" t="s">
        <v>290</v>
      </c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2"/>
      <c r="P13" s="592"/>
      <c r="Q13" s="592"/>
      <c r="R13" s="592"/>
      <c r="S13" s="592"/>
    </row>
    <row r="14" spans="1:21" ht="101.25" x14ac:dyDescent="0.2">
      <c r="A14" s="582"/>
      <c r="B14" s="582"/>
      <c r="C14" s="582"/>
      <c r="D14" s="234" t="s">
        <v>118</v>
      </c>
      <c r="E14" s="234" t="s">
        <v>398</v>
      </c>
      <c r="F14" s="234" t="s">
        <v>314</v>
      </c>
      <c r="G14" s="234" t="s">
        <v>344</v>
      </c>
      <c r="H14" s="234" t="s">
        <v>349</v>
      </c>
      <c r="I14" s="288" t="s">
        <v>155</v>
      </c>
      <c r="J14" s="234" t="s">
        <v>244</v>
      </c>
      <c r="K14" s="234" t="s">
        <v>245</v>
      </c>
      <c r="L14" s="234" t="s">
        <v>273</v>
      </c>
      <c r="M14" s="234" t="s">
        <v>274</v>
      </c>
      <c r="N14" s="234" t="s">
        <v>310</v>
      </c>
      <c r="O14" s="334" t="s">
        <v>246</v>
      </c>
      <c r="P14" s="334" t="s">
        <v>275</v>
      </c>
      <c r="Q14" s="334" t="s">
        <v>308</v>
      </c>
      <c r="R14" s="334" t="s">
        <v>426</v>
      </c>
      <c r="S14" s="334" t="s">
        <v>427</v>
      </c>
    </row>
    <row r="15" spans="1:21" s="362" customFormat="1" x14ac:dyDescent="0.2">
      <c r="A15" s="335" t="s">
        <v>22</v>
      </c>
      <c r="B15" s="336" t="s">
        <v>43</v>
      </c>
      <c r="C15" s="336" t="s">
        <v>353</v>
      </c>
      <c r="D15" s="232">
        <v>23</v>
      </c>
      <c r="E15" s="286" t="s">
        <v>243</v>
      </c>
      <c r="F15" s="177">
        <v>1.9104576792092366E-3</v>
      </c>
      <c r="G15" s="348" t="s">
        <v>243</v>
      </c>
      <c r="H15" s="177" t="s">
        <v>243</v>
      </c>
      <c r="I15" s="232">
        <v>4</v>
      </c>
      <c r="J15" s="349">
        <v>46</v>
      </c>
      <c r="K15" s="177" t="s">
        <v>243</v>
      </c>
      <c r="L15" s="223" t="s">
        <v>243</v>
      </c>
      <c r="M15" s="223" t="s">
        <v>243</v>
      </c>
      <c r="N15" s="177" t="s">
        <v>243</v>
      </c>
      <c r="O15" s="233" t="s">
        <v>243</v>
      </c>
      <c r="P15" s="223">
        <v>8.6956521739130432E-2</v>
      </c>
      <c r="Q15" s="223" t="s">
        <v>243</v>
      </c>
      <c r="R15" s="223">
        <v>0.13043478260869565</v>
      </c>
      <c r="S15" s="223">
        <v>0.21739130434782608</v>
      </c>
    </row>
    <row r="16" spans="1:21" s="350" customFormat="1" x14ac:dyDescent="0.2">
      <c r="A16" s="335" t="s">
        <v>27</v>
      </c>
      <c r="B16" s="336" t="s">
        <v>48</v>
      </c>
      <c r="C16" s="336" t="s">
        <v>236</v>
      </c>
      <c r="D16" s="232">
        <v>364</v>
      </c>
      <c r="E16" s="383">
        <v>0.92227979274611394</v>
      </c>
      <c r="F16" s="177">
        <v>6.7494900797329865E-2</v>
      </c>
      <c r="G16" s="348">
        <v>1</v>
      </c>
      <c r="H16" s="177">
        <v>0.56868131868131866</v>
      </c>
      <c r="I16" s="232">
        <v>48</v>
      </c>
      <c r="J16" s="349">
        <v>51.5</v>
      </c>
      <c r="K16" s="177">
        <v>3.2967032967032968E-2</v>
      </c>
      <c r="L16" s="223">
        <v>4.0302197802197801</v>
      </c>
      <c r="M16" s="223">
        <v>3.3791208791208791</v>
      </c>
      <c r="N16" s="177" t="s">
        <v>243</v>
      </c>
      <c r="O16" s="233" t="s">
        <v>243</v>
      </c>
      <c r="P16" s="223">
        <v>0.14010989010989011</v>
      </c>
      <c r="Q16" s="223" t="s">
        <v>243</v>
      </c>
      <c r="R16" s="223" t="s">
        <v>243</v>
      </c>
      <c r="S16" s="223">
        <v>0.8351648351648352</v>
      </c>
    </row>
    <row r="17" spans="1:19" s="350" customFormat="1" x14ac:dyDescent="0.2">
      <c r="A17" s="335" t="s">
        <v>55</v>
      </c>
      <c r="B17" s="336" t="s">
        <v>76</v>
      </c>
      <c r="C17" s="336" t="s">
        <v>368</v>
      </c>
      <c r="D17" s="232">
        <v>10050</v>
      </c>
      <c r="E17" s="286">
        <v>-3.1851663323053669E-3</v>
      </c>
      <c r="F17" s="177">
        <v>1</v>
      </c>
      <c r="G17" s="348">
        <v>94.918918918918919</v>
      </c>
      <c r="H17" s="177">
        <v>0.61643835616438358</v>
      </c>
      <c r="I17" s="232">
        <v>82</v>
      </c>
      <c r="J17" s="349">
        <v>41</v>
      </c>
      <c r="K17" s="177" t="s">
        <v>243</v>
      </c>
      <c r="L17" s="223">
        <v>4.0821917808219181</v>
      </c>
      <c r="M17" s="223">
        <v>3.7808219178082192</v>
      </c>
      <c r="N17" s="177" t="s">
        <v>243</v>
      </c>
      <c r="O17" s="233" t="s">
        <v>243</v>
      </c>
      <c r="P17" s="223">
        <v>0.54729360306178243</v>
      </c>
      <c r="Q17" s="223">
        <v>5.541666666666667</v>
      </c>
      <c r="R17" s="223">
        <v>26.03125</v>
      </c>
      <c r="S17" s="223">
        <v>22.010416666666668</v>
      </c>
    </row>
    <row r="18" spans="1:19" ht="13.5" thickBot="1" x14ac:dyDescent="0.25">
      <c r="A18" s="335" t="s">
        <v>2</v>
      </c>
      <c r="B18" s="336" t="s">
        <v>19</v>
      </c>
      <c r="C18" s="336" t="s">
        <v>467</v>
      </c>
      <c r="D18" s="232">
        <v>59</v>
      </c>
      <c r="E18" s="383">
        <v>2.1649797570850207</v>
      </c>
      <c r="F18" s="177">
        <v>5.6714409305008168E-3</v>
      </c>
      <c r="G18" s="348">
        <v>29.5</v>
      </c>
      <c r="H18" s="177">
        <v>1</v>
      </c>
      <c r="I18" s="232">
        <v>2</v>
      </c>
      <c r="J18" s="349">
        <v>30</v>
      </c>
      <c r="K18" s="177" t="s">
        <v>243</v>
      </c>
      <c r="L18" s="223">
        <v>4</v>
      </c>
      <c r="M18" s="223">
        <v>2</v>
      </c>
      <c r="N18" s="177" t="s">
        <v>243</v>
      </c>
      <c r="O18" s="233" t="s">
        <v>243</v>
      </c>
      <c r="P18" s="223" t="s">
        <v>243</v>
      </c>
      <c r="Q18" s="223" t="s">
        <v>243</v>
      </c>
      <c r="R18" s="223" t="s">
        <v>243</v>
      </c>
      <c r="S18" s="223" t="s">
        <v>243</v>
      </c>
    </row>
    <row r="19" spans="1:19" ht="13.5" thickTop="1" x14ac:dyDescent="0.2">
      <c r="A19" s="579" t="s">
        <v>124</v>
      </c>
      <c r="B19" s="580"/>
      <c r="C19" s="581"/>
      <c r="D19" s="235">
        <v>10496</v>
      </c>
      <c r="E19" s="423">
        <v>2.0008214516223699E-2</v>
      </c>
      <c r="F19" s="236">
        <v>0.14261063329664805</v>
      </c>
      <c r="G19" s="426">
        <v>9.7642679900744422</v>
      </c>
      <c r="H19" s="236">
        <v>0.57858769931662868</v>
      </c>
      <c r="I19" s="235">
        <v>136</v>
      </c>
      <c r="J19" s="424">
        <v>41</v>
      </c>
      <c r="K19" s="427">
        <v>1.1432926829268292E-3</v>
      </c>
      <c r="L19" s="425">
        <v>4.0387243735763096</v>
      </c>
      <c r="M19" s="425">
        <v>3.439635535307517</v>
      </c>
      <c r="N19" s="427" t="s">
        <v>243</v>
      </c>
      <c r="O19" s="428" t="s">
        <v>243</v>
      </c>
      <c r="P19" s="425">
        <v>0.52321382512251746</v>
      </c>
      <c r="Q19" s="425">
        <v>1.0969072164948455</v>
      </c>
      <c r="R19" s="429">
        <v>5.1587628865979385</v>
      </c>
      <c r="S19" s="429">
        <v>4.9938144329896907</v>
      </c>
    </row>
    <row r="20" spans="1:19" ht="21" customHeight="1" x14ac:dyDescent="0.2">
      <c r="A20" s="494"/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339"/>
    </row>
    <row r="21" spans="1:19" x14ac:dyDescent="0.2">
      <c r="A21" s="22" t="s">
        <v>399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8"/>
    </row>
    <row r="30" spans="1:19" x14ac:dyDescent="0.2">
      <c r="A30" s="341"/>
    </row>
  </sheetData>
  <mergeCells count="11">
    <mergeCell ref="A19:C19"/>
    <mergeCell ref="A20:O20"/>
    <mergeCell ref="A1:A2"/>
    <mergeCell ref="B1:B2"/>
    <mergeCell ref="C1:C2"/>
    <mergeCell ref="A10:C10"/>
    <mergeCell ref="A13:A14"/>
    <mergeCell ref="B13:B14"/>
    <mergeCell ref="C13:C14"/>
    <mergeCell ref="D1:R1"/>
    <mergeCell ref="D13:S13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6.j &amp;U: PMSI SSR – Activité 2016 – Description de l’activité Adultes relative aux affections liées aux conduites addictives</oddHeader>
    <oddFooter>&amp;C&amp;8Soins de suite et de réadaptation (SSR) - Bilan PMSI 2016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39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6.5703125" customWidth="1"/>
    <col min="4" max="4" width="6.85546875" customWidth="1"/>
    <col min="5" max="5" width="6" customWidth="1"/>
    <col min="6" max="6" width="7.140625" customWidth="1"/>
    <col min="7" max="7" width="6.7109375" customWidth="1"/>
    <col min="8" max="8" width="6.42578125" customWidth="1"/>
    <col min="9" max="9" width="6" customWidth="1"/>
    <col min="10" max="10" width="6.42578125" customWidth="1"/>
    <col min="11" max="11" width="6.7109375" customWidth="1"/>
    <col min="12" max="12" width="6.5703125" customWidth="1"/>
    <col min="13" max="13" width="6.85546875" customWidth="1"/>
    <col min="14" max="14" width="9.42578125" customWidth="1"/>
    <col min="15" max="15" width="10.42578125" customWidth="1"/>
    <col min="16" max="16" width="8.42578125" customWidth="1"/>
    <col min="17" max="17" width="9.28515625" customWidth="1"/>
    <col min="18" max="18" width="8.5703125" customWidth="1"/>
    <col min="19" max="19" width="8.7109375" customWidth="1"/>
  </cols>
  <sheetData>
    <row r="1" spans="1:22" x14ac:dyDescent="0.2">
      <c r="A1" s="496" t="s">
        <v>115</v>
      </c>
      <c r="B1" s="496" t="s">
        <v>116</v>
      </c>
      <c r="C1" s="496" t="s">
        <v>117</v>
      </c>
      <c r="D1" s="594" t="s">
        <v>293</v>
      </c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6"/>
      <c r="P1" s="596"/>
      <c r="Q1" s="596"/>
      <c r="R1" s="592"/>
      <c r="S1" s="592"/>
    </row>
    <row r="2" spans="1:22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21</v>
      </c>
      <c r="C3" s="336" t="s">
        <v>172</v>
      </c>
      <c r="D3" s="232">
        <v>31598</v>
      </c>
      <c r="E3" s="286">
        <v>0.43378389485147562</v>
      </c>
      <c r="F3" s="177">
        <v>1</v>
      </c>
      <c r="G3" s="232">
        <v>1266</v>
      </c>
      <c r="H3" s="232">
        <v>1128</v>
      </c>
      <c r="I3" s="332">
        <v>85</v>
      </c>
      <c r="J3" s="177">
        <v>0.98256218748022028</v>
      </c>
      <c r="K3" s="223">
        <v>10.527027027027026</v>
      </c>
      <c r="L3" s="223">
        <v>4.2364864864864868</v>
      </c>
      <c r="M3" s="177">
        <v>0.13597972972972974</v>
      </c>
      <c r="N3" s="233">
        <v>6</v>
      </c>
      <c r="O3" s="223">
        <v>0.75032794053344998</v>
      </c>
      <c r="P3" s="223">
        <v>0.92654028436018954</v>
      </c>
      <c r="Q3" s="223">
        <v>0.52685624012638232</v>
      </c>
      <c r="R3" s="223">
        <v>1.7962085308056872</v>
      </c>
      <c r="S3" s="223">
        <v>2.9123222748815167</v>
      </c>
    </row>
    <row r="4" spans="1:22" x14ac:dyDescent="0.2">
      <c r="A4" s="335" t="s">
        <v>22</v>
      </c>
      <c r="B4" s="336" t="s">
        <v>38</v>
      </c>
      <c r="C4" s="336" t="s">
        <v>176</v>
      </c>
      <c r="D4" s="232">
        <v>10167</v>
      </c>
      <c r="E4" s="286">
        <v>2.8537888910097342E-2</v>
      </c>
      <c r="F4" s="177">
        <v>1</v>
      </c>
      <c r="G4" s="232">
        <v>419</v>
      </c>
      <c r="H4" s="232">
        <v>374</v>
      </c>
      <c r="I4" s="332">
        <v>84</v>
      </c>
      <c r="J4" s="177">
        <v>0.95239500344251005</v>
      </c>
      <c r="K4" s="223">
        <v>10.703045685279188</v>
      </c>
      <c r="L4" s="223">
        <v>3.8426395939086295</v>
      </c>
      <c r="M4" s="177">
        <v>0.16243654822335024</v>
      </c>
      <c r="N4" s="233">
        <v>5</v>
      </c>
      <c r="O4" s="223">
        <v>0.48543424993193574</v>
      </c>
      <c r="P4" s="223">
        <v>4.8114558472553703</v>
      </c>
      <c r="Q4" s="223">
        <v>4.5346062052505964E-2</v>
      </c>
      <c r="R4" s="223">
        <v>0.45823389021479716</v>
      </c>
      <c r="S4" s="223">
        <v>6.6491646778042961</v>
      </c>
      <c r="V4" s="362"/>
    </row>
    <row r="5" spans="1:22" x14ac:dyDescent="0.2">
      <c r="A5" s="335" t="s">
        <v>22</v>
      </c>
      <c r="B5" s="336" t="s">
        <v>42</v>
      </c>
      <c r="C5" s="10" t="s">
        <v>468</v>
      </c>
      <c r="D5" s="232">
        <v>5936</v>
      </c>
      <c r="E5" s="383">
        <v>-7.3625195811691024E-2</v>
      </c>
      <c r="F5" s="177">
        <v>0.99463806970509383</v>
      </c>
      <c r="G5" s="232">
        <v>180</v>
      </c>
      <c r="H5" s="232">
        <v>167</v>
      </c>
      <c r="I5" s="332">
        <v>85</v>
      </c>
      <c r="J5" s="177">
        <v>0.95670485175202158</v>
      </c>
      <c r="K5" s="223">
        <v>10.43125</v>
      </c>
      <c r="L5" s="223">
        <v>3.1812499999999999</v>
      </c>
      <c r="M5" s="177">
        <v>0.26874999999999999</v>
      </c>
      <c r="N5" s="233">
        <v>10</v>
      </c>
      <c r="O5" s="223">
        <v>1.3680766534236972</v>
      </c>
      <c r="P5" s="223">
        <v>1.4111111111111112</v>
      </c>
      <c r="Q5" s="223">
        <v>0.41111111111111109</v>
      </c>
      <c r="R5" s="223">
        <v>2.2222222222222223</v>
      </c>
      <c r="S5" s="223">
        <v>2.5722222222222224</v>
      </c>
      <c r="V5" s="362"/>
    </row>
    <row r="6" spans="1:22" x14ac:dyDescent="0.2">
      <c r="A6" s="335" t="s">
        <v>22</v>
      </c>
      <c r="B6" s="336" t="s">
        <v>49</v>
      </c>
      <c r="C6" s="336" t="s">
        <v>383</v>
      </c>
      <c r="D6" s="232">
        <v>26310</v>
      </c>
      <c r="E6" s="286">
        <v>-1.6361178986811775E-2</v>
      </c>
      <c r="F6" s="177">
        <v>1</v>
      </c>
      <c r="G6" s="232">
        <v>715</v>
      </c>
      <c r="H6" s="232">
        <v>625</v>
      </c>
      <c r="I6" s="332">
        <v>85</v>
      </c>
      <c r="J6" s="177">
        <v>0.95465602432535157</v>
      </c>
      <c r="K6" s="223">
        <v>12.558320373250389</v>
      </c>
      <c r="L6" s="223">
        <v>5.6827371695178845</v>
      </c>
      <c r="M6" s="177">
        <v>0.11508553654743391</v>
      </c>
      <c r="N6" s="233">
        <v>6</v>
      </c>
      <c r="O6" s="223">
        <v>1.831027563628683</v>
      </c>
      <c r="P6" s="223">
        <v>1.711888111888112</v>
      </c>
      <c r="Q6" s="223">
        <v>1.2027972027972027</v>
      </c>
      <c r="R6" s="223">
        <v>0.45734265734265733</v>
      </c>
      <c r="S6" s="223">
        <v>14.363636363636363</v>
      </c>
      <c r="V6" s="362"/>
    </row>
    <row r="7" spans="1:22" x14ac:dyDescent="0.2">
      <c r="A7" s="335" t="s">
        <v>27</v>
      </c>
      <c r="B7" s="336" t="s">
        <v>25</v>
      </c>
      <c r="C7" s="336" t="s">
        <v>319</v>
      </c>
      <c r="D7" s="232">
        <v>11474</v>
      </c>
      <c r="E7" s="286">
        <v>0.1491258569474152</v>
      </c>
      <c r="F7" s="177">
        <v>0.96786166174609867</v>
      </c>
      <c r="G7" s="232">
        <v>345</v>
      </c>
      <c r="H7" s="232">
        <v>305</v>
      </c>
      <c r="I7" s="332">
        <v>87</v>
      </c>
      <c r="J7" s="177">
        <v>0.99869269653128812</v>
      </c>
      <c r="K7" s="223">
        <v>10.93968253968254</v>
      </c>
      <c r="L7" s="223">
        <v>3.9555555555555557</v>
      </c>
      <c r="M7" s="177">
        <v>9.5238095238095233E-2</v>
      </c>
      <c r="N7" s="233">
        <v>5</v>
      </c>
      <c r="O7" s="223">
        <v>0.46121263463633061</v>
      </c>
      <c r="P7" s="223">
        <v>1.3971014492753624</v>
      </c>
      <c r="Q7" s="223">
        <v>0.79420289855072468</v>
      </c>
      <c r="R7" s="223">
        <v>2.8695652173913042</v>
      </c>
      <c r="S7" s="223">
        <v>3.3391304347826085</v>
      </c>
      <c r="V7" s="362"/>
    </row>
    <row r="8" spans="1:22" x14ac:dyDescent="0.2">
      <c r="A8" s="335" t="s">
        <v>27</v>
      </c>
      <c r="B8" s="336" t="s">
        <v>36</v>
      </c>
      <c r="C8" s="336" t="s">
        <v>354</v>
      </c>
      <c r="D8" s="232">
        <v>31510</v>
      </c>
      <c r="E8" s="286">
        <v>-1.9988357436100834E-2</v>
      </c>
      <c r="F8" s="177">
        <v>1</v>
      </c>
      <c r="G8" s="232">
        <v>1097</v>
      </c>
      <c r="H8" s="232">
        <v>987</v>
      </c>
      <c r="I8" s="332">
        <v>84</v>
      </c>
      <c r="J8" s="177">
        <v>0.97626150428435421</v>
      </c>
      <c r="K8" s="223">
        <v>12.375992063492063</v>
      </c>
      <c r="L8" s="223">
        <v>4.0654761904761907</v>
      </c>
      <c r="M8" s="177">
        <v>0.16567460317460317</v>
      </c>
      <c r="N8" s="233">
        <v>5</v>
      </c>
      <c r="O8" s="223">
        <v>0.93216918216918221</v>
      </c>
      <c r="P8" s="223">
        <v>2.3919781221513219</v>
      </c>
      <c r="Q8" s="223">
        <v>0.86052871467639014</v>
      </c>
      <c r="R8" s="223">
        <v>3.1039197812215131</v>
      </c>
      <c r="S8" s="223">
        <v>6.9243391066545126</v>
      </c>
      <c r="V8" s="362"/>
    </row>
    <row r="9" spans="1:22" x14ac:dyDescent="0.2">
      <c r="A9" s="335" t="s">
        <v>27</v>
      </c>
      <c r="B9" s="336" t="s">
        <v>48</v>
      </c>
      <c r="C9" s="336" t="s">
        <v>236</v>
      </c>
      <c r="D9" s="232">
        <v>11013</v>
      </c>
      <c r="E9" s="286">
        <v>0.11015611329625763</v>
      </c>
      <c r="F9" s="177">
        <v>1</v>
      </c>
      <c r="G9" s="232">
        <v>328</v>
      </c>
      <c r="H9" s="232">
        <v>303</v>
      </c>
      <c r="I9" s="332">
        <v>83</v>
      </c>
      <c r="J9" s="177">
        <v>0.82402615091255793</v>
      </c>
      <c r="K9" s="223">
        <v>10.126712328767123</v>
      </c>
      <c r="L9" s="223">
        <v>4.6198630136986303</v>
      </c>
      <c r="M9" s="177">
        <v>0.22602739726027396</v>
      </c>
      <c r="N9" s="233">
        <v>5</v>
      </c>
      <c r="O9" s="223">
        <v>1.2678503966754817</v>
      </c>
      <c r="P9" s="223">
        <v>1.2012195121951219</v>
      </c>
      <c r="Q9" s="223">
        <v>1.6219512195121952</v>
      </c>
      <c r="R9" s="223">
        <v>1.3628048780487805</v>
      </c>
      <c r="S9" s="223">
        <v>3.2530487804878048</v>
      </c>
      <c r="V9" s="362"/>
    </row>
    <row r="10" spans="1:22" x14ac:dyDescent="0.2">
      <c r="A10" s="335" t="s">
        <v>35</v>
      </c>
      <c r="B10" s="336" t="s">
        <v>33</v>
      </c>
      <c r="C10" s="336" t="s">
        <v>321</v>
      </c>
      <c r="D10" s="232">
        <v>15487</v>
      </c>
      <c r="E10" s="286">
        <v>8.1327181568102702E-4</v>
      </c>
      <c r="F10" s="177">
        <v>1</v>
      </c>
      <c r="G10" s="232">
        <v>534</v>
      </c>
      <c r="H10" s="232">
        <v>421</v>
      </c>
      <c r="I10" s="332">
        <v>85</v>
      </c>
      <c r="J10" s="177">
        <v>0.79582875960482991</v>
      </c>
      <c r="K10" s="223">
        <v>11.234215885947046</v>
      </c>
      <c r="L10" s="223">
        <v>4.0285132382892055</v>
      </c>
      <c r="M10" s="177">
        <v>0.12016293279022404</v>
      </c>
      <c r="N10" s="233">
        <v>7</v>
      </c>
      <c r="O10" s="223">
        <v>1.0884694516504159</v>
      </c>
      <c r="P10" s="223">
        <v>4.9719101123595504</v>
      </c>
      <c r="Q10" s="223">
        <v>0.83520599250936334</v>
      </c>
      <c r="R10" s="223">
        <v>5.3707865168539328</v>
      </c>
      <c r="S10" s="223">
        <v>6.8052434456928843</v>
      </c>
      <c r="V10" s="362"/>
    </row>
    <row r="11" spans="1:22" x14ac:dyDescent="0.2">
      <c r="A11" s="335" t="s">
        <v>35</v>
      </c>
      <c r="B11" s="336" t="s">
        <v>102</v>
      </c>
      <c r="C11" s="336" t="s">
        <v>355</v>
      </c>
      <c r="D11" s="232">
        <v>7110</v>
      </c>
      <c r="E11" s="286">
        <v>-4.1564506119459166E-2</v>
      </c>
      <c r="F11" s="177">
        <v>1</v>
      </c>
      <c r="G11" s="232">
        <v>159</v>
      </c>
      <c r="H11" s="232">
        <v>145</v>
      </c>
      <c r="I11" s="332">
        <v>87</v>
      </c>
      <c r="J11" s="177">
        <v>0.99043600562587908</v>
      </c>
      <c r="K11" s="223">
        <v>11.316546762589928</v>
      </c>
      <c r="L11" s="223">
        <v>2.906474820143885</v>
      </c>
      <c r="M11" s="177" t="s">
        <v>243</v>
      </c>
      <c r="N11" s="233" t="s">
        <v>243</v>
      </c>
      <c r="O11" s="223">
        <v>1.1415480600506922</v>
      </c>
      <c r="P11" s="223">
        <v>5.6163522012578619</v>
      </c>
      <c r="Q11" s="223">
        <v>0.28930817610062892</v>
      </c>
      <c r="R11" s="223">
        <v>1.1886792452830188</v>
      </c>
      <c r="S11" s="223">
        <v>2.5283018867924527</v>
      </c>
      <c r="V11" s="362"/>
    </row>
    <row r="12" spans="1:22" x14ac:dyDescent="0.2">
      <c r="A12" s="335" t="s">
        <v>35</v>
      </c>
      <c r="B12" s="336" t="s">
        <v>106</v>
      </c>
      <c r="C12" s="336" t="s">
        <v>356</v>
      </c>
      <c r="D12" s="232">
        <v>21648</v>
      </c>
      <c r="E12" s="286">
        <v>-1.3224164029172925E-2</v>
      </c>
      <c r="F12" s="177">
        <v>1</v>
      </c>
      <c r="G12" s="232">
        <v>618</v>
      </c>
      <c r="H12" s="232">
        <v>544</v>
      </c>
      <c r="I12" s="332">
        <v>86</v>
      </c>
      <c r="J12" s="177">
        <v>0.94918699186991873</v>
      </c>
      <c r="K12" s="223">
        <v>12.109318996415771</v>
      </c>
      <c r="L12" s="223">
        <v>4.752688172043011</v>
      </c>
      <c r="M12" s="177">
        <v>0.27240143369175629</v>
      </c>
      <c r="N12" s="233">
        <v>9</v>
      </c>
      <c r="O12" s="223">
        <v>1.3617990504298729</v>
      </c>
      <c r="P12" s="223">
        <v>3.587378640776699</v>
      </c>
      <c r="Q12" s="223">
        <v>1.2702265372168284</v>
      </c>
      <c r="R12" s="223">
        <v>2.8932038834951457</v>
      </c>
      <c r="S12" s="223">
        <v>11.161812297734627</v>
      </c>
      <c r="V12" s="362"/>
    </row>
    <row r="13" spans="1:22" x14ac:dyDescent="0.2">
      <c r="A13" s="335" t="s">
        <v>87</v>
      </c>
      <c r="B13" s="336" t="s">
        <v>89</v>
      </c>
      <c r="C13" s="336" t="s">
        <v>348</v>
      </c>
      <c r="D13" s="232">
        <v>8798</v>
      </c>
      <c r="E13" s="286">
        <v>9.9190035265053655E-2</v>
      </c>
      <c r="F13" s="177">
        <v>0.99637599093997731</v>
      </c>
      <c r="G13" s="232">
        <v>368</v>
      </c>
      <c r="H13" s="232">
        <v>335</v>
      </c>
      <c r="I13" s="332">
        <v>85</v>
      </c>
      <c r="J13" s="177">
        <v>0.94862468742896111</v>
      </c>
      <c r="K13" s="223">
        <v>11.109826589595375</v>
      </c>
      <c r="L13" s="223">
        <v>3.9624277456647401</v>
      </c>
      <c r="M13" s="177">
        <v>0.19075144508670519</v>
      </c>
      <c r="N13" s="233">
        <v>10</v>
      </c>
      <c r="O13" s="223">
        <v>0.83210765138475984</v>
      </c>
      <c r="P13" s="223">
        <v>71.741847826086953</v>
      </c>
      <c r="Q13" s="223">
        <v>1.7173913043478262</v>
      </c>
      <c r="R13" s="223">
        <v>1.8695652173913044</v>
      </c>
      <c r="S13" s="223">
        <v>8.5869565217391308</v>
      </c>
      <c r="V13" s="362"/>
    </row>
    <row r="14" spans="1:22" x14ac:dyDescent="0.2">
      <c r="A14" s="335" t="s">
        <v>87</v>
      </c>
      <c r="B14" s="336" t="s">
        <v>110</v>
      </c>
      <c r="C14" s="336" t="s">
        <v>251</v>
      </c>
      <c r="D14" s="232">
        <v>43669</v>
      </c>
      <c r="E14" s="286">
        <v>-4.3222123945582114E-3</v>
      </c>
      <c r="F14" s="177">
        <v>0.94702029840388624</v>
      </c>
      <c r="G14" s="232">
        <v>1546</v>
      </c>
      <c r="H14" s="232">
        <v>1366</v>
      </c>
      <c r="I14" s="332">
        <v>82</v>
      </c>
      <c r="J14" s="177">
        <v>0.75776866884975613</v>
      </c>
      <c r="K14" s="223">
        <v>10.670671378091873</v>
      </c>
      <c r="L14" s="223">
        <v>3.6685512367491167</v>
      </c>
      <c r="M14" s="177">
        <v>0.16325088339222615</v>
      </c>
      <c r="N14" s="233">
        <v>7</v>
      </c>
      <c r="O14" s="223">
        <v>0.49955561198577958</v>
      </c>
      <c r="P14" s="223">
        <v>0.87774902975420444</v>
      </c>
      <c r="Q14" s="223">
        <v>1.0252263906856403</v>
      </c>
      <c r="R14" s="223">
        <v>0.2613195342820181</v>
      </c>
      <c r="S14" s="223">
        <v>2.6681759379042691</v>
      </c>
      <c r="V14" s="362"/>
    </row>
    <row r="15" spans="1:22" x14ac:dyDescent="0.2">
      <c r="A15" s="335" t="s">
        <v>55</v>
      </c>
      <c r="B15" s="336" t="s">
        <v>56</v>
      </c>
      <c r="C15" s="336" t="s">
        <v>357</v>
      </c>
      <c r="D15" s="232">
        <v>8147</v>
      </c>
      <c r="E15" s="383">
        <v>-2.8810166441745499E-2</v>
      </c>
      <c r="F15" s="177">
        <v>1</v>
      </c>
      <c r="G15" s="232">
        <v>291</v>
      </c>
      <c r="H15" s="232">
        <v>247</v>
      </c>
      <c r="I15" s="332">
        <v>86</v>
      </c>
      <c r="J15" s="177">
        <v>1</v>
      </c>
      <c r="K15" s="223">
        <v>11.874045801526718</v>
      </c>
      <c r="L15" s="223">
        <v>3.9274809160305342</v>
      </c>
      <c r="M15" s="177">
        <v>0.17557251908396945</v>
      </c>
      <c r="N15" s="233">
        <v>7</v>
      </c>
      <c r="O15" s="223">
        <v>0.67568487323464355</v>
      </c>
      <c r="P15" s="223">
        <v>1.4639175257731958</v>
      </c>
      <c r="Q15" s="223">
        <v>0.20274914089347079</v>
      </c>
      <c r="R15" s="223">
        <v>1.9793814432989691</v>
      </c>
      <c r="S15" s="223">
        <v>3.3402061855670104</v>
      </c>
      <c r="V15" s="362"/>
    </row>
    <row r="16" spans="1:22" x14ac:dyDescent="0.2">
      <c r="A16" s="335" t="s">
        <v>55</v>
      </c>
      <c r="B16" s="336" t="s">
        <v>58</v>
      </c>
      <c r="C16" s="336" t="s">
        <v>189</v>
      </c>
      <c r="D16" s="232">
        <v>14622</v>
      </c>
      <c r="E16" s="286">
        <v>8.2451504045054413E-2</v>
      </c>
      <c r="F16" s="177">
        <v>1</v>
      </c>
      <c r="G16" s="232">
        <v>397</v>
      </c>
      <c r="H16" s="232">
        <v>349</v>
      </c>
      <c r="I16" s="332">
        <v>86</v>
      </c>
      <c r="J16" s="177">
        <v>0.94303104910408975</v>
      </c>
      <c r="K16" s="223">
        <v>12.844444444444445</v>
      </c>
      <c r="L16" s="223">
        <v>5.1277777777777782</v>
      </c>
      <c r="M16" s="177">
        <v>0.22222222222222221</v>
      </c>
      <c r="N16" s="233">
        <v>12</v>
      </c>
      <c r="O16" s="223">
        <v>0.50697277298169052</v>
      </c>
      <c r="P16" s="223">
        <v>0.84382871536523929</v>
      </c>
      <c r="Q16" s="223">
        <v>0.87405541561712852</v>
      </c>
      <c r="R16" s="223">
        <v>0.13350125944584382</v>
      </c>
      <c r="S16" s="223">
        <v>3.9596977329974812</v>
      </c>
      <c r="V16" s="362"/>
    </row>
    <row r="17" spans="1:22" x14ac:dyDescent="0.2">
      <c r="A17" s="335" t="s">
        <v>55</v>
      </c>
      <c r="B17" s="336" t="s">
        <v>59</v>
      </c>
      <c r="C17" s="336" t="s">
        <v>358</v>
      </c>
      <c r="D17" s="232">
        <v>5571</v>
      </c>
      <c r="E17" s="286">
        <v>5.1117107623956937E-2</v>
      </c>
      <c r="F17" s="177">
        <v>1</v>
      </c>
      <c r="G17" s="232">
        <v>177</v>
      </c>
      <c r="H17" s="232">
        <v>161</v>
      </c>
      <c r="I17" s="332">
        <v>87</v>
      </c>
      <c r="J17" s="177">
        <v>0.95117573146652301</v>
      </c>
      <c r="K17" s="223">
        <v>10.019736842105264</v>
      </c>
      <c r="L17" s="223">
        <v>4.1052631578947372</v>
      </c>
      <c r="M17" s="177">
        <v>0.13157894736842105</v>
      </c>
      <c r="N17" s="233">
        <v>10</v>
      </c>
      <c r="O17" s="223">
        <v>0.83246203634553151</v>
      </c>
      <c r="P17" s="223">
        <v>0.75141242937853103</v>
      </c>
      <c r="Q17" s="223">
        <v>0.4632768361581921</v>
      </c>
      <c r="R17" s="223">
        <v>0.5423728813559322</v>
      </c>
      <c r="S17" s="223">
        <v>5.4576271186440675</v>
      </c>
      <c r="V17" s="362"/>
    </row>
    <row r="18" spans="1:22" x14ac:dyDescent="0.2">
      <c r="A18" s="335" t="s">
        <v>55</v>
      </c>
      <c r="B18" s="336" t="s">
        <v>79</v>
      </c>
      <c r="C18" s="336" t="s">
        <v>393</v>
      </c>
      <c r="D18" s="232">
        <v>21036</v>
      </c>
      <c r="E18" s="286">
        <v>-4.5729995480752184E-2</v>
      </c>
      <c r="F18" s="177">
        <v>1</v>
      </c>
      <c r="G18" s="232">
        <v>629</v>
      </c>
      <c r="H18" s="232">
        <v>543</v>
      </c>
      <c r="I18" s="332">
        <v>86</v>
      </c>
      <c r="J18" s="177">
        <v>0.95203460733979839</v>
      </c>
      <c r="K18" s="223">
        <v>12.08362369337979</v>
      </c>
      <c r="L18" s="223">
        <v>5.1585365853658534</v>
      </c>
      <c r="M18" s="177">
        <v>0.12717770034843207</v>
      </c>
      <c r="N18" s="233">
        <v>8</v>
      </c>
      <c r="O18" s="223">
        <v>0.77162287072494384</v>
      </c>
      <c r="P18" s="223">
        <v>1.2337042925278219</v>
      </c>
      <c r="Q18" s="223">
        <v>1.5484896661367249</v>
      </c>
      <c r="R18" s="223">
        <v>8.7440381558028621E-2</v>
      </c>
      <c r="S18" s="223">
        <v>1.2448330683624802</v>
      </c>
      <c r="V18" s="362"/>
    </row>
    <row r="19" spans="1:22" x14ac:dyDescent="0.2">
      <c r="A19" s="335" t="s">
        <v>55</v>
      </c>
      <c r="B19" s="336" t="s">
        <v>80</v>
      </c>
      <c r="C19" s="336" t="s">
        <v>196</v>
      </c>
      <c r="D19" s="232">
        <v>15416</v>
      </c>
      <c r="E19" s="286">
        <v>1.8438004826389465E-2</v>
      </c>
      <c r="F19" s="177">
        <v>1</v>
      </c>
      <c r="G19" s="232">
        <v>363</v>
      </c>
      <c r="H19" s="232">
        <v>343</v>
      </c>
      <c r="I19" s="332">
        <v>84</v>
      </c>
      <c r="J19" s="177">
        <v>0.81350544888427612</v>
      </c>
      <c r="K19" s="223">
        <v>11.19375</v>
      </c>
      <c r="L19" s="223">
        <v>3.640625</v>
      </c>
      <c r="M19" s="177">
        <v>0.16562499999999999</v>
      </c>
      <c r="N19" s="233">
        <v>13</v>
      </c>
      <c r="O19" s="223">
        <v>1.1867605888196513</v>
      </c>
      <c r="P19" s="223">
        <v>11.041322314049587</v>
      </c>
      <c r="Q19" s="223">
        <v>8.6859504132231411</v>
      </c>
      <c r="R19" s="223">
        <v>1.5371900826446281</v>
      </c>
      <c r="S19" s="223">
        <v>10.986225895316805</v>
      </c>
      <c r="V19" s="362"/>
    </row>
    <row r="20" spans="1:22" x14ac:dyDescent="0.2">
      <c r="A20" s="335" t="s">
        <v>5</v>
      </c>
      <c r="B20" s="336" t="s">
        <v>3</v>
      </c>
      <c r="C20" s="336" t="s">
        <v>323</v>
      </c>
      <c r="D20" s="232">
        <v>22335</v>
      </c>
      <c r="E20" s="286">
        <v>-2.5908462525920828E-2</v>
      </c>
      <c r="F20" s="177">
        <v>0.98998271353220157</v>
      </c>
      <c r="G20" s="232">
        <v>594</v>
      </c>
      <c r="H20" s="232">
        <v>492</v>
      </c>
      <c r="I20" s="332">
        <v>85</v>
      </c>
      <c r="J20" s="177">
        <v>0.90472352809491829</v>
      </c>
      <c r="K20" s="223">
        <v>11.254752851711027</v>
      </c>
      <c r="L20" s="223">
        <v>5.2889733840304185</v>
      </c>
      <c r="M20" s="177">
        <v>6.4638783269961975E-2</v>
      </c>
      <c r="N20" s="233">
        <v>16</v>
      </c>
      <c r="O20" s="223">
        <v>0.72536700671808907</v>
      </c>
      <c r="P20" s="223">
        <v>4.3215488215488218</v>
      </c>
      <c r="Q20" s="223">
        <v>3.9848484848484849</v>
      </c>
      <c r="R20" s="223">
        <v>4.7996632996632993</v>
      </c>
      <c r="S20" s="223">
        <v>17.065656565656564</v>
      </c>
      <c r="V20" s="362"/>
    </row>
    <row r="21" spans="1:22" x14ac:dyDescent="0.2">
      <c r="A21" s="335" t="s">
        <v>5</v>
      </c>
      <c r="B21" s="336" t="s">
        <v>51</v>
      </c>
      <c r="C21" s="336" t="s">
        <v>327</v>
      </c>
      <c r="D21" s="232">
        <v>10398</v>
      </c>
      <c r="E21" s="286">
        <v>5.9764156109671784E-3</v>
      </c>
      <c r="F21" s="177">
        <v>1</v>
      </c>
      <c r="G21" s="232">
        <v>236</v>
      </c>
      <c r="H21" s="232">
        <v>217</v>
      </c>
      <c r="I21" s="332">
        <v>86</v>
      </c>
      <c r="J21" s="177">
        <v>0.96941719561454121</v>
      </c>
      <c r="K21" s="223">
        <v>11.688679245283019</v>
      </c>
      <c r="L21" s="223">
        <v>4.8867924528301883</v>
      </c>
      <c r="M21" s="177">
        <v>0.20283018867924529</v>
      </c>
      <c r="N21" s="233">
        <v>12</v>
      </c>
      <c r="O21" s="223">
        <v>0.51041110517885746</v>
      </c>
      <c r="P21" s="223">
        <v>12.974576271186441</v>
      </c>
      <c r="Q21" s="223">
        <v>1.6949152542372881</v>
      </c>
      <c r="R21" s="223">
        <v>4.2118644067796609</v>
      </c>
      <c r="S21" s="223">
        <v>14.783898305084746</v>
      </c>
      <c r="V21" s="362"/>
    </row>
    <row r="22" spans="1:22" x14ac:dyDescent="0.2">
      <c r="A22" s="335" t="s">
        <v>5</v>
      </c>
      <c r="B22" s="336" t="s">
        <v>61</v>
      </c>
      <c r="C22" s="336" t="s">
        <v>359</v>
      </c>
      <c r="D22" s="232">
        <v>7383</v>
      </c>
      <c r="E22" s="286">
        <v>3.1101777093829774E-2</v>
      </c>
      <c r="F22" s="177">
        <v>1</v>
      </c>
      <c r="G22" s="232">
        <v>276</v>
      </c>
      <c r="H22" s="232">
        <v>232</v>
      </c>
      <c r="I22" s="332">
        <v>86</v>
      </c>
      <c r="J22" s="177">
        <v>0.96153325206555595</v>
      </c>
      <c r="K22" s="223">
        <v>9.828125</v>
      </c>
      <c r="L22" s="223">
        <v>4.4609375</v>
      </c>
      <c r="M22" s="177">
        <v>0.19921875</v>
      </c>
      <c r="N22" s="233">
        <v>5</v>
      </c>
      <c r="O22" s="223">
        <v>3.0784056886227544</v>
      </c>
      <c r="P22" s="223">
        <v>12.543478260869565</v>
      </c>
      <c r="Q22" s="223">
        <v>1.4420289855072463</v>
      </c>
      <c r="R22" s="223">
        <v>12.894927536231885</v>
      </c>
      <c r="S22" s="223">
        <v>41.989130434782609</v>
      </c>
      <c r="V22" s="362"/>
    </row>
    <row r="23" spans="1:22" x14ac:dyDescent="0.2">
      <c r="A23" s="335" t="s">
        <v>2</v>
      </c>
      <c r="B23" s="336" t="s">
        <v>0</v>
      </c>
      <c r="C23" s="336" t="s">
        <v>320</v>
      </c>
      <c r="D23" s="232">
        <v>11185</v>
      </c>
      <c r="E23" s="286">
        <v>-3.5751985100818118E-3</v>
      </c>
      <c r="F23" s="177">
        <v>1</v>
      </c>
      <c r="G23" s="232">
        <v>475</v>
      </c>
      <c r="H23" s="232">
        <v>448</v>
      </c>
      <c r="I23" s="332">
        <v>86</v>
      </c>
      <c r="J23" s="177">
        <v>0.9876620473848905</v>
      </c>
      <c r="K23" s="223">
        <v>9.0943820224719101</v>
      </c>
      <c r="L23" s="223">
        <v>3.1146067415730339</v>
      </c>
      <c r="M23" s="177">
        <v>0.20224719101123595</v>
      </c>
      <c r="N23" s="233">
        <v>7</v>
      </c>
      <c r="O23" s="223">
        <v>0.54696745562130178</v>
      </c>
      <c r="P23" s="223">
        <v>10.153684210526317</v>
      </c>
      <c r="Q23" s="223">
        <v>0.21263157894736842</v>
      </c>
      <c r="R23" s="223">
        <v>1.6210526315789473</v>
      </c>
      <c r="S23" s="223">
        <v>0.18526315789473685</v>
      </c>
      <c r="V23" s="362"/>
    </row>
    <row r="24" spans="1:22" x14ac:dyDescent="0.2">
      <c r="A24" s="335" t="s">
        <v>2</v>
      </c>
      <c r="B24" s="336" t="s">
        <v>6</v>
      </c>
      <c r="C24" s="336" t="s">
        <v>325</v>
      </c>
      <c r="D24" s="232">
        <v>10305</v>
      </c>
      <c r="E24" s="383">
        <v>-0.1565071412686253</v>
      </c>
      <c r="F24" s="177">
        <v>0.99970896391152508</v>
      </c>
      <c r="G24" s="232">
        <v>407</v>
      </c>
      <c r="H24" s="232">
        <v>364</v>
      </c>
      <c r="I24" s="332">
        <v>85</v>
      </c>
      <c r="J24" s="177">
        <v>0.88782144590004852</v>
      </c>
      <c r="K24" s="223">
        <v>11.457446808510639</v>
      </c>
      <c r="L24" s="223">
        <v>4.3936170212765955</v>
      </c>
      <c r="M24" s="177">
        <v>2.6595744680851063E-3</v>
      </c>
      <c r="N24" s="233">
        <v>5</v>
      </c>
      <c r="O24" s="223">
        <v>2.9043594902749832</v>
      </c>
      <c r="P24" s="223">
        <v>109.76412776412776</v>
      </c>
      <c r="Q24" s="223">
        <v>2.402948402948403</v>
      </c>
      <c r="R24" s="223">
        <v>0.45208845208845211</v>
      </c>
      <c r="S24" s="223">
        <v>11.656019656019655</v>
      </c>
      <c r="V24" s="362"/>
    </row>
    <row r="25" spans="1:22" x14ac:dyDescent="0.2">
      <c r="A25" s="335" t="s">
        <v>2</v>
      </c>
      <c r="B25" s="336" t="s">
        <v>15</v>
      </c>
      <c r="C25" s="336" t="s">
        <v>316</v>
      </c>
      <c r="D25" s="232">
        <v>10708</v>
      </c>
      <c r="E25" s="286">
        <v>-2.7799476490016239E-2</v>
      </c>
      <c r="F25" s="177">
        <v>0.82451682451682451</v>
      </c>
      <c r="G25" s="232">
        <v>310</v>
      </c>
      <c r="H25" s="232">
        <v>290</v>
      </c>
      <c r="I25" s="332">
        <v>84</v>
      </c>
      <c r="J25" s="177">
        <v>0.94835636906985432</v>
      </c>
      <c r="K25" s="223">
        <v>9.7464285714285719</v>
      </c>
      <c r="L25" s="223">
        <v>2.9607142857142859</v>
      </c>
      <c r="M25" s="177">
        <v>0.24285714285714285</v>
      </c>
      <c r="N25" s="233">
        <v>5.5</v>
      </c>
      <c r="O25" s="223">
        <v>0.93190056965302948</v>
      </c>
      <c r="P25" s="223">
        <v>2.7032258064516128</v>
      </c>
      <c r="Q25" s="223">
        <v>2.3290322580645162</v>
      </c>
      <c r="R25" s="223">
        <v>56.63225806451613</v>
      </c>
      <c r="S25" s="223">
        <v>7.8612903225806452</v>
      </c>
      <c r="V25" s="362"/>
    </row>
    <row r="26" spans="1:22" x14ac:dyDescent="0.2">
      <c r="A26" s="342" t="s">
        <v>2</v>
      </c>
      <c r="B26" s="336" t="s">
        <v>18</v>
      </c>
      <c r="C26" s="336" t="s">
        <v>318</v>
      </c>
      <c r="D26" s="232">
        <v>16980</v>
      </c>
      <c r="E26" s="286">
        <v>1.5937531997489707E-3</v>
      </c>
      <c r="F26" s="177">
        <v>0.87094788674599921</v>
      </c>
      <c r="G26" s="232">
        <v>591</v>
      </c>
      <c r="H26" s="232">
        <v>497</v>
      </c>
      <c r="I26" s="332">
        <v>85</v>
      </c>
      <c r="J26" s="177">
        <v>0.85376914016489991</v>
      </c>
      <c r="K26" s="223">
        <v>10.349264705882353</v>
      </c>
      <c r="L26" s="223">
        <v>4.1341911764705879</v>
      </c>
      <c r="M26" s="177">
        <v>0.18933823529411764</v>
      </c>
      <c r="N26" s="233">
        <v>7</v>
      </c>
      <c r="O26" s="223">
        <v>0.87048953327360101</v>
      </c>
      <c r="P26" s="223">
        <v>2.957698815566836</v>
      </c>
      <c r="Q26" s="223">
        <v>1.6700507614213198</v>
      </c>
      <c r="R26" s="223">
        <v>6.5989847715736044E-2</v>
      </c>
      <c r="S26" s="223">
        <v>4.0186125211505921</v>
      </c>
      <c r="V26" s="362"/>
    </row>
    <row r="27" spans="1:22" ht="13.5" thickBot="1" x14ac:dyDescent="0.25">
      <c r="A27" s="335" t="s">
        <v>13</v>
      </c>
      <c r="B27" s="336" t="s">
        <v>108</v>
      </c>
      <c r="C27" s="336" t="s">
        <v>360</v>
      </c>
      <c r="D27" s="232">
        <v>10721</v>
      </c>
      <c r="E27" s="286">
        <v>1.083932256457687E-2</v>
      </c>
      <c r="F27" s="177">
        <v>1</v>
      </c>
      <c r="G27" s="232">
        <v>379</v>
      </c>
      <c r="H27" s="232">
        <v>345</v>
      </c>
      <c r="I27" s="332">
        <v>86</v>
      </c>
      <c r="J27" s="177">
        <v>0.9968286540434661</v>
      </c>
      <c r="K27" s="223">
        <v>9.8490028490028489</v>
      </c>
      <c r="L27" s="223">
        <v>4.9373219373219372</v>
      </c>
      <c r="M27" s="177">
        <v>0.19943019943019943</v>
      </c>
      <c r="N27" s="233">
        <v>5.5</v>
      </c>
      <c r="O27" s="223">
        <v>0.58424932109142635</v>
      </c>
      <c r="P27" s="223">
        <v>2.7493403693931397</v>
      </c>
      <c r="Q27" s="223">
        <v>0.18205804749340371</v>
      </c>
      <c r="R27" s="223">
        <v>2.7598944591029024</v>
      </c>
      <c r="S27" s="223">
        <v>9.1820580474934044</v>
      </c>
      <c r="V27" s="362"/>
    </row>
    <row r="28" spans="1:22" ht="13.5" thickTop="1" x14ac:dyDescent="0.2">
      <c r="A28" s="579" t="s">
        <v>124</v>
      </c>
      <c r="B28" s="580"/>
      <c r="C28" s="581"/>
      <c r="D28" s="235">
        <v>389527</v>
      </c>
      <c r="E28" s="423">
        <v>2.3323780999999998E-2</v>
      </c>
      <c r="F28" s="236">
        <v>0.98009254300000004</v>
      </c>
      <c r="G28" s="235">
        <v>12700</v>
      </c>
      <c r="H28" s="235">
        <v>11117</v>
      </c>
      <c r="I28" s="424">
        <v>85</v>
      </c>
      <c r="J28" s="236">
        <v>0.91623430500000003</v>
      </c>
      <c r="K28" s="425">
        <v>11.11376368</v>
      </c>
      <c r="L28" s="425">
        <v>4.2588985609999996</v>
      </c>
      <c r="M28" s="236">
        <v>0.159010601</v>
      </c>
      <c r="N28" s="424">
        <v>7</v>
      </c>
      <c r="O28" s="425">
        <v>0.97692868700000002</v>
      </c>
      <c r="P28" s="425">
        <v>8.628661417</v>
      </c>
      <c r="Q28" s="425">
        <v>1.378031496</v>
      </c>
      <c r="R28" s="425">
        <v>3.3314173230000002</v>
      </c>
      <c r="S28" s="425">
        <v>7.2330708660000003</v>
      </c>
    </row>
    <row r="30" spans="1:22" x14ac:dyDescent="0.2">
      <c r="A30" s="22" t="s">
        <v>399</v>
      </c>
      <c r="B30" s="1"/>
    </row>
    <row r="31" spans="1:22" x14ac:dyDescent="0.2">
      <c r="A31" s="1"/>
      <c r="B31" s="1"/>
    </row>
    <row r="32" spans="1:22" x14ac:dyDescent="0.2">
      <c r="A32" s="1"/>
      <c r="B32" s="1"/>
    </row>
    <row r="33" spans="1:16" x14ac:dyDescent="0.2">
      <c r="A33" s="1"/>
      <c r="B33" s="1"/>
    </row>
    <row r="34" spans="1:16" x14ac:dyDescent="0.2">
      <c r="A34" s="1"/>
      <c r="B34" s="1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  <row r="38" spans="1:16" ht="21" customHeight="1" x14ac:dyDescent="0.2">
      <c r="A38" s="494"/>
      <c r="B38" s="586"/>
      <c r="C38" s="586"/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339"/>
    </row>
    <row r="39" spans="1:16" x14ac:dyDescent="0.2">
      <c r="A39" s="494"/>
      <c r="B39" s="586"/>
      <c r="C39" s="586"/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339"/>
    </row>
  </sheetData>
  <mergeCells count="7">
    <mergeCell ref="A39:O39"/>
    <mergeCell ref="A1:A2"/>
    <mergeCell ref="B1:B2"/>
    <mergeCell ref="C1:C2"/>
    <mergeCell ref="A28:C28"/>
    <mergeCell ref="A38:O38"/>
    <mergeCell ref="D1:S1"/>
  </mergeCells>
  <pageMargins left="3.937007874015748E-2" right="3.937007874015748E-2" top="0.74803149606299213" bottom="0.74803149606299213" header="0.31496062992125984" footer="0.31496062992125984"/>
  <pageSetup paperSize="9" scale="98" orientation="landscape" r:id="rId1"/>
  <headerFooter>
    <oddHeader>&amp;C&amp;"Arial,Gras"&amp;UANNEXE 6.k&amp;U : PMSI SSR – Activité 2016 – Description de l’activité Adultes relative aux affections de la personne âgée polypathologique, dépendante ou à risque de dépendance en hospitalisation complète</oddHeader>
    <oddFooter>&amp;C&amp;8Soins de suite et de réadaptation (SSR) - Bilan PMSI 2016</oddFooter>
  </headerFooter>
  <rowBreaks count="1" manualBreakCount="1">
    <brk id="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30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9.71093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8" width="9.42578125" customWidth="1"/>
    <col min="19" max="20" width="8.5703125" customWidth="1"/>
  </cols>
  <sheetData>
    <row r="1" spans="1:21" x14ac:dyDescent="0.2">
      <c r="A1" s="496" t="s">
        <v>115</v>
      </c>
      <c r="B1" s="496" t="s">
        <v>116</v>
      </c>
      <c r="C1" s="496" t="s">
        <v>117</v>
      </c>
      <c r="D1" s="594" t="s">
        <v>294</v>
      </c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6"/>
      <c r="P1" s="596"/>
      <c r="Q1" s="596"/>
      <c r="R1" s="592"/>
      <c r="S1" s="592"/>
      <c r="T1" s="592"/>
    </row>
    <row r="2" spans="1:21" ht="101.25" x14ac:dyDescent="0.2">
      <c r="A2" s="582"/>
      <c r="B2" s="582"/>
      <c r="C2" s="582"/>
      <c r="D2" s="234" t="s">
        <v>118</v>
      </c>
      <c r="E2" s="234" t="s">
        <v>398</v>
      </c>
      <c r="F2" s="234" t="s">
        <v>314</v>
      </c>
      <c r="G2" s="234" t="s">
        <v>344</v>
      </c>
      <c r="H2" s="234" t="s">
        <v>349</v>
      </c>
      <c r="I2" s="288" t="s">
        <v>155</v>
      </c>
      <c r="J2" s="234" t="s">
        <v>244</v>
      </c>
      <c r="K2" s="234" t="s">
        <v>245</v>
      </c>
      <c r="L2" s="234" t="s">
        <v>273</v>
      </c>
      <c r="M2" s="234" t="s">
        <v>274</v>
      </c>
      <c r="N2" s="234" t="s">
        <v>310</v>
      </c>
      <c r="O2" s="334" t="s">
        <v>246</v>
      </c>
      <c r="P2" s="334" t="s">
        <v>275</v>
      </c>
      <c r="Q2" s="334" t="s">
        <v>308</v>
      </c>
      <c r="R2" s="334" t="s">
        <v>309</v>
      </c>
      <c r="S2" s="334" t="s">
        <v>426</v>
      </c>
      <c r="T2" s="334" t="s">
        <v>427</v>
      </c>
    </row>
    <row r="3" spans="1:21" s="362" customFormat="1" x14ac:dyDescent="0.2">
      <c r="A3" s="335" t="s">
        <v>22</v>
      </c>
      <c r="B3" s="336" t="s">
        <v>42</v>
      </c>
      <c r="C3" s="10" t="s">
        <v>469</v>
      </c>
      <c r="D3" s="232">
        <v>32</v>
      </c>
      <c r="E3" s="286" t="s">
        <v>243</v>
      </c>
      <c r="F3" s="177">
        <v>5.3619302949061663E-3</v>
      </c>
      <c r="G3" s="348" t="s">
        <v>243</v>
      </c>
      <c r="H3" s="177">
        <v>1</v>
      </c>
      <c r="I3" s="232">
        <v>1</v>
      </c>
      <c r="J3" s="349">
        <v>78</v>
      </c>
      <c r="K3" s="177">
        <v>1</v>
      </c>
      <c r="L3" s="223">
        <v>5</v>
      </c>
      <c r="M3" s="223">
        <v>2</v>
      </c>
      <c r="N3" s="177">
        <v>1</v>
      </c>
      <c r="O3" s="233">
        <v>80</v>
      </c>
      <c r="P3" s="223">
        <v>4</v>
      </c>
      <c r="Q3" s="223">
        <v>3</v>
      </c>
      <c r="R3" s="223" t="s">
        <v>243</v>
      </c>
      <c r="S3" s="223" t="s">
        <v>243</v>
      </c>
      <c r="T3" s="223" t="s">
        <v>243</v>
      </c>
    </row>
    <row r="4" spans="1:21" x14ac:dyDescent="0.2">
      <c r="A4" s="335" t="s">
        <v>27</v>
      </c>
      <c r="B4" s="336" t="s">
        <v>25</v>
      </c>
      <c r="C4" s="336" t="s">
        <v>319</v>
      </c>
      <c r="D4" s="232">
        <v>381</v>
      </c>
      <c r="E4" s="286">
        <v>-3.1603683099942437E-2</v>
      </c>
      <c r="F4" s="177">
        <v>3.2138338253901305E-2</v>
      </c>
      <c r="G4" s="348">
        <v>9.75</v>
      </c>
      <c r="H4" s="177" t="s">
        <v>243</v>
      </c>
      <c r="I4" s="232">
        <v>32</v>
      </c>
      <c r="J4" s="349">
        <v>83</v>
      </c>
      <c r="K4" s="177">
        <v>0.87401574803149606</v>
      </c>
      <c r="L4" s="223">
        <v>5.0370370370370372</v>
      </c>
      <c r="M4" s="223">
        <v>3.3703703703703702</v>
      </c>
      <c r="N4" s="177" t="s">
        <v>243</v>
      </c>
      <c r="O4" s="233" t="s">
        <v>243</v>
      </c>
      <c r="P4" s="223">
        <v>1.1968503937007875</v>
      </c>
      <c r="Q4" s="223">
        <v>1.606060606060606</v>
      </c>
      <c r="R4" s="223" t="s">
        <v>243</v>
      </c>
      <c r="S4" s="223">
        <v>2.7575757575757578</v>
      </c>
      <c r="T4" s="223">
        <v>18.606060606060606</v>
      </c>
      <c r="U4" s="362"/>
    </row>
    <row r="5" spans="1:21" s="362" customFormat="1" x14ac:dyDescent="0.2">
      <c r="A5" s="335" t="s">
        <v>87</v>
      </c>
      <c r="B5" s="336" t="s">
        <v>89</v>
      </c>
      <c r="C5" s="336" t="s">
        <v>470</v>
      </c>
      <c r="D5" s="232">
        <v>32</v>
      </c>
      <c r="E5" s="286" t="s">
        <v>243</v>
      </c>
      <c r="F5" s="177">
        <v>3.6240090600226501E-3</v>
      </c>
      <c r="G5" s="348">
        <v>8</v>
      </c>
      <c r="H5" s="177" t="s">
        <v>243</v>
      </c>
      <c r="I5" s="232">
        <v>4</v>
      </c>
      <c r="J5" s="349">
        <v>81</v>
      </c>
      <c r="K5" s="177">
        <v>1</v>
      </c>
      <c r="L5" s="223">
        <v>4.5</v>
      </c>
      <c r="M5" s="223">
        <v>2.75</v>
      </c>
      <c r="N5" s="177">
        <v>0.25</v>
      </c>
      <c r="O5" s="233">
        <v>530</v>
      </c>
      <c r="P5" s="223">
        <v>5.3125</v>
      </c>
      <c r="Q5" s="223">
        <v>2.75</v>
      </c>
      <c r="R5" s="223">
        <v>0.5</v>
      </c>
      <c r="S5" s="223" t="s">
        <v>243</v>
      </c>
      <c r="T5" s="223">
        <v>2.25</v>
      </c>
    </row>
    <row r="6" spans="1:21" x14ac:dyDescent="0.2">
      <c r="A6" s="335" t="s">
        <v>87</v>
      </c>
      <c r="B6" s="336" t="s">
        <v>110</v>
      </c>
      <c r="C6" s="336" t="s">
        <v>251</v>
      </c>
      <c r="D6" s="232">
        <v>2443</v>
      </c>
      <c r="E6" s="286">
        <v>-6.3564960800763681E-2</v>
      </c>
      <c r="F6" s="177">
        <v>5.2979701596113808E-2</v>
      </c>
      <c r="G6" s="348">
        <v>6.8325123152709359</v>
      </c>
      <c r="H6" s="177">
        <v>0.11814345991561181</v>
      </c>
      <c r="I6" s="232">
        <v>247</v>
      </c>
      <c r="J6" s="349">
        <v>81</v>
      </c>
      <c r="K6" s="177">
        <v>0.8477282030290626</v>
      </c>
      <c r="L6" s="223">
        <v>7.4388185654008439</v>
      </c>
      <c r="M6" s="223">
        <v>3.6835443037974684</v>
      </c>
      <c r="N6" s="177" t="s">
        <v>243</v>
      </c>
      <c r="O6" s="233" t="s">
        <v>243</v>
      </c>
      <c r="P6" s="223">
        <v>4.1866557511256648</v>
      </c>
      <c r="Q6" s="223">
        <v>1.8192307692307692</v>
      </c>
      <c r="R6" s="223">
        <v>0.39615384615384613</v>
      </c>
      <c r="S6" s="223">
        <v>2.6653846153846152</v>
      </c>
      <c r="T6" s="223">
        <v>28.173076923076923</v>
      </c>
      <c r="U6" s="362"/>
    </row>
    <row r="7" spans="1:21" s="362" customFormat="1" x14ac:dyDescent="0.2">
      <c r="A7" s="335" t="s">
        <v>5</v>
      </c>
      <c r="B7" s="336" t="s">
        <v>3</v>
      </c>
      <c r="C7" s="336" t="s">
        <v>323</v>
      </c>
      <c r="D7" s="232">
        <v>226</v>
      </c>
      <c r="E7" s="286" t="s">
        <v>243</v>
      </c>
      <c r="F7" s="177">
        <v>1.0017286467798413E-2</v>
      </c>
      <c r="G7" s="348">
        <v>1</v>
      </c>
      <c r="H7" s="177">
        <v>0.27433628318584069</v>
      </c>
      <c r="I7" s="232">
        <v>16</v>
      </c>
      <c r="J7" s="349">
        <v>81</v>
      </c>
      <c r="K7" s="177">
        <v>0.61061946902654862</v>
      </c>
      <c r="L7" s="223">
        <v>5.716814159292035</v>
      </c>
      <c r="M7" s="223">
        <v>3.1327433628318584</v>
      </c>
      <c r="N7" s="177" t="s">
        <v>243</v>
      </c>
      <c r="O7" s="233" t="s">
        <v>243</v>
      </c>
      <c r="P7" s="223">
        <v>2.4867256637168142</v>
      </c>
      <c r="Q7" s="223">
        <v>0.25663716814159293</v>
      </c>
      <c r="R7" s="223">
        <v>0.19026548672566371</v>
      </c>
      <c r="S7" s="223">
        <v>5.3097345132743362E-2</v>
      </c>
      <c r="T7" s="223">
        <v>0.51327433628318586</v>
      </c>
    </row>
    <row r="8" spans="1:21" s="362" customFormat="1" x14ac:dyDescent="0.2">
      <c r="A8" s="335" t="s">
        <v>2</v>
      </c>
      <c r="B8" s="336" t="s">
        <v>6</v>
      </c>
      <c r="C8" s="336" t="s">
        <v>325</v>
      </c>
      <c r="D8" s="232">
        <v>3</v>
      </c>
      <c r="E8" s="286" t="s">
        <v>243</v>
      </c>
      <c r="F8" s="177">
        <v>2.9103608847497089E-4</v>
      </c>
      <c r="G8" s="348">
        <v>1.5</v>
      </c>
      <c r="H8" s="177">
        <v>0.5</v>
      </c>
      <c r="I8" s="232">
        <v>2</v>
      </c>
      <c r="J8" s="349">
        <v>66</v>
      </c>
      <c r="K8" s="177">
        <v>0.33333333333333331</v>
      </c>
      <c r="L8" s="223">
        <v>12</v>
      </c>
      <c r="M8" s="223">
        <v>5</v>
      </c>
      <c r="N8" s="177" t="s">
        <v>243</v>
      </c>
      <c r="O8" s="233" t="s">
        <v>243</v>
      </c>
      <c r="P8" s="223">
        <v>0.66666666666666663</v>
      </c>
      <c r="Q8" s="223">
        <v>1.5</v>
      </c>
      <c r="R8" s="223" t="s">
        <v>243</v>
      </c>
      <c r="S8" s="223" t="s">
        <v>243</v>
      </c>
      <c r="T8" s="223">
        <v>9.5</v>
      </c>
    </row>
    <row r="9" spans="1:21" x14ac:dyDescent="0.2">
      <c r="A9" s="335" t="s">
        <v>2</v>
      </c>
      <c r="B9" s="336" t="s">
        <v>15</v>
      </c>
      <c r="C9" s="336" t="s">
        <v>471</v>
      </c>
      <c r="D9" s="232">
        <v>2279</v>
      </c>
      <c r="E9" s="383">
        <v>0.69673259538124399</v>
      </c>
      <c r="F9" s="177">
        <v>0.17548317548317549</v>
      </c>
      <c r="G9" s="348">
        <v>8.0754716981132084</v>
      </c>
      <c r="H9" s="177">
        <v>0.32701421800947866</v>
      </c>
      <c r="I9" s="232">
        <v>165</v>
      </c>
      <c r="J9" s="349">
        <v>77</v>
      </c>
      <c r="K9" s="177">
        <v>0.62044756472136897</v>
      </c>
      <c r="L9" s="223">
        <v>6.3412322274881516</v>
      </c>
      <c r="M9" s="223">
        <v>2.3270142180094786</v>
      </c>
      <c r="N9" s="177">
        <v>1.4218009478672985E-2</v>
      </c>
      <c r="O9" s="233">
        <v>90</v>
      </c>
      <c r="P9" s="223">
        <v>3.318000884564352</v>
      </c>
      <c r="Q9" s="223">
        <v>3.0588235294117645</v>
      </c>
      <c r="R9" s="223">
        <v>1.0504201680672269</v>
      </c>
      <c r="S9" s="223">
        <v>12.008403361344538</v>
      </c>
      <c r="T9" s="223">
        <v>15.697478991596638</v>
      </c>
      <c r="U9" s="362"/>
    </row>
    <row r="10" spans="1:21" ht="13.5" thickBot="1" x14ac:dyDescent="0.25">
      <c r="A10" s="335" t="s">
        <v>2</v>
      </c>
      <c r="B10" s="336" t="s">
        <v>18</v>
      </c>
      <c r="C10" s="336" t="s">
        <v>318</v>
      </c>
      <c r="D10" s="232">
        <v>2516</v>
      </c>
      <c r="E10" s="286">
        <v>1.7209288133524625E-2</v>
      </c>
      <c r="F10" s="177">
        <v>0.12905211325400082</v>
      </c>
      <c r="G10" s="348">
        <v>10.408045977011493</v>
      </c>
      <c r="H10" s="177">
        <v>9.4017094017094016E-2</v>
      </c>
      <c r="I10" s="232">
        <v>197</v>
      </c>
      <c r="J10" s="349">
        <v>80</v>
      </c>
      <c r="K10" s="177">
        <v>0.74125596184419718</v>
      </c>
      <c r="L10" s="223">
        <v>6.4658119658119659</v>
      </c>
      <c r="M10" s="223">
        <v>3.158119658119658</v>
      </c>
      <c r="N10" s="177" t="s">
        <v>243</v>
      </c>
      <c r="O10" s="233" t="s">
        <v>243</v>
      </c>
      <c r="P10" s="223">
        <v>3.9761526232114468</v>
      </c>
      <c r="Q10" s="223">
        <v>5.8021582733812949</v>
      </c>
      <c r="R10" s="223" t="s">
        <v>243</v>
      </c>
      <c r="S10" s="223">
        <v>2.0683453237410072</v>
      </c>
      <c r="T10" s="223">
        <v>8.2733812949640289</v>
      </c>
      <c r="U10" s="362"/>
    </row>
    <row r="11" spans="1:21" ht="13.5" thickTop="1" x14ac:dyDescent="0.2">
      <c r="A11" s="579" t="s">
        <v>124</v>
      </c>
      <c r="B11" s="580"/>
      <c r="C11" s="581"/>
      <c r="D11" s="235">
        <v>7912</v>
      </c>
      <c r="E11" s="423">
        <v>0.16030990592141681</v>
      </c>
      <c r="F11" s="236">
        <v>1.9907457496622122E-2</v>
      </c>
      <c r="G11" s="426">
        <v>6.2840909090909092</v>
      </c>
      <c r="H11" s="236">
        <v>0.19426751592356689</v>
      </c>
      <c r="I11" s="235">
        <v>663</v>
      </c>
      <c r="J11" s="424">
        <v>80</v>
      </c>
      <c r="K11" s="236">
        <v>0.74393326592517695</v>
      </c>
      <c r="L11" s="425">
        <v>6.4639065817409769</v>
      </c>
      <c r="M11" s="425">
        <v>3.105095541401274</v>
      </c>
      <c r="N11" s="236">
        <v>5.3078556263269636E-3</v>
      </c>
      <c r="O11" s="424">
        <v>90</v>
      </c>
      <c r="P11" s="425">
        <v>3.6802634912591841</v>
      </c>
      <c r="Q11" s="425">
        <v>2.8234165067178503</v>
      </c>
      <c r="R11" s="425">
        <v>0.38195777351247601</v>
      </c>
      <c r="S11" s="425">
        <v>4.0585412667946255</v>
      </c>
      <c r="T11" s="425">
        <v>13.549904030710172</v>
      </c>
    </row>
    <row r="13" spans="1:21" x14ac:dyDescent="0.2">
      <c r="A13" s="22" t="s">
        <v>399</v>
      </c>
      <c r="B13" s="1"/>
    </row>
    <row r="14" spans="1:21" x14ac:dyDescent="0.2">
      <c r="A14" s="1"/>
      <c r="B14" s="1"/>
    </row>
    <row r="15" spans="1:21" x14ac:dyDescent="0.2">
      <c r="A15" s="1"/>
      <c r="B15" s="1"/>
    </row>
    <row r="16" spans="1:21" x14ac:dyDescent="0.2">
      <c r="A16" s="1"/>
      <c r="B16" s="1"/>
    </row>
    <row r="17" spans="1:16" x14ac:dyDescent="0.2">
      <c r="A17" s="1"/>
      <c r="B17" s="1"/>
    </row>
    <row r="18" spans="1:16" x14ac:dyDescent="0.2">
      <c r="A18" s="1"/>
      <c r="B18" s="1"/>
    </row>
    <row r="19" spans="1:16" x14ac:dyDescent="0.2">
      <c r="A19" s="1"/>
      <c r="B19" s="1"/>
    </row>
    <row r="20" spans="1:16" x14ac:dyDescent="0.2">
      <c r="A20" s="1"/>
      <c r="B20" s="1"/>
    </row>
    <row r="21" spans="1:16" ht="21" customHeight="1" x14ac:dyDescent="0.2">
      <c r="A21" s="494"/>
      <c r="B21" s="586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339"/>
    </row>
    <row r="22" spans="1:16" x14ac:dyDescent="0.2">
      <c r="A22" s="494"/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339"/>
    </row>
    <row r="30" spans="1:16" x14ac:dyDescent="0.2">
      <c r="A30" s="341"/>
    </row>
  </sheetData>
  <mergeCells count="7">
    <mergeCell ref="A22:O22"/>
    <mergeCell ref="A1:A2"/>
    <mergeCell ref="B1:B2"/>
    <mergeCell ref="C1:C2"/>
    <mergeCell ref="A11:C11"/>
    <mergeCell ref="A21:O21"/>
    <mergeCell ref="D1:T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6.l &amp;U: PMSI SSR – Activité 2016 – Description de l’activité Adultes relative aux affections de la personne âgée polypathologique, dépendante ou à risque de dépendance en hospitalisation partielle</oddHeader>
    <oddFooter>&amp;C&amp;8Soins de suite et de réadaptation (SSR) - Bilan PMSI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8000"/>
  </sheetPr>
  <dimension ref="A1:J86"/>
  <sheetViews>
    <sheetView tabSelected="1" topLeftCell="A49" zoomScaleNormal="100" zoomScaleSheetLayoutView="100" workbookViewId="0">
      <selection activeCell="R19" sqref="R19"/>
    </sheetView>
  </sheetViews>
  <sheetFormatPr baseColWidth="10" defaultColWidth="9.140625" defaultRowHeight="11.25" x14ac:dyDescent="0.2"/>
  <cols>
    <col min="1" max="1" width="3.28515625" style="1" customWidth="1"/>
    <col min="2" max="2" width="11.28515625" style="1" customWidth="1"/>
    <col min="3" max="3" width="27.5703125" style="1" customWidth="1"/>
    <col min="4" max="4" width="16.7109375" style="60" customWidth="1"/>
    <col min="5" max="5" width="16.7109375" style="61" customWidth="1"/>
    <col min="6" max="6" width="16.7109375" style="60" customWidth="1"/>
    <col min="7" max="7" width="9" style="1" customWidth="1"/>
    <col min="8" max="8" width="9.140625" style="1"/>
    <col min="9" max="10" width="9.140625" style="387"/>
    <col min="11" max="16384" width="9.140625" style="1"/>
  </cols>
  <sheetData>
    <row r="1" spans="1:10" s="5" customFormat="1" ht="24" customHeight="1" x14ac:dyDescent="0.2">
      <c r="A1" s="513" t="s">
        <v>115</v>
      </c>
      <c r="B1" s="513" t="s">
        <v>116</v>
      </c>
      <c r="C1" s="513" t="s">
        <v>117</v>
      </c>
      <c r="D1" s="384" t="s">
        <v>305</v>
      </c>
      <c r="E1" s="385" t="s">
        <v>304</v>
      </c>
      <c r="F1" s="498" t="s">
        <v>128</v>
      </c>
      <c r="G1" s="521"/>
      <c r="I1" s="386"/>
      <c r="J1" s="386"/>
    </row>
    <row r="2" spans="1:10" s="5" customFormat="1" ht="36.75" customHeight="1" x14ac:dyDescent="0.2">
      <c r="A2" s="514"/>
      <c r="B2" s="514"/>
      <c r="C2" s="514"/>
      <c r="D2" s="500" t="s">
        <v>306</v>
      </c>
      <c r="E2" s="500" t="s">
        <v>306</v>
      </c>
      <c r="F2" s="517" t="s">
        <v>306</v>
      </c>
      <c r="G2" s="519" t="s">
        <v>394</v>
      </c>
      <c r="I2" s="386"/>
      <c r="J2" s="386"/>
    </row>
    <row r="3" spans="1:10" s="5" customFormat="1" x14ac:dyDescent="0.2">
      <c r="A3" s="515"/>
      <c r="B3" s="515"/>
      <c r="C3" s="515"/>
      <c r="D3" s="516"/>
      <c r="E3" s="516"/>
      <c r="F3" s="518"/>
      <c r="G3" s="520"/>
      <c r="I3" s="386"/>
      <c r="J3" s="386"/>
    </row>
    <row r="4" spans="1:10" ht="11.25" customHeight="1" x14ac:dyDescent="0.2">
      <c r="A4" s="10" t="s">
        <v>22</v>
      </c>
      <c r="B4" s="29" t="s">
        <v>21</v>
      </c>
      <c r="C4" s="29" t="s">
        <v>172</v>
      </c>
      <c r="D4" s="363">
        <v>23729.43</v>
      </c>
      <c r="E4" s="368">
        <v>72219.33</v>
      </c>
      <c r="F4" s="370">
        <v>95948.760000000009</v>
      </c>
      <c r="G4" s="373">
        <v>-0.51786820491750163</v>
      </c>
      <c r="H4" s="337"/>
    </row>
    <row r="5" spans="1:10" x14ac:dyDescent="0.2">
      <c r="A5" s="29" t="s">
        <v>22</v>
      </c>
      <c r="B5" s="29" t="s">
        <v>23</v>
      </c>
      <c r="C5" s="29" t="s">
        <v>328</v>
      </c>
      <c r="D5" s="364" t="s">
        <v>243</v>
      </c>
      <c r="E5" s="368" t="s">
        <v>243</v>
      </c>
      <c r="F5" s="371" t="s">
        <v>243</v>
      </c>
      <c r="G5" s="373" t="s">
        <v>243</v>
      </c>
    </row>
    <row r="6" spans="1:10" x14ac:dyDescent="0.2">
      <c r="A6" s="29" t="s">
        <v>22</v>
      </c>
      <c r="B6" s="29" t="s">
        <v>28</v>
      </c>
      <c r="C6" s="29" t="s">
        <v>173</v>
      </c>
      <c r="D6" s="364" t="s">
        <v>243</v>
      </c>
      <c r="E6" s="368">
        <v>978.95</v>
      </c>
      <c r="F6" s="372">
        <v>978.95</v>
      </c>
      <c r="G6" s="373">
        <v>-0.53020775072227333</v>
      </c>
    </row>
    <row r="7" spans="1:10" x14ac:dyDescent="0.2">
      <c r="A7" s="29" t="s">
        <v>22</v>
      </c>
      <c r="B7" s="29" t="s">
        <v>29</v>
      </c>
      <c r="C7" s="29" t="s">
        <v>174</v>
      </c>
      <c r="D7" s="363" t="s">
        <v>243</v>
      </c>
      <c r="E7" s="368">
        <v>548.02</v>
      </c>
      <c r="F7" s="372">
        <v>548.02</v>
      </c>
      <c r="G7" s="373">
        <v>-0.84854532571917107</v>
      </c>
    </row>
    <row r="8" spans="1:10" x14ac:dyDescent="0.2">
      <c r="A8" s="29" t="s">
        <v>22</v>
      </c>
      <c r="B8" s="29" t="s">
        <v>30</v>
      </c>
      <c r="C8" s="29" t="s">
        <v>175</v>
      </c>
      <c r="D8" s="363" t="s">
        <v>243</v>
      </c>
      <c r="E8" s="368">
        <v>248.88</v>
      </c>
      <c r="F8" s="372">
        <v>248.88</v>
      </c>
      <c r="G8" s="373">
        <v>-0.21631776704240457</v>
      </c>
    </row>
    <row r="9" spans="1:10" x14ac:dyDescent="0.2">
      <c r="A9" s="29" t="s">
        <v>22</v>
      </c>
      <c r="B9" s="29" t="s">
        <v>31</v>
      </c>
      <c r="C9" s="29" t="s">
        <v>32</v>
      </c>
      <c r="D9" s="364" t="s">
        <v>243</v>
      </c>
      <c r="E9" s="368">
        <v>4589.78</v>
      </c>
      <c r="F9" s="372">
        <v>4589.78</v>
      </c>
      <c r="G9" s="373">
        <v>-0.82141330034563165</v>
      </c>
    </row>
    <row r="10" spans="1:10" x14ac:dyDescent="0.2">
      <c r="A10" s="29" t="s">
        <v>22</v>
      </c>
      <c r="B10" s="29" t="s">
        <v>38</v>
      </c>
      <c r="C10" s="29" t="s">
        <v>176</v>
      </c>
      <c r="D10" s="364">
        <v>1029.82</v>
      </c>
      <c r="E10" s="368">
        <v>10299.06</v>
      </c>
      <c r="F10" s="371">
        <v>11328.88</v>
      </c>
      <c r="G10" s="373">
        <v>-0.4731086012404141</v>
      </c>
    </row>
    <row r="11" spans="1:10" x14ac:dyDescent="0.2">
      <c r="A11" s="29" t="s">
        <v>22</v>
      </c>
      <c r="B11" s="29" t="s">
        <v>39</v>
      </c>
      <c r="C11" s="29" t="s">
        <v>177</v>
      </c>
      <c r="D11" s="364" t="s">
        <v>243</v>
      </c>
      <c r="E11" s="368">
        <v>19234.86</v>
      </c>
      <c r="F11" s="372">
        <v>19234.86</v>
      </c>
      <c r="G11" s="373">
        <v>1.6405105480678852</v>
      </c>
    </row>
    <row r="12" spans="1:10" x14ac:dyDescent="0.2">
      <c r="A12" s="29" t="s">
        <v>22</v>
      </c>
      <c r="B12" s="29" t="s">
        <v>41</v>
      </c>
      <c r="C12" s="10" t="s">
        <v>370</v>
      </c>
      <c r="D12" s="363" t="s">
        <v>243</v>
      </c>
      <c r="E12" s="368">
        <v>643.26</v>
      </c>
      <c r="F12" s="372">
        <v>643.26</v>
      </c>
      <c r="G12" s="373">
        <v>-6.3185508979082816E-2</v>
      </c>
    </row>
    <row r="13" spans="1:10" x14ac:dyDescent="0.2">
      <c r="A13" s="29" t="s">
        <v>22</v>
      </c>
      <c r="B13" s="29" t="s">
        <v>42</v>
      </c>
      <c r="C13" s="10" t="s">
        <v>400</v>
      </c>
      <c r="D13" s="363" t="s">
        <v>243</v>
      </c>
      <c r="E13" s="368">
        <v>1252.4100000000001</v>
      </c>
      <c r="F13" s="372">
        <v>1252.4100000000001</v>
      </c>
      <c r="G13" s="373">
        <v>0.34442913935705599</v>
      </c>
    </row>
    <row r="14" spans="1:10" x14ac:dyDescent="0.2">
      <c r="A14" s="29" t="s">
        <v>22</v>
      </c>
      <c r="B14" s="29" t="s">
        <v>43</v>
      </c>
      <c r="C14" s="10" t="s">
        <v>340</v>
      </c>
      <c r="D14" s="364" t="s">
        <v>243</v>
      </c>
      <c r="E14" s="368">
        <v>7274.79</v>
      </c>
      <c r="F14" s="371">
        <v>7274.79</v>
      </c>
      <c r="G14" s="373">
        <v>-0.70185184779714327</v>
      </c>
    </row>
    <row r="15" spans="1:10" x14ac:dyDescent="0.2">
      <c r="A15" s="30" t="s">
        <v>22</v>
      </c>
      <c r="B15" s="30" t="s">
        <v>44</v>
      </c>
      <c r="C15" s="28" t="s">
        <v>341</v>
      </c>
      <c r="D15" s="365">
        <v>3780.4</v>
      </c>
      <c r="E15" s="368">
        <v>205319.62</v>
      </c>
      <c r="F15" s="370">
        <v>209100.02</v>
      </c>
      <c r="G15" s="373">
        <v>0.1055086217798229</v>
      </c>
    </row>
    <row r="16" spans="1:10" x14ac:dyDescent="0.2">
      <c r="A16" s="29" t="s">
        <v>22</v>
      </c>
      <c r="B16" s="29" t="s">
        <v>271</v>
      </c>
      <c r="C16" s="10" t="s">
        <v>342</v>
      </c>
      <c r="D16" s="363" t="s">
        <v>243</v>
      </c>
      <c r="E16" s="363">
        <v>112.21</v>
      </c>
      <c r="F16" s="372">
        <v>112.21</v>
      </c>
      <c r="G16" s="373">
        <v>-0.98480145172257905</v>
      </c>
    </row>
    <row r="17" spans="1:7" x14ac:dyDescent="0.2">
      <c r="A17" s="29" t="s">
        <v>22</v>
      </c>
      <c r="B17" s="29" t="s">
        <v>47</v>
      </c>
      <c r="C17" s="29" t="s">
        <v>178</v>
      </c>
      <c r="D17" s="364" t="s">
        <v>243</v>
      </c>
      <c r="E17" s="368" t="s">
        <v>243</v>
      </c>
      <c r="F17" s="371" t="s">
        <v>243</v>
      </c>
      <c r="G17" s="373" t="s">
        <v>243</v>
      </c>
    </row>
    <row r="18" spans="1:7" x14ac:dyDescent="0.2">
      <c r="A18" s="29" t="s">
        <v>22</v>
      </c>
      <c r="B18" s="29" t="s">
        <v>49</v>
      </c>
      <c r="C18" s="29" t="s">
        <v>383</v>
      </c>
      <c r="D18" s="363">
        <v>5836.94</v>
      </c>
      <c r="E18" s="368">
        <v>26170.18</v>
      </c>
      <c r="F18" s="372">
        <v>32007.119999999999</v>
      </c>
      <c r="G18" s="373">
        <v>3.4604278048038148</v>
      </c>
    </row>
    <row r="19" spans="1:7" x14ac:dyDescent="0.2">
      <c r="A19" s="29" t="s">
        <v>27</v>
      </c>
      <c r="B19" s="29" t="s">
        <v>25</v>
      </c>
      <c r="C19" s="29" t="s">
        <v>26</v>
      </c>
      <c r="D19" s="363" t="s">
        <v>243</v>
      </c>
      <c r="E19" s="368">
        <v>3563.62</v>
      </c>
      <c r="F19" s="372">
        <v>3563.62</v>
      </c>
      <c r="G19" s="373">
        <v>9.2491228070175442</v>
      </c>
    </row>
    <row r="20" spans="1:7" x14ac:dyDescent="0.2">
      <c r="A20" s="29" t="s">
        <v>27</v>
      </c>
      <c r="B20" s="29" t="s">
        <v>36</v>
      </c>
      <c r="C20" s="29" t="s">
        <v>250</v>
      </c>
      <c r="D20" s="363" t="s">
        <v>243</v>
      </c>
      <c r="E20" s="368">
        <v>20500.650000000001</v>
      </c>
      <c r="F20" s="370">
        <v>20500.650000000001</v>
      </c>
      <c r="G20" s="373">
        <v>5.3030638110522776E-3</v>
      </c>
    </row>
    <row r="21" spans="1:7" x14ac:dyDescent="0.2">
      <c r="A21" s="29" t="s">
        <v>27</v>
      </c>
      <c r="B21" s="29" t="s">
        <v>40</v>
      </c>
      <c r="C21" s="29" t="s">
        <v>179</v>
      </c>
      <c r="D21" s="363" t="s">
        <v>243</v>
      </c>
      <c r="E21" s="368" t="s">
        <v>243</v>
      </c>
      <c r="F21" s="474" t="s">
        <v>243</v>
      </c>
      <c r="G21" s="373">
        <v>-1</v>
      </c>
    </row>
    <row r="22" spans="1:7" x14ac:dyDescent="0.2">
      <c r="A22" s="29" t="s">
        <v>27</v>
      </c>
      <c r="B22" s="29" t="s">
        <v>45</v>
      </c>
      <c r="C22" s="29" t="s">
        <v>180</v>
      </c>
      <c r="D22" s="364">
        <v>1863.02</v>
      </c>
      <c r="E22" s="368">
        <v>8582.08</v>
      </c>
      <c r="F22" s="371">
        <v>10445.1</v>
      </c>
      <c r="G22" s="373">
        <v>-0.52719260890597297</v>
      </c>
    </row>
    <row r="23" spans="1:7" x14ac:dyDescent="0.2">
      <c r="A23" s="29" t="s">
        <v>27</v>
      </c>
      <c r="B23" s="29" t="s">
        <v>46</v>
      </c>
      <c r="C23" s="10" t="s">
        <v>181</v>
      </c>
      <c r="D23" s="364">
        <v>1159.3699999999999</v>
      </c>
      <c r="E23" s="368">
        <v>8049.89</v>
      </c>
      <c r="F23" s="371">
        <v>9209.26</v>
      </c>
      <c r="G23" s="373">
        <v>-0.24329127805026851</v>
      </c>
    </row>
    <row r="24" spans="1:7" x14ac:dyDescent="0.2">
      <c r="A24" s="29" t="s">
        <v>27</v>
      </c>
      <c r="B24" s="29" t="s">
        <v>48</v>
      </c>
      <c r="C24" s="29" t="s">
        <v>236</v>
      </c>
      <c r="D24" s="364" t="s">
        <v>243</v>
      </c>
      <c r="E24" s="368">
        <v>18632.21</v>
      </c>
      <c r="F24" s="371">
        <v>18632.21</v>
      </c>
      <c r="G24" s="373">
        <v>0.96120736914812399</v>
      </c>
    </row>
    <row r="25" spans="1:7" x14ac:dyDescent="0.2">
      <c r="A25" s="29" t="s">
        <v>35</v>
      </c>
      <c r="B25" s="29" t="s">
        <v>33</v>
      </c>
      <c r="C25" s="29" t="s">
        <v>34</v>
      </c>
      <c r="D25" s="363" t="s">
        <v>243</v>
      </c>
      <c r="E25" s="368">
        <v>1112.6400000000001</v>
      </c>
      <c r="F25" s="370">
        <v>1112.6400000000001</v>
      </c>
      <c r="G25" s="373">
        <v>-0.83163593547055747</v>
      </c>
    </row>
    <row r="26" spans="1:7" x14ac:dyDescent="0.2">
      <c r="A26" s="10" t="s">
        <v>35</v>
      </c>
      <c r="B26" s="29" t="s">
        <v>37</v>
      </c>
      <c r="C26" s="29" t="s">
        <v>235</v>
      </c>
      <c r="D26" s="363" t="s">
        <v>243</v>
      </c>
      <c r="E26" s="368">
        <v>471</v>
      </c>
      <c r="F26" s="475">
        <v>471</v>
      </c>
      <c r="G26" s="373" t="s">
        <v>243</v>
      </c>
    </row>
    <row r="27" spans="1:7" x14ac:dyDescent="0.2">
      <c r="A27" s="29" t="s">
        <v>35</v>
      </c>
      <c r="B27" s="29" t="s">
        <v>92</v>
      </c>
      <c r="C27" s="29" t="s">
        <v>366</v>
      </c>
      <c r="D27" s="364" t="s">
        <v>243</v>
      </c>
      <c r="E27" s="368">
        <v>989.25</v>
      </c>
      <c r="F27" s="371">
        <v>989.25</v>
      </c>
      <c r="G27" s="373">
        <v>0</v>
      </c>
    </row>
    <row r="28" spans="1:7" x14ac:dyDescent="0.2">
      <c r="A28" s="30" t="s">
        <v>35</v>
      </c>
      <c r="B28" s="30" t="s">
        <v>94</v>
      </c>
      <c r="C28" s="30" t="s">
        <v>268</v>
      </c>
      <c r="D28" s="363" t="s">
        <v>243</v>
      </c>
      <c r="E28" s="368">
        <v>10406.15</v>
      </c>
      <c r="F28" s="370">
        <v>10406.15</v>
      </c>
      <c r="G28" s="373">
        <v>0.61708911312839421</v>
      </c>
    </row>
    <row r="29" spans="1:7" x14ac:dyDescent="0.2">
      <c r="A29" s="29" t="s">
        <v>35</v>
      </c>
      <c r="B29" s="29" t="s">
        <v>95</v>
      </c>
      <c r="C29" s="29" t="s">
        <v>182</v>
      </c>
      <c r="D29" s="363">
        <v>2370.7600000000002</v>
      </c>
      <c r="E29" s="368">
        <v>360696.9</v>
      </c>
      <c r="F29" s="370">
        <v>363067.66000000003</v>
      </c>
      <c r="G29" s="373">
        <v>7.5554641796258037E-2</v>
      </c>
    </row>
    <row r="30" spans="1:7" x14ac:dyDescent="0.2">
      <c r="A30" s="29" t="s">
        <v>35</v>
      </c>
      <c r="B30" s="29" t="s">
        <v>97</v>
      </c>
      <c r="C30" s="29" t="s">
        <v>183</v>
      </c>
      <c r="D30" s="363" t="s">
        <v>243</v>
      </c>
      <c r="E30" s="368" t="s">
        <v>243</v>
      </c>
      <c r="F30" s="370" t="s">
        <v>243</v>
      </c>
      <c r="G30" s="373" t="s">
        <v>243</v>
      </c>
    </row>
    <row r="31" spans="1:7" x14ac:dyDescent="0.2">
      <c r="A31" s="29" t="s">
        <v>35</v>
      </c>
      <c r="B31" s="29" t="s">
        <v>99</v>
      </c>
      <c r="C31" s="29" t="s">
        <v>100</v>
      </c>
      <c r="D31" s="364" t="s">
        <v>243</v>
      </c>
      <c r="E31" s="368">
        <v>3725.45</v>
      </c>
      <c r="F31" s="371">
        <v>3725.45</v>
      </c>
      <c r="G31" s="373">
        <v>-0.14778562584133959</v>
      </c>
    </row>
    <row r="32" spans="1:7" x14ac:dyDescent="0.2">
      <c r="A32" s="29" t="s">
        <v>35</v>
      </c>
      <c r="B32" s="29" t="s">
        <v>102</v>
      </c>
      <c r="C32" s="29" t="s">
        <v>317</v>
      </c>
      <c r="D32" s="364" t="s">
        <v>243</v>
      </c>
      <c r="E32" s="368">
        <v>6546.58</v>
      </c>
      <c r="F32" s="371">
        <v>6546.58</v>
      </c>
      <c r="G32" s="373">
        <v>-0.19347471112475267</v>
      </c>
    </row>
    <row r="33" spans="1:7" x14ac:dyDescent="0.2">
      <c r="A33" s="29" t="s">
        <v>35</v>
      </c>
      <c r="B33" s="29" t="s">
        <v>103</v>
      </c>
      <c r="C33" s="31" t="s">
        <v>367</v>
      </c>
      <c r="D33" s="363" t="s">
        <v>243</v>
      </c>
      <c r="E33" s="368" t="s">
        <v>243</v>
      </c>
      <c r="F33" s="370" t="s">
        <v>243</v>
      </c>
      <c r="G33" s="373" t="s">
        <v>243</v>
      </c>
    </row>
    <row r="34" spans="1:7" x14ac:dyDescent="0.2">
      <c r="A34" s="30" t="s">
        <v>35</v>
      </c>
      <c r="B34" s="30" t="s">
        <v>106</v>
      </c>
      <c r="C34" s="30" t="s">
        <v>384</v>
      </c>
      <c r="D34" s="365">
        <v>3719.01</v>
      </c>
      <c r="E34" s="368">
        <v>27464.85</v>
      </c>
      <c r="F34" s="370">
        <v>31183.86</v>
      </c>
      <c r="G34" s="373">
        <v>0.62312357757724102</v>
      </c>
    </row>
    <row r="35" spans="1:7" x14ac:dyDescent="0.2">
      <c r="A35" s="29" t="s">
        <v>87</v>
      </c>
      <c r="B35" s="29" t="s">
        <v>86</v>
      </c>
      <c r="C35" s="29" t="s">
        <v>185</v>
      </c>
      <c r="D35" s="363" t="s">
        <v>243</v>
      </c>
      <c r="E35" s="368">
        <v>1431.5</v>
      </c>
      <c r="F35" s="370">
        <v>1431.5</v>
      </c>
      <c r="G35" s="373">
        <v>1.086874046623505</v>
      </c>
    </row>
    <row r="36" spans="1:7" x14ac:dyDescent="0.2">
      <c r="A36" s="29" t="s">
        <v>87</v>
      </c>
      <c r="B36" s="29" t="s">
        <v>88</v>
      </c>
      <c r="C36" s="29" t="s">
        <v>186</v>
      </c>
      <c r="D36" s="364" t="s">
        <v>243</v>
      </c>
      <c r="E36" s="368" t="s">
        <v>243</v>
      </c>
      <c r="F36" s="371" t="s">
        <v>243</v>
      </c>
      <c r="G36" s="373" t="s">
        <v>243</v>
      </c>
    </row>
    <row r="37" spans="1:7" x14ac:dyDescent="0.2">
      <c r="A37" s="29" t="s">
        <v>87</v>
      </c>
      <c r="B37" s="29" t="s">
        <v>89</v>
      </c>
      <c r="C37" s="29" t="s">
        <v>90</v>
      </c>
      <c r="D37" s="363" t="s">
        <v>243</v>
      </c>
      <c r="E37" s="368">
        <v>2412.12</v>
      </c>
      <c r="F37" s="370">
        <v>2412.12</v>
      </c>
      <c r="G37" s="373">
        <v>0</v>
      </c>
    </row>
    <row r="38" spans="1:7" x14ac:dyDescent="0.2">
      <c r="A38" s="29" t="s">
        <v>87</v>
      </c>
      <c r="B38" s="29" t="s">
        <v>96</v>
      </c>
      <c r="C38" s="29" t="s">
        <v>187</v>
      </c>
      <c r="D38" s="363" t="s">
        <v>243</v>
      </c>
      <c r="E38" s="368">
        <v>14.47</v>
      </c>
      <c r="F38" s="370">
        <v>14.47</v>
      </c>
      <c r="G38" s="373">
        <v>-0.92642398164036954</v>
      </c>
    </row>
    <row r="39" spans="1:7" x14ac:dyDescent="0.2">
      <c r="A39" s="29" t="s">
        <v>87</v>
      </c>
      <c r="B39" s="29" t="s">
        <v>101</v>
      </c>
      <c r="C39" s="29" t="s">
        <v>162</v>
      </c>
      <c r="D39" s="363" t="s">
        <v>243</v>
      </c>
      <c r="E39" s="368">
        <v>1704.78</v>
      </c>
      <c r="F39" s="370">
        <v>1704.78</v>
      </c>
      <c r="G39" s="373">
        <v>-0.6069935941905017</v>
      </c>
    </row>
    <row r="40" spans="1:7" x14ac:dyDescent="0.2">
      <c r="A40" s="29" t="s">
        <v>87</v>
      </c>
      <c r="B40" s="29" t="s">
        <v>105</v>
      </c>
      <c r="C40" s="29" t="s">
        <v>188</v>
      </c>
      <c r="D40" s="364">
        <v>2336.6</v>
      </c>
      <c r="E40" s="368">
        <v>4167.3999999999996</v>
      </c>
      <c r="F40" s="371">
        <v>6504</v>
      </c>
      <c r="G40" s="373">
        <v>-0.71023735892901863</v>
      </c>
    </row>
    <row r="41" spans="1:7" x14ac:dyDescent="0.2">
      <c r="A41" s="29" t="s">
        <v>87</v>
      </c>
      <c r="B41" s="29" t="s">
        <v>110</v>
      </c>
      <c r="C41" s="29" t="s">
        <v>251</v>
      </c>
      <c r="D41" s="364">
        <v>3153.01</v>
      </c>
      <c r="E41" s="368">
        <v>85302.51</v>
      </c>
      <c r="F41" s="371">
        <v>88455.51999999999</v>
      </c>
      <c r="G41" s="373">
        <v>0.17402602403881873</v>
      </c>
    </row>
    <row r="42" spans="1:7" x14ac:dyDescent="0.2">
      <c r="A42" s="29" t="s">
        <v>55</v>
      </c>
      <c r="B42" s="29" t="s">
        <v>53</v>
      </c>
      <c r="C42" s="29" t="s">
        <v>54</v>
      </c>
      <c r="D42" s="363" t="s">
        <v>243</v>
      </c>
      <c r="E42" s="368">
        <v>561.54999999999995</v>
      </c>
      <c r="F42" s="370">
        <v>561.54999999999995</v>
      </c>
      <c r="G42" s="373">
        <v>-0.80544201279095551</v>
      </c>
    </row>
    <row r="43" spans="1:7" x14ac:dyDescent="0.2">
      <c r="A43" s="29" t="s">
        <v>55</v>
      </c>
      <c r="B43" s="29" t="s">
        <v>56</v>
      </c>
      <c r="C43" s="29" t="s">
        <v>57</v>
      </c>
      <c r="D43" s="363" t="s">
        <v>243</v>
      </c>
      <c r="E43" s="368" t="s">
        <v>243</v>
      </c>
      <c r="F43" s="370" t="s">
        <v>243</v>
      </c>
      <c r="G43" s="373">
        <v>-1</v>
      </c>
    </row>
    <row r="44" spans="1:7" x14ac:dyDescent="0.2">
      <c r="A44" s="29" t="s">
        <v>55</v>
      </c>
      <c r="B44" s="29" t="s">
        <v>58</v>
      </c>
      <c r="C44" s="29" t="s">
        <v>189</v>
      </c>
      <c r="D44" s="364" t="s">
        <v>243</v>
      </c>
      <c r="E44" s="368">
        <v>290.39999999999998</v>
      </c>
      <c r="F44" s="370">
        <v>290.39999999999998</v>
      </c>
      <c r="G44" s="373">
        <v>-0.95529107117187706</v>
      </c>
    </row>
    <row r="45" spans="1:7" x14ac:dyDescent="0.2">
      <c r="A45" s="29" t="s">
        <v>55</v>
      </c>
      <c r="B45" s="29" t="s">
        <v>59</v>
      </c>
      <c r="C45" s="29" t="s">
        <v>385</v>
      </c>
      <c r="D45" s="363" t="s">
        <v>243</v>
      </c>
      <c r="E45" s="368">
        <v>1178.81</v>
      </c>
      <c r="F45" s="370">
        <v>1178.81</v>
      </c>
      <c r="G45" s="373">
        <v>-0.60602126497616426</v>
      </c>
    </row>
    <row r="46" spans="1:7" x14ac:dyDescent="0.2">
      <c r="A46" s="29" t="s">
        <v>55</v>
      </c>
      <c r="B46" s="29" t="s">
        <v>63</v>
      </c>
      <c r="C46" s="29" t="s">
        <v>329</v>
      </c>
      <c r="D46" s="363" t="s">
        <v>243</v>
      </c>
      <c r="E46" s="368">
        <v>424.45</v>
      </c>
      <c r="F46" s="370">
        <v>424.45</v>
      </c>
      <c r="G46" s="373">
        <v>-0.74416126698592455</v>
      </c>
    </row>
    <row r="47" spans="1:7" x14ac:dyDescent="0.2">
      <c r="A47" s="29" t="s">
        <v>55</v>
      </c>
      <c r="B47" s="29" t="s">
        <v>66</v>
      </c>
      <c r="C47" s="29" t="s">
        <v>67</v>
      </c>
      <c r="D47" s="363" t="s">
        <v>243</v>
      </c>
      <c r="E47" s="368">
        <v>11790.64</v>
      </c>
      <c r="F47" s="370">
        <v>11790.64</v>
      </c>
      <c r="G47" s="373">
        <v>0</v>
      </c>
    </row>
    <row r="48" spans="1:7" x14ac:dyDescent="0.2">
      <c r="A48" s="29" t="s">
        <v>55</v>
      </c>
      <c r="B48" s="29" t="s">
        <v>68</v>
      </c>
      <c r="C48" s="29" t="s">
        <v>69</v>
      </c>
      <c r="D48" s="364">
        <v>3594.59</v>
      </c>
      <c r="E48" s="368">
        <v>35418.31</v>
      </c>
      <c r="F48" s="371">
        <v>39012.899999999994</v>
      </c>
      <c r="G48" s="373">
        <v>-0.34540034264083974</v>
      </c>
    </row>
    <row r="49" spans="1:10" x14ac:dyDescent="0.2">
      <c r="A49" s="29" t="s">
        <v>55</v>
      </c>
      <c r="B49" s="29" t="s">
        <v>70</v>
      </c>
      <c r="C49" s="10" t="s">
        <v>171</v>
      </c>
      <c r="D49" s="363">
        <v>2040.21</v>
      </c>
      <c r="E49" s="368">
        <v>45579.09</v>
      </c>
      <c r="F49" s="371">
        <v>47619.299999999996</v>
      </c>
      <c r="G49" s="373">
        <v>-0.22415336076124748</v>
      </c>
    </row>
    <row r="50" spans="1:10" x14ac:dyDescent="0.2">
      <c r="A50" s="29" t="s">
        <v>55</v>
      </c>
      <c r="B50" s="29" t="s">
        <v>71</v>
      </c>
      <c r="C50" s="29" t="s">
        <v>191</v>
      </c>
      <c r="D50" s="363" t="s">
        <v>243</v>
      </c>
      <c r="E50" s="368">
        <v>2921.97</v>
      </c>
      <c r="F50" s="371">
        <v>2921.97</v>
      </c>
      <c r="G50" s="373">
        <v>-0.37278456203201615</v>
      </c>
    </row>
    <row r="51" spans="1:10" x14ac:dyDescent="0.2">
      <c r="A51" s="29" t="s">
        <v>55</v>
      </c>
      <c r="B51" s="29" t="s">
        <v>72</v>
      </c>
      <c r="C51" s="29" t="s">
        <v>330</v>
      </c>
      <c r="D51" s="363" t="s">
        <v>243</v>
      </c>
      <c r="E51" s="368">
        <v>3313.18</v>
      </c>
      <c r="F51" s="371">
        <v>3313.18</v>
      </c>
      <c r="G51" s="373">
        <v>0.95106442021164161</v>
      </c>
      <c r="I51" s="388"/>
      <c r="J51" s="389"/>
    </row>
    <row r="52" spans="1:10" x14ac:dyDescent="0.2">
      <c r="A52" s="29" t="s">
        <v>55</v>
      </c>
      <c r="B52" s="29" t="s">
        <v>73</v>
      </c>
      <c r="C52" s="29" t="s">
        <v>331</v>
      </c>
      <c r="D52" s="363" t="s">
        <v>243</v>
      </c>
      <c r="E52" s="368">
        <v>2090.8200000000002</v>
      </c>
      <c r="F52" s="370">
        <v>2090.8200000000002</v>
      </c>
      <c r="G52" s="373">
        <v>-0.22769796320950697</v>
      </c>
    </row>
    <row r="53" spans="1:10" x14ac:dyDescent="0.2">
      <c r="A53" s="29" t="s">
        <v>55</v>
      </c>
      <c r="B53" s="29" t="s">
        <v>74</v>
      </c>
      <c r="C53" s="29" t="s">
        <v>332</v>
      </c>
      <c r="D53" s="364" t="s">
        <v>243</v>
      </c>
      <c r="E53" s="368">
        <v>5458.52</v>
      </c>
      <c r="F53" s="371">
        <v>5458.52</v>
      </c>
      <c r="G53" s="373">
        <v>-0.74612426675815546</v>
      </c>
      <c r="I53" s="388"/>
      <c r="J53" s="390"/>
    </row>
    <row r="54" spans="1:10" x14ac:dyDescent="0.2">
      <c r="A54" s="30" t="s">
        <v>55</v>
      </c>
      <c r="B54" s="28" t="s">
        <v>75</v>
      </c>
      <c r="C54" s="28" t="s">
        <v>195</v>
      </c>
      <c r="D54" s="364">
        <v>593.9</v>
      </c>
      <c r="E54" s="368">
        <v>337534.16</v>
      </c>
      <c r="F54" s="371">
        <v>338128.06</v>
      </c>
      <c r="G54" s="373">
        <v>1.8416044701291767E-2</v>
      </c>
    </row>
    <row r="55" spans="1:10" x14ac:dyDescent="0.2">
      <c r="A55" s="29" t="s">
        <v>55</v>
      </c>
      <c r="B55" s="10" t="s">
        <v>76</v>
      </c>
      <c r="C55" s="10" t="s">
        <v>388</v>
      </c>
      <c r="D55" s="364" t="s">
        <v>243</v>
      </c>
      <c r="E55" s="368">
        <v>458.4</v>
      </c>
      <c r="F55" s="371">
        <v>458.4</v>
      </c>
      <c r="G55" s="373">
        <v>-0.62273151528508286</v>
      </c>
    </row>
    <row r="56" spans="1:10" x14ac:dyDescent="0.2">
      <c r="A56" s="29" t="s">
        <v>55</v>
      </c>
      <c r="B56" s="10" t="s">
        <v>79</v>
      </c>
      <c r="C56" s="10" t="s">
        <v>392</v>
      </c>
      <c r="D56" s="364">
        <v>250</v>
      </c>
      <c r="E56" s="368">
        <v>3416.95</v>
      </c>
      <c r="F56" s="371">
        <v>3666.95</v>
      </c>
      <c r="G56" s="373">
        <v>-0.88593748211430545</v>
      </c>
    </row>
    <row r="57" spans="1:10" x14ac:dyDescent="0.2">
      <c r="A57" s="29" t="s">
        <v>55</v>
      </c>
      <c r="B57" s="10" t="s">
        <v>80</v>
      </c>
      <c r="C57" s="10" t="s">
        <v>196</v>
      </c>
      <c r="D57" s="364">
        <v>21783.37</v>
      </c>
      <c r="E57" s="368">
        <v>86311.98</v>
      </c>
      <c r="F57" s="371">
        <v>108095.34999999999</v>
      </c>
      <c r="G57" s="373">
        <v>1.738998257565183E-2</v>
      </c>
    </row>
    <row r="58" spans="1:10" x14ac:dyDescent="0.2">
      <c r="A58" s="29" t="s">
        <v>55</v>
      </c>
      <c r="B58" s="10" t="s">
        <v>81</v>
      </c>
      <c r="C58" s="10" t="s">
        <v>386</v>
      </c>
      <c r="D58" s="364" t="s">
        <v>243</v>
      </c>
      <c r="E58" s="368">
        <v>19714.53</v>
      </c>
      <c r="F58" s="371">
        <v>19714.53</v>
      </c>
      <c r="G58" s="373">
        <v>-0.64659520263045023</v>
      </c>
    </row>
    <row r="59" spans="1:10" x14ac:dyDescent="0.2">
      <c r="A59" s="29" t="s">
        <v>55</v>
      </c>
      <c r="B59" s="10" t="s">
        <v>82</v>
      </c>
      <c r="C59" s="10" t="s">
        <v>197</v>
      </c>
      <c r="D59" s="364" t="s">
        <v>243</v>
      </c>
      <c r="E59" s="368" t="s">
        <v>243</v>
      </c>
      <c r="F59" s="371" t="s">
        <v>243</v>
      </c>
      <c r="G59" s="373" t="s">
        <v>243</v>
      </c>
    </row>
    <row r="60" spans="1:10" x14ac:dyDescent="0.2">
      <c r="A60" s="29" t="s">
        <v>55</v>
      </c>
      <c r="B60" s="10" t="s">
        <v>84</v>
      </c>
      <c r="C60" s="10" t="s">
        <v>85</v>
      </c>
      <c r="D60" s="364" t="s">
        <v>243</v>
      </c>
      <c r="E60" s="368" t="s">
        <v>243</v>
      </c>
      <c r="F60" s="371" t="s">
        <v>243</v>
      </c>
      <c r="G60" s="373" t="s">
        <v>243</v>
      </c>
    </row>
    <row r="61" spans="1:10" x14ac:dyDescent="0.2">
      <c r="A61" s="29" t="s">
        <v>55</v>
      </c>
      <c r="B61" s="10" t="s">
        <v>210</v>
      </c>
      <c r="C61" s="10" t="s">
        <v>211</v>
      </c>
      <c r="D61" s="364" t="s">
        <v>243</v>
      </c>
      <c r="E61" s="368">
        <v>126</v>
      </c>
      <c r="F61" s="371">
        <v>126</v>
      </c>
      <c r="G61" s="373">
        <v>-0.95993899856695031</v>
      </c>
    </row>
    <row r="62" spans="1:10" x14ac:dyDescent="0.2">
      <c r="A62" s="29" t="s">
        <v>55</v>
      </c>
      <c r="B62" s="29" t="s">
        <v>98</v>
      </c>
      <c r="C62" s="29" t="s">
        <v>198</v>
      </c>
      <c r="D62" s="363" t="s">
        <v>243</v>
      </c>
      <c r="E62" s="368" t="s">
        <v>243</v>
      </c>
      <c r="F62" s="370" t="s">
        <v>243</v>
      </c>
      <c r="G62" s="373">
        <v>-1</v>
      </c>
    </row>
    <row r="63" spans="1:10" x14ac:dyDescent="0.2">
      <c r="A63" s="29" t="s">
        <v>5</v>
      </c>
      <c r="B63" s="29" t="s">
        <v>3</v>
      </c>
      <c r="C63" s="29" t="s">
        <v>387</v>
      </c>
      <c r="D63" s="363">
        <v>112.31</v>
      </c>
      <c r="E63" s="368">
        <v>345.87</v>
      </c>
      <c r="F63" s="370">
        <v>458.18</v>
      </c>
      <c r="G63" s="373">
        <v>-0.88012924412449034</v>
      </c>
    </row>
    <row r="64" spans="1:10" x14ac:dyDescent="0.2">
      <c r="A64" s="29" t="s">
        <v>5</v>
      </c>
      <c r="B64" s="29" t="s">
        <v>14</v>
      </c>
      <c r="C64" s="29" t="s">
        <v>199</v>
      </c>
      <c r="D64" s="363" t="s">
        <v>243</v>
      </c>
      <c r="E64" s="368">
        <v>24431.98</v>
      </c>
      <c r="F64" s="370">
        <v>24431.98</v>
      </c>
      <c r="G64" s="373">
        <v>-0.75206834082717178</v>
      </c>
    </row>
    <row r="65" spans="1:7" x14ac:dyDescent="0.2">
      <c r="A65" s="29" t="s">
        <v>5</v>
      </c>
      <c r="B65" s="219" t="s">
        <v>51</v>
      </c>
      <c r="C65" s="219" t="s">
        <v>361</v>
      </c>
      <c r="D65" s="363">
        <v>5384.14</v>
      </c>
      <c r="E65" s="368">
        <v>33210.74</v>
      </c>
      <c r="F65" s="370">
        <v>38594.879999999997</v>
      </c>
      <c r="G65" s="373">
        <v>0.32094131447437912</v>
      </c>
    </row>
    <row r="66" spans="1:7" x14ac:dyDescent="0.2">
      <c r="A66" s="29" t="s">
        <v>5</v>
      </c>
      <c r="B66" s="29" t="s">
        <v>61</v>
      </c>
      <c r="C66" s="29" t="s">
        <v>62</v>
      </c>
      <c r="D66" s="363" t="s">
        <v>243</v>
      </c>
      <c r="E66" s="368">
        <v>12755.68</v>
      </c>
      <c r="F66" s="370">
        <v>12755.68</v>
      </c>
      <c r="G66" s="373">
        <v>2.136569579549652</v>
      </c>
    </row>
    <row r="67" spans="1:7" x14ac:dyDescent="0.2">
      <c r="A67" s="29" t="s">
        <v>5</v>
      </c>
      <c r="B67" s="29" t="s">
        <v>64</v>
      </c>
      <c r="C67" s="29" t="s">
        <v>65</v>
      </c>
      <c r="D67" s="363" t="s">
        <v>243</v>
      </c>
      <c r="E67" s="368">
        <v>3762.7</v>
      </c>
      <c r="F67" s="370">
        <v>3762.7</v>
      </c>
      <c r="G67" s="373">
        <v>9.8782572218754972E-2</v>
      </c>
    </row>
    <row r="68" spans="1:7" x14ac:dyDescent="0.2">
      <c r="A68" s="30" t="s">
        <v>5</v>
      </c>
      <c r="B68" s="30" t="s">
        <v>78</v>
      </c>
      <c r="C68" s="30" t="s">
        <v>334</v>
      </c>
      <c r="D68" s="365" t="s">
        <v>243</v>
      </c>
      <c r="E68" s="368">
        <v>1982.83</v>
      </c>
      <c r="F68" s="370">
        <v>1982.83</v>
      </c>
      <c r="G68" s="373">
        <v>-0.75903198689587903</v>
      </c>
    </row>
    <row r="69" spans="1:7" x14ac:dyDescent="0.2">
      <c r="A69" s="29" t="s">
        <v>5</v>
      </c>
      <c r="B69" s="29" t="s">
        <v>83</v>
      </c>
      <c r="C69" s="29" t="s">
        <v>201</v>
      </c>
      <c r="D69" s="363" t="s">
        <v>243</v>
      </c>
      <c r="E69" s="368" t="s">
        <v>243</v>
      </c>
      <c r="F69" s="370" t="s">
        <v>243</v>
      </c>
      <c r="G69" s="373">
        <v>-1</v>
      </c>
    </row>
    <row r="70" spans="1:7" x14ac:dyDescent="0.2">
      <c r="A70" s="29" t="s">
        <v>2</v>
      </c>
      <c r="B70" s="29" t="s">
        <v>0</v>
      </c>
      <c r="C70" s="29" t="s">
        <v>320</v>
      </c>
      <c r="D70" s="363" t="s">
        <v>243</v>
      </c>
      <c r="E70" s="368">
        <v>129311.85</v>
      </c>
      <c r="F70" s="370">
        <v>129311.85</v>
      </c>
      <c r="G70" s="373">
        <v>0.15710829237222468</v>
      </c>
    </row>
    <row r="71" spans="1:7" x14ac:dyDescent="0.2">
      <c r="A71" s="29" t="s">
        <v>2</v>
      </c>
      <c r="B71" s="29" t="s">
        <v>6</v>
      </c>
      <c r="C71" s="29" t="s">
        <v>7</v>
      </c>
      <c r="D71" s="363">
        <v>573.25</v>
      </c>
      <c r="E71" s="368">
        <v>5039.72</v>
      </c>
      <c r="F71" s="370">
        <v>5612.97</v>
      </c>
      <c r="G71" s="373">
        <v>0.43516933602885977</v>
      </c>
    </row>
    <row r="72" spans="1:7" x14ac:dyDescent="0.2">
      <c r="A72" s="29" t="s">
        <v>2</v>
      </c>
      <c r="B72" s="29" t="s">
        <v>8</v>
      </c>
      <c r="C72" s="29" t="s">
        <v>322</v>
      </c>
      <c r="D72" s="363">
        <v>670.35</v>
      </c>
      <c r="E72" s="368">
        <v>80418.33</v>
      </c>
      <c r="F72" s="370">
        <v>81088.680000000008</v>
      </c>
      <c r="G72" s="373">
        <v>8.6190269225568494E-2</v>
      </c>
    </row>
    <row r="73" spans="1:7" x14ac:dyDescent="0.2">
      <c r="A73" s="29" t="s">
        <v>2</v>
      </c>
      <c r="B73" s="29" t="s">
        <v>10</v>
      </c>
      <c r="C73" s="29" t="s">
        <v>202</v>
      </c>
      <c r="D73" s="363">
        <v>653.11</v>
      </c>
      <c r="E73" s="368">
        <v>44905.58</v>
      </c>
      <c r="F73" s="370">
        <v>45558.69</v>
      </c>
      <c r="G73" s="373">
        <v>21.281940063028081</v>
      </c>
    </row>
    <row r="74" spans="1:7" x14ac:dyDescent="0.2">
      <c r="A74" s="29" t="s">
        <v>2</v>
      </c>
      <c r="B74" s="29" t="s">
        <v>11</v>
      </c>
      <c r="C74" s="29" t="s">
        <v>204</v>
      </c>
      <c r="D74" s="364" t="s">
        <v>243</v>
      </c>
      <c r="E74" s="368">
        <v>1291.47</v>
      </c>
      <c r="F74" s="371">
        <v>1291.47</v>
      </c>
      <c r="G74" s="373">
        <v>2.7150726705971588</v>
      </c>
    </row>
    <row r="75" spans="1:7" x14ac:dyDescent="0.2">
      <c r="A75" s="29" t="s">
        <v>2</v>
      </c>
      <c r="B75" s="29" t="s">
        <v>15</v>
      </c>
      <c r="C75" s="29" t="s">
        <v>205</v>
      </c>
      <c r="D75" s="366">
        <v>1219.0999999999999</v>
      </c>
      <c r="E75" s="369">
        <v>18420.21</v>
      </c>
      <c r="F75" s="371">
        <v>19639.309999999998</v>
      </c>
      <c r="G75" s="373">
        <v>-0.22926701997896604</v>
      </c>
    </row>
    <row r="76" spans="1:7" x14ac:dyDescent="0.2">
      <c r="A76" s="29" t="s">
        <v>2</v>
      </c>
      <c r="B76" s="29" t="s">
        <v>16</v>
      </c>
      <c r="C76" s="29" t="s">
        <v>17</v>
      </c>
      <c r="D76" s="363" t="s">
        <v>243</v>
      </c>
      <c r="E76" s="368">
        <v>7650.9</v>
      </c>
      <c r="F76" s="370">
        <v>7650.9</v>
      </c>
      <c r="G76" s="373">
        <v>-0.57332372043800928</v>
      </c>
    </row>
    <row r="77" spans="1:7" x14ac:dyDescent="0.2">
      <c r="A77" s="29" t="s">
        <v>2</v>
      </c>
      <c r="B77" s="29" t="s">
        <v>18</v>
      </c>
      <c r="C77" s="29" t="s">
        <v>206</v>
      </c>
      <c r="D77" s="364" t="s">
        <v>243</v>
      </c>
      <c r="E77" s="368">
        <v>788.21</v>
      </c>
      <c r="F77" s="371">
        <v>788.21</v>
      </c>
      <c r="G77" s="373">
        <v>-0.20491137242572888</v>
      </c>
    </row>
    <row r="78" spans="1:7" x14ac:dyDescent="0.2">
      <c r="A78" s="30" t="s">
        <v>2</v>
      </c>
      <c r="B78" s="28" t="s">
        <v>19</v>
      </c>
      <c r="C78" s="30" t="s">
        <v>352</v>
      </c>
      <c r="D78" s="365" t="s">
        <v>243</v>
      </c>
      <c r="E78" s="369">
        <v>725.09</v>
      </c>
      <c r="F78" s="370">
        <v>725.09</v>
      </c>
      <c r="G78" s="373">
        <v>-0.27254091488961918</v>
      </c>
    </row>
    <row r="79" spans="1:7" x14ac:dyDescent="0.2">
      <c r="A79" s="29" t="s">
        <v>2</v>
      </c>
      <c r="B79" s="29" t="s">
        <v>267</v>
      </c>
      <c r="C79" s="29" t="s">
        <v>203</v>
      </c>
      <c r="D79" s="364" t="s">
        <v>243</v>
      </c>
      <c r="E79" s="369">
        <v>26723.15</v>
      </c>
      <c r="F79" s="371">
        <v>26723.15</v>
      </c>
      <c r="G79" s="373">
        <v>6.8969917293765848</v>
      </c>
    </row>
    <row r="80" spans="1:7" x14ac:dyDescent="0.2">
      <c r="A80" s="29" t="s">
        <v>13</v>
      </c>
      <c r="B80" s="29" t="s">
        <v>12</v>
      </c>
      <c r="C80" s="29" t="s">
        <v>207</v>
      </c>
      <c r="D80" s="364" t="s">
        <v>243</v>
      </c>
      <c r="E80" s="368">
        <v>581.87</v>
      </c>
      <c r="F80" s="371">
        <v>581.87</v>
      </c>
      <c r="G80" s="373">
        <v>-0.85813642366979581</v>
      </c>
    </row>
    <row r="81" spans="1:7" x14ac:dyDescent="0.2">
      <c r="A81" s="29" t="s">
        <v>13</v>
      </c>
      <c r="B81" s="29" t="s">
        <v>91</v>
      </c>
      <c r="C81" s="29" t="s">
        <v>335</v>
      </c>
      <c r="D81" s="363" t="s">
        <v>243</v>
      </c>
      <c r="E81" s="368">
        <v>1815.54</v>
      </c>
      <c r="F81" s="370">
        <v>1815.54</v>
      </c>
      <c r="G81" s="373">
        <v>-0.34001388509101205</v>
      </c>
    </row>
    <row r="82" spans="1:7" ht="11.25" customHeight="1" thickBot="1" x14ac:dyDescent="0.25">
      <c r="A82" s="30" t="s">
        <v>13</v>
      </c>
      <c r="B82" s="30" t="s">
        <v>108</v>
      </c>
      <c r="C82" s="30" t="s">
        <v>260</v>
      </c>
      <c r="D82" s="365">
        <v>3801.6</v>
      </c>
      <c r="E82" s="369">
        <v>27700.23</v>
      </c>
      <c r="F82" s="370">
        <v>31501.829999999998</v>
      </c>
      <c r="G82" s="373">
        <v>5.3171696991163309E-3</v>
      </c>
    </row>
    <row r="83" spans="1:7" ht="12" thickTop="1" x14ac:dyDescent="0.2">
      <c r="A83" s="522" t="s">
        <v>124</v>
      </c>
      <c r="B83" s="523"/>
      <c r="C83" s="524"/>
      <c r="D83" s="367">
        <f>SUM(D4:D82)</f>
        <v>89654.290000000023</v>
      </c>
      <c r="E83" s="367">
        <f t="shared" ref="E83:F83" si="0">SUM(E4:E82)</f>
        <v>1893117.11</v>
      </c>
      <c r="F83" s="367">
        <f t="shared" si="0"/>
        <v>1982771.4</v>
      </c>
      <c r="G83" s="374">
        <f>F83/2177605-1</f>
        <v>-8.9471506540442447E-2</v>
      </c>
    </row>
    <row r="85" spans="1:7" x14ac:dyDescent="0.2">
      <c r="A85" s="1" t="s">
        <v>395</v>
      </c>
    </row>
    <row r="86" spans="1:7" ht="46.5" customHeight="1" x14ac:dyDescent="0.2">
      <c r="A86" s="510" t="s">
        <v>307</v>
      </c>
      <c r="B86" s="510"/>
      <c r="C86" s="510"/>
      <c r="D86" s="511"/>
      <c r="E86" s="512"/>
      <c r="F86" s="346"/>
    </row>
  </sheetData>
  <sortState ref="A4:O82">
    <sortCondition ref="A4:A82"/>
  </sortState>
  <mergeCells count="10">
    <mergeCell ref="F2:F3"/>
    <mergeCell ref="G2:G3"/>
    <mergeCell ref="A1:A3"/>
    <mergeCell ref="F1:G1"/>
    <mergeCell ref="A83:C83"/>
    <mergeCell ref="A86:E86"/>
    <mergeCell ref="C1:C3"/>
    <mergeCell ref="D2:D3"/>
    <mergeCell ref="E2:E3"/>
    <mergeCell ref="B1:B3"/>
  </mergeCells>
  <phoneticPr fontId="2" type="noConversion"/>
  <pageMargins left="0.39370078740157483" right="0.39370078740157483" top="0.59055118110236227" bottom="0.59055118110236227" header="0.19685039370078741" footer="0.39370078740157483"/>
  <pageSetup paperSize="9" scale="95" orientation="portrait" r:id="rId1"/>
  <headerFooter alignWithMargins="0">
    <oddHeader>&amp;C&amp;"Arial,Gras"&amp;12&amp;UANNEXE 2&amp;U &amp;K000000: PMSI SSR 2016 -  Molécules onéreuses</oddHeader>
    <oddFooter>&amp;C&amp;8Soins de suite et de réadaptation (SSR) - Bilan PMSI 2016</oddFooter>
  </headerFooter>
  <rowBreaks count="1" manualBreakCount="1">
    <brk id="62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25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9.71093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10" width="6.42578125" customWidth="1"/>
    <col min="11" max="11" width="7.140625" customWidth="1"/>
    <col min="12" max="12" width="8.28515625" customWidth="1"/>
    <col min="13" max="13" width="6.85546875" customWidth="1"/>
    <col min="14" max="14" width="9.42578125" customWidth="1"/>
    <col min="15" max="15" width="10.42578125" customWidth="1"/>
    <col min="16" max="17" width="9.28515625" customWidth="1"/>
    <col min="18" max="18" width="9.42578125" customWidth="1"/>
    <col min="19" max="20" width="8.5703125" customWidth="1"/>
  </cols>
  <sheetData>
    <row r="1" spans="1:22" ht="15.75" customHeight="1" x14ac:dyDescent="0.2">
      <c r="A1" s="496" t="s">
        <v>115</v>
      </c>
      <c r="B1" s="496" t="s">
        <v>116</v>
      </c>
      <c r="C1" s="496" t="s">
        <v>117</v>
      </c>
      <c r="D1" s="590" t="s">
        <v>371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  <c r="S1" s="592"/>
    </row>
    <row r="2" spans="1:22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s="362" customFormat="1" x14ac:dyDescent="0.2">
      <c r="A3" s="335" t="s">
        <v>22</v>
      </c>
      <c r="B3" s="415" t="s">
        <v>21</v>
      </c>
      <c r="C3" s="336" t="s">
        <v>172</v>
      </c>
      <c r="D3" s="232">
        <v>309</v>
      </c>
      <c r="E3" s="286" t="s">
        <v>243</v>
      </c>
      <c r="F3" s="177">
        <v>1</v>
      </c>
      <c r="G3" s="232">
        <v>20</v>
      </c>
      <c r="H3" s="232">
        <v>17</v>
      </c>
      <c r="I3" s="332">
        <v>9</v>
      </c>
      <c r="J3" s="177" t="s">
        <v>243</v>
      </c>
      <c r="K3" s="223">
        <v>10.55</v>
      </c>
      <c r="L3" s="223">
        <v>3.8</v>
      </c>
      <c r="M3" s="177">
        <v>0.45</v>
      </c>
      <c r="N3" s="233">
        <v>7</v>
      </c>
      <c r="O3" s="223">
        <v>2.017094017094017</v>
      </c>
      <c r="P3" s="223">
        <v>0.75</v>
      </c>
      <c r="Q3" s="223">
        <v>0.05</v>
      </c>
      <c r="R3" s="223">
        <v>0.15</v>
      </c>
      <c r="S3" s="223">
        <v>0.1</v>
      </c>
    </row>
    <row r="4" spans="1:22" x14ac:dyDescent="0.2">
      <c r="A4" s="335" t="s">
        <v>22</v>
      </c>
      <c r="B4" s="336" t="s">
        <v>41</v>
      </c>
      <c r="C4" s="336" t="s">
        <v>474</v>
      </c>
      <c r="D4" s="232">
        <v>73</v>
      </c>
      <c r="E4" s="383">
        <v>-0.39509068167604755</v>
      </c>
      <c r="F4" s="177">
        <v>0.21987951807228914</v>
      </c>
      <c r="G4" s="232">
        <v>11</v>
      </c>
      <c r="H4" s="232">
        <v>5</v>
      </c>
      <c r="I4" s="332">
        <v>7</v>
      </c>
      <c r="J4" s="177" t="s">
        <v>243</v>
      </c>
      <c r="K4" s="223">
        <v>6</v>
      </c>
      <c r="L4" s="223">
        <v>3.6363636363636362</v>
      </c>
      <c r="M4" s="177" t="s">
        <v>243</v>
      </c>
      <c r="N4" s="233" t="s">
        <v>243</v>
      </c>
      <c r="O4" s="223">
        <v>1.4126984126984128</v>
      </c>
      <c r="P4" s="223">
        <v>0.27272727272727271</v>
      </c>
      <c r="Q4" s="223">
        <v>0.81818181818181823</v>
      </c>
      <c r="R4" s="223" t="s">
        <v>243</v>
      </c>
      <c r="S4" s="223">
        <v>0.27272727272727271</v>
      </c>
      <c r="U4" s="362"/>
    </row>
    <row r="5" spans="1:22" x14ac:dyDescent="0.2">
      <c r="A5" s="335" t="s">
        <v>22</v>
      </c>
      <c r="B5" s="336" t="s">
        <v>43</v>
      </c>
      <c r="C5" s="336" t="s">
        <v>472</v>
      </c>
      <c r="D5" s="232">
        <v>2938</v>
      </c>
      <c r="E5" s="383">
        <v>-0.43037854289518729</v>
      </c>
      <c r="F5" s="177">
        <v>0.79858657243816256</v>
      </c>
      <c r="G5" s="232">
        <v>302</v>
      </c>
      <c r="H5" s="232">
        <v>44</v>
      </c>
      <c r="I5" s="332">
        <v>5</v>
      </c>
      <c r="J5" s="177">
        <v>0.53744043567052413</v>
      </c>
      <c r="K5" s="223">
        <v>15.328719723183392</v>
      </c>
      <c r="L5" s="223">
        <v>7.5086505190311419</v>
      </c>
      <c r="M5" s="177" t="s">
        <v>243</v>
      </c>
      <c r="N5" s="233" t="s">
        <v>243</v>
      </c>
      <c r="O5" s="223">
        <v>1.3822033898305084</v>
      </c>
      <c r="P5" s="223">
        <v>0.39072847682119205</v>
      </c>
      <c r="Q5" s="223">
        <v>2.9801324503311258E-2</v>
      </c>
      <c r="R5" s="223">
        <v>6.6225165562913907E-3</v>
      </c>
      <c r="S5" s="223">
        <v>0.36423841059602646</v>
      </c>
      <c r="U5" s="362"/>
    </row>
    <row r="6" spans="1:22" x14ac:dyDescent="0.2">
      <c r="A6" s="335" t="s">
        <v>22</v>
      </c>
      <c r="B6" s="336" t="s">
        <v>47</v>
      </c>
      <c r="C6" s="336" t="s">
        <v>178</v>
      </c>
      <c r="D6" s="232">
        <v>1178</v>
      </c>
      <c r="E6" s="286">
        <v>2.0096725704202401E-2</v>
      </c>
      <c r="F6" s="177">
        <v>1</v>
      </c>
      <c r="G6" s="232">
        <v>79</v>
      </c>
      <c r="H6" s="232">
        <v>79</v>
      </c>
      <c r="I6" s="332">
        <v>15</v>
      </c>
      <c r="J6" s="177" t="s">
        <v>243</v>
      </c>
      <c r="K6" s="223">
        <v>5.037974683544304</v>
      </c>
      <c r="L6" s="223">
        <v>2.2278481012658227</v>
      </c>
      <c r="M6" s="177" t="s">
        <v>243</v>
      </c>
      <c r="N6" s="233" t="s">
        <v>243</v>
      </c>
      <c r="O6" s="223" t="s">
        <v>243</v>
      </c>
      <c r="P6" s="223">
        <v>1.9746835443037976</v>
      </c>
      <c r="Q6" s="223" t="s">
        <v>243</v>
      </c>
      <c r="R6" s="223">
        <v>138.1012658227848</v>
      </c>
      <c r="S6" s="223">
        <v>138.22784810126583</v>
      </c>
      <c r="U6" s="362"/>
    </row>
    <row r="7" spans="1:22" ht="13.5" thickBot="1" x14ac:dyDescent="0.25">
      <c r="A7" s="335" t="s">
        <v>55</v>
      </c>
      <c r="B7" s="336" t="s">
        <v>81</v>
      </c>
      <c r="C7" s="336" t="s">
        <v>473</v>
      </c>
      <c r="D7" s="232">
        <v>7872</v>
      </c>
      <c r="E7" s="383">
        <v>-0.2048181748875505</v>
      </c>
      <c r="F7" s="177">
        <v>0.80056951083087557</v>
      </c>
      <c r="G7" s="232">
        <v>315</v>
      </c>
      <c r="H7" s="232">
        <v>83</v>
      </c>
      <c r="I7" s="332">
        <v>13</v>
      </c>
      <c r="J7" s="177">
        <v>0.20185467479674796</v>
      </c>
      <c r="K7" s="223">
        <v>9.46875</v>
      </c>
      <c r="L7" s="223">
        <v>5.3368055555555554</v>
      </c>
      <c r="M7" s="177" t="s">
        <v>243</v>
      </c>
      <c r="N7" s="233" t="s">
        <v>243</v>
      </c>
      <c r="O7" s="223">
        <v>1.2948769665187576</v>
      </c>
      <c r="P7" s="223">
        <v>2.3269841269841272</v>
      </c>
      <c r="Q7" s="223">
        <v>0.24126984126984127</v>
      </c>
      <c r="R7" s="223">
        <v>7.3873015873015877</v>
      </c>
      <c r="S7" s="223">
        <v>156.93650793650792</v>
      </c>
    </row>
    <row r="8" spans="1:22" ht="13.5" thickTop="1" x14ac:dyDescent="0.2">
      <c r="A8" s="579" t="s">
        <v>124</v>
      </c>
      <c r="B8" s="580"/>
      <c r="C8" s="581"/>
      <c r="D8" s="235">
        <v>12370</v>
      </c>
      <c r="E8" s="423">
        <v>-0.24326963475273899</v>
      </c>
      <c r="F8" s="236">
        <v>0.61098488590338829</v>
      </c>
      <c r="G8" s="235">
        <v>727</v>
      </c>
      <c r="H8" s="235">
        <v>227</v>
      </c>
      <c r="I8" s="424">
        <v>12</v>
      </c>
      <c r="J8" s="236">
        <v>0.25610347615198059</v>
      </c>
      <c r="K8" s="425">
        <v>11.400291120815139</v>
      </c>
      <c r="L8" s="425">
        <v>5.820960698689956</v>
      </c>
      <c r="M8" s="236">
        <v>1.3100436681222707E-2</v>
      </c>
      <c r="N8" s="424">
        <v>7</v>
      </c>
      <c r="O8" s="425">
        <v>1.2366026289180991</v>
      </c>
      <c r="P8" s="425">
        <v>1.4099037138927097</v>
      </c>
      <c r="Q8" s="425">
        <v>0.13067400275103164</v>
      </c>
      <c r="R8" s="425">
        <v>18.214580467675379</v>
      </c>
      <c r="S8" s="425">
        <v>83.177441540577718</v>
      </c>
    </row>
    <row r="10" spans="1:22" x14ac:dyDescent="0.2">
      <c r="B10" s="1"/>
    </row>
    <row r="11" spans="1:22" ht="15.75" x14ac:dyDescent="0.2">
      <c r="A11" s="496" t="s">
        <v>115</v>
      </c>
      <c r="B11" s="496" t="s">
        <v>116</v>
      </c>
      <c r="C11" s="496" t="s">
        <v>117</v>
      </c>
      <c r="D11" s="590" t="s">
        <v>295</v>
      </c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3"/>
      <c r="P11" s="593"/>
      <c r="Q11" s="593"/>
      <c r="R11" s="593"/>
      <c r="S11" s="592"/>
      <c r="T11" s="592"/>
    </row>
    <row r="12" spans="1:22" ht="101.25" x14ac:dyDescent="0.2">
      <c r="A12" s="582"/>
      <c r="B12" s="582"/>
      <c r="C12" s="582"/>
      <c r="D12" s="234" t="s">
        <v>118</v>
      </c>
      <c r="E12" s="234" t="s">
        <v>398</v>
      </c>
      <c r="F12" s="234" t="s">
        <v>314</v>
      </c>
      <c r="G12" s="234" t="s">
        <v>344</v>
      </c>
      <c r="H12" s="234" t="s">
        <v>349</v>
      </c>
      <c r="I12" s="288" t="s">
        <v>155</v>
      </c>
      <c r="J12" s="234" t="s">
        <v>244</v>
      </c>
      <c r="K12" s="234" t="s">
        <v>247</v>
      </c>
      <c r="L12" s="234" t="s">
        <v>273</v>
      </c>
      <c r="M12" s="234" t="s">
        <v>274</v>
      </c>
      <c r="N12" s="234" t="s">
        <v>310</v>
      </c>
      <c r="O12" s="334" t="s">
        <v>246</v>
      </c>
      <c r="P12" s="334" t="s">
        <v>275</v>
      </c>
      <c r="Q12" s="334" t="s">
        <v>308</v>
      </c>
      <c r="R12" s="334" t="s">
        <v>309</v>
      </c>
      <c r="S12" s="334" t="s">
        <v>426</v>
      </c>
      <c r="T12" s="334" t="s">
        <v>427</v>
      </c>
    </row>
    <row r="13" spans="1:22" x14ac:dyDescent="0.2">
      <c r="A13" s="335" t="s">
        <v>22</v>
      </c>
      <c r="B13" s="336" t="s">
        <v>41</v>
      </c>
      <c r="C13" s="336" t="s">
        <v>474</v>
      </c>
      <c r="D13" s="232">
        <v>259</v>
      </c>
      <c r="E13" s="383">
        <v>-0.12298747763864037</v>
      </c>
      <c r="F13" s="177">
        <v>0.78012048192771088</v>
      </c>
      <c r="G13" s="348">
        <v>10.791666666666666</v>
      </c>
      <c r="H13" s="177">
        <v>0.45833333333333331</v>
      </c>
      <c r="I13" s="232">
        <v>17</v>
      </c>
      <c r="J13" s="349">
        <v>11</v>
      </c>
      <c r="K13" s="177">
        <v>1.5444015444015444E-2</v>
      </c>
      <c r="L13" s="223">
        <v>4.625</v>
      </c>
      <c r="M13" s="223">
        <v>2.4583333333333335</v>
      </c>
      <c r="N13" s="177" t="s">
        <v>243</v>
      </c>
      <c r="O13" s="233" t="s">
        <v>243</v>
      </c>
      <c r="P13" s="223">
        <v>2.4440154440154438</v>
      </c>
      <c r="Q13" s="223">
        <v>0.79166666666666663</v>
      </c>
      <c r="R13" s="223">
        <v>1.2083333333333333</v>
      </c>
      <c r="S13" s="223">
        <v>0.125</v>
      </c>
      <c r="T13" s="223">
        <v>8.3333333333333329E-2</v>
      </c>
    </row>
    <row r="14" spans="1:22" x14ac:dyDescent="0.2">
      <c r="A14" s="335" t="s">
        <v>22</v>
      </c>
      <c r="B14" s="336" t="s">
        <v>43</v>
      </c>
      <c r="C14" s="336" t="s">
        <v>472</v>
      </c>
      <c r="D14" s="232">
        <v>741</v>
      </c>
      <c r="E14" s="383">
        <v>4.9468503937007871</v>
      </c>
      <c r="F14" s="177">
        <v>0.20141342756183744</v>
      </c>
      <c r="G14" s="348">
        <v>2.7857142857142856</v>
      </c>
      <c r="H14" s="177">
        <v>0.20535714285714285</v>
      </c>
      <c r="I14" s="232">
        <v>44</v>
      </c>
      <c r="J14" s="349">
        <v>3</v>
      </c>
      <c r="K14" s="177">
        <v>0.62887989203778683</v>
      </c>
      <c r="L14" s="223">
        <v>12.775862068965518</v>
      </c>
      <c r="M14" s="223">
        <v>5.931034482758621</v>
      </c>
      <c r="N14" s="177" t="s">
        <v>243</v>
      </c>
      <c r="O14" s="233" t="s">
        <v>243</v>
      </c>
      <c r="P14" s="223">
        <v>1.9932432432432432</v>
      </c>
      <c r="Q14" s="223">
        <v>0.73333333333333328</v>
      </c>
      <c r="R14" s="223">
        <v>3.3333333333333333E-2</v>
      </c>
      <c r="S14" s="223">
        <v>9.166666666666666E-2</v>
      </c>
      <c r="T14" s="223">
        <v>0.64166666666666672</v>
      </c>
    </row>
    <row r="15" spans="1:22" x14ac:dyDescent="0.2">
      <c r="A15" s="335" t="s">
        <v>87</v>
      </c>
      <c r="B15" s="336" t="s">
        <v>110</v>
      </c>
      <c r="C15" s="336" t="s">
        <v>324</v>
      </c>
      <c r="D15" s="232">
        <v>1369</v>
      </c>
      <c r="E15" s="286">
        <v>-9.2175066312997322E-2</v>
      </c>
      <c r="F15" s="177">
        <v>1</v>
      </c>
      <c r="G15" s="348">
        <v>2.3875000000000002</v>
      </c>
      <c r="H15" s="177">
        <v>8.6956521739130436E-3</v>
      </c>
      <c r="I15" s="232">
        <v>119</v>
      </c>
      <c r="J15" s="349">
        <v>7</v>
      </c>
      <c r="K15" s="177">
        <v>0.30752373995617238</v>
      </c>
      <c r="L15" s="223">
        <v>8.137931034482758</v>
      </c>
      <c r="M15" s="223">
        <v>3.4310344827586206</v>
      </c>
      <c r="N15" s="177" t="s">
        <v>243</v>
      </c>
      <c r="O15" s="233" t="s">
        <v>243</v>
      </c>
      <c r="P15" s="223">
        <v>2.6661796932067201</v>
      </c>
      <c r="Q15" s="223">
        <v>0.88124999999999998</v>
      </c>
      <c r="R15" s="223">
        <v>3.1312500000000001</v>
      </c>
      <c r="S15" s="223" t="s">
        <v>243</v>
      </c>
      <c r="T15" s="223">
        <v>19.306249999999999</v>
      </c>
    </row>
    <row r="16" spans="1:22" x14ac:dyDescent="0.2">
      <c r="A16" s="335" t="s">
        <v>55</v>
      </c>
      <c r="B16" s="336" t="s">
        <v>81</v>
      </c>
      <c r="C16" s="336" t="s">
        <v>473</v>
      </c>
      <c r="D16" s="232">
        <v>1961</v>
      </c>
      <c r="E16" s="383">
        <v>-0.22349979080748317</v>
      </c>
      <c r="F16" s="177">
        <v>0.19943048916912437</v>
      </c>
      <c r="G16" s="348">
        <v>3.5217391304347827</v>
      </c>
      <c r="H16" s="177">
        <v>7.4999999999999997E-2</v>
      </c>
      <c r="I16" s="232">
        <v>74</v>
      </c>
      <c r="J16" s="349">
        <v>7</v>
      </c>
      <c r="K16" s="177">
        <v>0.15196328403875572</v>
      </c>
      <c r="L16" s="223">
        <v>8.4250000000000007</v>
      </c>
      <c r="M16" s="223">
        <v>3.9125000000000001</v>
      </c>
      <c r="N16" s="177" t="s">
        <v>243</v>
      </c>
      <c r="O16" s="233" t="s">
        <v>243</v>
      </c>
      <c r="P16" s="223">
        <v>2.9031106578276389</v>
      </c>
      <c r="Q16" s="223">
        <v>1.053763440860215</v>
      </c>
      <c r="R16" s="223">
        <v>1.1290322580645162</v>
      </c>
      <c r="S16" s="223">
        <v>0.94623655913978499</v>
      </c>
      <c r="T16" s="223">
        <v>48.021505376344088</v>
      </c>
      <c r="V16" s="350"/>
    </row>
    <row r="17" spans="1:20" ht="13.5" thickBot="1" x14ac:dyDescent="0.25">
      <c r="A17" s="335" t="s">
        <v>2</v>
      </c>
      <c r="B17" s="336" t="s">
        <v>16</v>
      </c>
      <c r="C17" s="336" t="s">
        <v>315</v>
      </c>
      <c r="D17" s="232">
        <v>3546</v>
      </c>
      <c r="E17" s="383">
        <v>0.30854174789728717</v>
      </c>
      <c r="F17" s="177">
        <v>1</v>
      </c>
      <c r="G17" s="348">
        <v>6.5951417004048585</v>
      </c>
      <c r="H17" s="177">
        <v>9.4637223974763408E-3</v>
      </c>
      <c r="I17" s="232">
        <v>293</v>
      </c>
      <c r="J17" s="349">
        <v>10</v>
      </c>
      <c r="K17" s="177">
        <v>9.5036661026508748E-2</v>
      </c>
      <c r="L17" s="223">
        <v>6.0757097791798111</v>
      </c>
      <c r="M17" s="223">
        <v>2.1356466876971609</v>
      </c>
      <c r="N17" s="177" t="s">
        <v>243</v>
      </c>
      <c r="O17" s="233" t="s">
        <v>243</v>
      </c>
      <c r="P17" s="223">
        <v>3.492090395480226</v>
      </c>
      <c r="Q17" s="223">
        <v>2.8172323759791125</v>
      </c>
      <c r="R17" s="223">
        <v>3.7676240208877285</v>
      </c>
      <c r="S17" s="223" t="s">
        <v>243</v>
      </c>
      <c r="T17" s="223">
        <v>1.6475195822454307</v>
      </c>
    </row>
    <row r="18" spans="1:20" ht="13.5" thickTop="1" x14ac:dyDescent="0.2">
      <c r="A18" s="579" t="s">
        <v>124</v>
      </c>
      <c r="B18" s="580"/>
      <c r="C18" s="581"/>
      <c r="D18" s="235">
        <v>7876</v>
      </c>
      <c r="E18" s="423">
        <v>-2.0085261E-2</v>
      </c>
      <c r="F18" s="236">
        <v>0.389015114</v>
      </c>
      <c r="G18" s="426">
        <v>5.0096525099999996</v>
      </c>
      <c r="H18" s="236">
        <v>6.7901235000000004E-2</v>
      </c>
      <c r="I18" s="235">
        <v>547</v>
      </c>
      <c r="J18" s="424">
        <v>8</v>
      </c>
      <c r="K18" s="236">
        <v>0.193753174</v>
      </c>
      <c r="L18" s="425">
        <v>7.8667687600000002</v>
      </c>
      <c r="M18" s="425">
        <v>3.2695252680000002</v>
      </c>
      <c r="N18" s="427" t="s">
        <v>243</v>
      </c>
      <c r="O18" s="428" t="s">
        <v>243</v>
      </c>
      <c r="P18" s="425">
        <v>3.0261786759999998</v>
      </c>
      <c r="Q18" s="425">
        <v>1.826923077</v>
      </c>
      <c r="R18" s="425">
        <v>2.6692307689999999</v>
      </c>
      <c r="S18" s="425">
        <v>0.13076923100000001</v>
      </c>
      <c r="T18" s="425">
        <v>10.59615385</v>
      </c>
    </row>
    <row r="19" spans="1:20" ht="21" customHeight="1" x14ac:dyDescent="0.2">
      <c r="A19" s="494"/>
      <c r="B19" s="586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339"/>
    </row>
    <row r="20" spans="1:20" x14ac:dyDescent="0.2">
      <c r="A20" s="22" t="s">
        <v>399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8"/>
    </row>
    <row r="25" spans="1:20" x14ac:dyDescent="0.2">
      <c r="A25" s="341"/>
    </row>
  </sheetData>
  <mergeCells count="11">
    <mergeCell ref="A18:C18"/>
    <mergeCell ref="A19:O19"/>
    <mergeCell ref="A1:A2"/>
    <mergeCell ref="B1:B2"/>
    <mergeCell ref="C1:C2"/>
    <mergeCell ref="A8:C8"/>
    <mergeCell ref="A11:A12"/>
    <mergeCell ref="B11:B12"/>
    <mergeCell ref="C11:C12"/>
    <mergeCell ref="D1:S1"/>
    <mergeCell ref="D11:T1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6.m&amp;U : PMSI SSR – Activité 2016 – Description de l’activité Enfants et adolescents relative aux SSR polyvalents</oddHeader>
    <oddFooter>&amp;C&amp;8Soins de suite et de réadaptation (SSR) - Bilan PMSI 2016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29"/>
  <sheetViews>
    <sheetView tabSelected="1" workbookViewId="0">
      <selection activeCell="R19" sqref="R19"/>
    </sheetView>
  </sheetViews>
  <sheetFormatPr baseColWidth="10" defaultRowHeight="12.75" x14ac:dyDescent="0.2"/>
  <cols>
    <col min="1" max="1" width="3" style="350" customWidth="1"/>
    <col min="2" max="2" width="7.5703125" style="350" customWidth="1"/>
    <col min="3" max="3" width="9.7109375" style="350" customWidth="1"/>
    <col min="4" max="4" width="6.85546875" style="350" customWidth="1"/>
    <col min="5" max="5" width="6" style="350" customWidth="1"/>
    <col min="6" max="6" width="7.140625" style="350" customWidth="1"/>
    <col min="7" max="7" width="6.7109375" style="350" customWidth="1"/>
    <col min="8" max="10" width="6.42578125" style="350" customWidth="1"/>
    <col min="11" max="11" width="7.140625" style="350" customWidth="1"/>
    <col min="12" max="12" width="8.28515625" style="350" customWidth="1"/>
    <col min="13" max="13" width="6.85546875" style="350" customWidth="1"/>
    <col min="14" max="14" width="9.42578125" style="350" customWidth="1"/>
    <col min="15" max="15" width="10.42578125" style="350" customWidth="1"/>
    <col min="16" max="17" width="9.28515625" style="350" customWidth="1"/>
    <col min="18" max="18" width="9.42578125" style="350" customWidth="1"/>
    <col min="19" max="20" width="8.5703125" style="350" customWidth="1"/>
    <col min="21" max="16384" width="11.42578125" style="350"/>
  </cols>
  <sheetData>
    <row r="1" spans="1:22" ht="15.75" customHeight="1" x14ac:dyDescent="0.2">
      <c r="A1" s="496" t="s">
        <v>115</v>
      </c>
      <c r="B1" s="496" t="s">
        <v>116</v>
      </c>
      <c r="C1" s="496" t="s">
        <v>117</v>
      </c>
      <c r="D1" s="590" t="s">
        <v>296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  <c r="S1" s="592"/>
    </row>
    <row r="2" spans="1:22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41</v>
      </c>
      <c r="C3" s="336" t="s">
        <v>474</v>
      </c>
      <c r="D3" s="232">
        <v>778</v>
      </c>
      <c r="E3" s="383">
        <v>-0.3279986962190351</v>
      </c>
      <c r="F3" s="177">
        <v>0.23726745959133883</v>
      </c>
      <c r="G3" s="232">
        <v>52</v>
      </c>
      <c r="H3" s="232">
        <v>40</v>
      </c>
      <c r="I3" s="332">
        <v>10</v>
      </c>
      <c r="J3" s="177">
        <v>6.8123393316195366E-2</v>
      </c>
      <c r="K3" s="223">
        <v>8.0980392156862742</v>
      </c>
      <c r="L3" s="223">
        <v>3.7647058823529411</v>
      </c>
      <c r="M3" s="177" t="s">
        <v>243</v>
      </c>
      <c r="N3" s="233" t="s">
        <v>243</v>
      </c>
      <c r="O3" s="223">
        <v>2.0270270270270272</v>
      </c>
      <c r="P3" s="223">
        <v>4.2307692307692308</v>
      </c>
      <c r="Q3" s="223">
        <v>0.19230769230769232</v>
      </c>
      <c r="R3" s="223">
        <v>0.28846153846153844</v>
      </c>
      <c r="S3" s="223">
        <v>0.17307692307692307</v>
      </c>
    </row>
    <row r="4" spans="1:22" s="362" customFormat="1" x14ac:dyDescent="0.2">
      <c r="A4" s="342" t="s">
        <v>22</v>
      </c>
      <c r="B4" s="336" t="s">
        <v>43</v>
      </c>
      <c r="C4" s="336" t="s">
        <v>472</v>
      </c>
      <c r="D4" s="232">
        <v>638</v>
      </c>
      <c r="E4" s="286" t="s">
        <v>243</v>
      </c>
      <c r="F4" s="177">
        <v>0.55915863277826472</v>
      </c>
      <c r="G4" s="232">
        <v>56</v>
      </c>
      <c r="H4" s="232">
        <v>26</v>
      </c>
      <c r="I4" s="332">
        <v>8</v>
      </c>
      <c r="J4" s="177">
        <v>0.37931034482758619</v>
      </c>
      <c r="K4" s="223">
        <v>14.571428571428571</v>
      </c>
      <c r="L4" s="223">
        <v>6.7551020408163263</v>
      </c>
      <c r="M4" s="177">
        <v>2.0408163265306121E-2</v>
      </c>
      <c r="N4" s="233">
        <v>38</v>
      </c>
      <c r="O4" s="223">
        <v>1.3255813953488371</v>
      </c>
      <c r="P4" s="223">
        <v>0.21428571428571427</v>
      </c>
      <c r="Q4" s="223">
        <v>0.21428571428571427</v>
      </c>
      <c r="R4" s="223" t="s">
        <v>243</v>
      </c>
      <c r="S4" s="223">
        <v>0.30357142857142855</v>
      </c>
      <c r="U4" s="350"/>
    </row>
    <row r="5" spans="1:22" x14ac:dyDescent="0.2">
      <c r="A5" s="335" t="s">
        <v>22</v>
      </c>
      <c r="B5" s="336" t="s">
        <v>44</v>
      </c>
      <c r="C5" s="336" t="s">
        <v>475</v>
      </c>
      <c r="D5" s="232">
        <v>1287</v>
      </c>
      <c r="E5" s="383">
        <v>0.24454459203036039</v>
      </c>
      <c r="F5" s="177">
        <v>0.66477272727272729</v>
      </c>
      <c r="G5" s="232">
        <v>75</v>
      </c>
      <c r="H5" s="232">
        <v>51</v>
      </c>
      <c r="I5" s="332">
        <v>14</v>
      </c>
      <c r="J5" s="177">
        <v>2.331002331002331E-3</v>
      </c>
      <c r="K5" s="223">
        <v>9.8493150684931514</v>
      </c>
      <c r="L5" s="223">
        <v>3.493150684931507</v>
      </c>
      <c r="M5" s="177">
        <v>0.41095890410958902</v>
      </c>
      <c r="N5" s="233">
        <v>5.5</v>
      </c>
      <c r="O5" s="223">
        <v>2.6032315978456015</v>
      </c>
      <c r="P5" s="223">
        <v>0.50666666666666671</v>
      </c>
      <c r="Q5" s="223">
        <v>2.84</v>
      </c>
      <c r="R5" s="223">
        <v>1.6133333333333333</v>
      </c>
      <c r="S5" s="223">
        <v>25.346666666666668</v>
      </c>
    </row>
    <row r="6" spans="1:22" x14ac:dyDescent="0.2">
      <c r="A6" s="335" t="s">
        <v>35</v>
      </c>
      <c r="B6" s="336" t="s">
        <v>95</v>
      </c>
      <c r="C6" s="336" t="s">
        <v>466</v>
      </c>
      <c r="D6" s="232">
        <v>2187</v>
      </c>
      <c r="E6" s="383">
        <v>0.36084108199492815</v>
      </c>
      <c r="F6" s="177">
        <v>0.53906827705200888</v>
      </c>
      <c r="G6" s="232">
        <v>130</v>
      </c>
      <c r="H6" s="232">
        <v>60</v>
      </c>
      <c r="I6" s="332">
        <v>14</v>
      </c>
      <c r="J6" s="177">
        <v>0.13443072702331962</v>
      </c>
      <c r="K6" s="223">
        <v>7.9302325581395348</v>
      </c>
      <c r="L6" s="223">
        <v>4.7286821705426361</v>
      </c>
      <c r="M6" s="177">
        <v>0.19379844961240311</v>
      </c>
      <c r="N6" s="233">
        <v>10</v>
      </c>
      <c r="O6" s="223">
        <v>3.5329974811083122</v>
      </c>
      <c r="P6" s="223">
        <v>0.45384615384615384</v>
      </c>
      <c r="Q6" s="223">
        <v>3.1615384615384614</v>
      </c>
      <c r="R6" s="223">
        <v>0.48461538461538461</v>
      </c>
      <c r="S6" s="223">
        <v>84.961538461538467</v>
      </c>
    </row>
    <row r="7" spans="1:22" x14ac:dyDescent="0.2">
      <c r="A7" s="335" t="s">
        <v>55</v>
      </c>
      <c r="B7" s="336" t="s">
        <v>70</v>
      </c>
      <c r="C7" s="336" t="s">
        <v>476</v>
      </c>
      <c r="D7" s="232">
        <v>770</v>
      </c>
      <c r="E7" s="286">
        <v>6.0550935550935492E-2</v>
      </c>
      <c r="F7" s="177">
        <v>0.8029197080291971</v>
      </c>
      <c r="G7" s="232">
        <v>26</v>
      </c>
      <c r="H7" s="232">
        <v>15</v>
      </c>
      <c r="I7" s="332">
        <v>16</v>
      </c>
      <c r="J7" s="177" t="s">
        <v>243</v>
      </c>
      <c r="K7" s="223">
        <v>6.75</v>
      </c>
      <c r="L7" s="223">
        <v>2.5</v>
      </c>
      <c r="M7" s="177">
        <v>0.5</v>
      </c>
      <c r="N7" s="233">
        <v>6</v>
      </c>
      <c r="O7" s="223">
        <v>4.1664212076583214</v>
      </c>
      <c r="P7" s="223">
        <v>2.1538461538461537</v>
      </c>
      <c r="Q7" s="223">
        <v>1.8461538461538463</v>
      </c>
      <c r="R7" s="223">
        <v>33.115384615384613</v>
      </c>
      <c r="S7" s="223">
        <v>27.26923076923077</v>
      </c>
    </row>
    <row r="8" spans="1:22" x14ac:dyDescent="0.2">
      <c r="A8" s="335" t="s">
        <v>55</v>
      </c>
      <c r="B8" s="336" t="s">
        <v>80</v>
      </c>
      <c r="C8" s="336" t="s">
        <v>382</v>
      </c>
      <c r="D8" s="232">
        <v>1634</v>
      </c>
      <c r="E8" s="286">
        <v>7.516015295227696E-2</v>
      </c>
      <c r="F8" s="177">
        <v>0.72913877733154842</v>
      </c>
      <c r="G8" s="232">
        <v>128</v>
      </c>
      <c r="H8" s="232">
        <v>78</v>
      </c>
      <c r="I8" s="332">
        <v>12</v>
      </c>
      <c r="J8" s="177">
        <v>4.5899632802937573E-2</v>
      </c>
      <c r="K8" s="223">
        <v>7.4836065573770494</v>
      </c>
      <c r="L8" s="223">
        <v>3.139344262295082</v>
      </c>
      <c r="M8" s="177">
        <v>0.11475409836065574</v>
      </c>
      <c r="N8" s="233">
        <v>6</v>
      </c>
      <c r="O8" s="223">
        <v>5.0962532299741605</v>
      </c>
      <c r="P8" s="223">
        <v>1.75</v>
      </c>
      <c r="Q8" s="223">
        <v>1.0546875</v>
      </c>
      <c r="R8" s="223">
        <v>0.4375</v>
      </c>
      <c r="S8" s="223">
        <v>26.0703125</v>
      </c>
    </row>
    <row r="9" spans="1:22" ht="13.5" thickBot="1" x14ac:dyDescent="0.25">
      <c r="A9" s="335" t="s">
        <v>2</v>
      </c>
      <c r="B9" s="336" t="s">
        <v>8</v>
      </c>
      <c r="C9" s="336" t="s">
        <v>322</v>
      </c>
      <c r="D9" s="232">
        <v>1346</v>
      </c>
      <c r="E9" s="286">
        <v>1.3208726281104477E-2</v>
      </c>
      <c r="F9" s="177">
        <v>1</v>
      </c>
      <c r="G9" s="232">
        <v>104</v>
      </c>
      <c r="H9" s="232">
        <v>57</v>
      </c>
      <c r="I9" s="332">
        <v>15</v>
      </c>
      <c r="J9" s="177" t="s">
        <v>243</v>
      </c>
      <c r="K9" s="223">
        <v>7.650485436893204</v>
      </c>
      <c r="L9" s="223">
        <v>3.854368932038835</v>
      </c>
      <c r="M9" s="177">
        <v>0.12621359223300971</v>
      </c>
      <c r="N9" s="233">
        <v>7</v>
      </c>
      <c r="O9" s="223">
        <v>5.4110236220472441</v>
      </c>
      <c r="P9" s="223">
        <v>2.4711538461538463</v>
      </c>
      <c r="Q9" s="223">
        <v>1.8557692307692308</v>
      </c>
      <c r="R9" s="223">
        <v>0.80769230769230771</v>
      </c>
      <c r="S9" s="223">
        <v>50.32692307692308</v>
      </c>
    </row>
    <row r="10" spans="1:22" ht="13.5" thickTop="1" x14ac:dyDescent="0.2">
      <c r="A10" s="579" t="s">
        <v>124</v>
      </c>
      <c r="B10" s="580"/>
      <c r="C10" s="581"/>
      <c r="D10" s="235">
        <v>8640</v>
      </c>
      <c r="E10" s="423">
        <v>0.1718102257024412</v>
      </c>
      <c r="F10" s="236">
        <v>0.57397196572111875</v>
      </c>
      <c r="G10" s="235">
        <v>571</v>
      </c>
      <c r="H10" s="235">
        <v>318</v>
      </c>
      <c r="I10" s="424">
        <v>14</v>
      </c>
      <c r="J10" s="236">
        <v>7.7199074074074073E-2</v>
      </c>
      <c r="K10" s="425">
        <v>8.5880217785843929</v>
      </c>
      <c r="L10" s="425">
        <v>4.0435571687840293</v>
      </c>
      <c r="M10" s="236">
        <v>0.17241379310344829</v>
      </c>
      <c r="N10" s="424">
        <v>6</v>
      </c>
      <c r="O10" s="425">
        <v>3.805968221160057</v>
      </c>
      <c r="P10" s="425">
        <v>1.5166374781085814</v>
      </c>
      <c r="Q10" s="425">
        <v>1.7898423817863398</v>
      </c>
      <c r="R10" s="425">
        <v>2.1015761821366024</v>
      </c>
      <c r="S10" s="425">
        <v>38.970227670753061</v>
      </c>
    </row>
    <row r="12" spans="1:22" x14ac:dyDescent="0.2">
      <c r="B12" s="1"/>
    </row>
    <row r="13" spans="1:22" ht="15.75" x14ac:dyDescent="0.2">
      <c r="A13" s="496" t="s">
        <v>115</v>
      </c>
      <c r="B13" s="496" t="s">
        <v>116</v>
      </c>
      <c r="C13" s="496" t="s">
        <v>117</v>
      </c>
      <c r="D13" s="590" t="s">
        <v>297</v>
      </c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3"/>
      <c r="P13" s="593"/>
      <c r="Q13" s="593"/>
      <c r="R13" s="593"/>
      <c r="S13" s="592"/>
      <c r="T13" s="592"/>
    </row>
    <row r="14" spans="1:22" ht="101.25" x14ac:dyDescent="0.2">
      <c r="A14" s="582"/>
      <c r="B14" s="582"/>
      <c r="C14" s="582"/>
      <c r="D14" s="234" t="s">
        <v>118</v>
      </c>
      <c r="E14" s="234" t="s">
        <v>398</v>
      </c>
      <c r="F14" s="234" t="s">
        <v>314</v>
      </c>
      <c r="G14" s="234" t="s">
        <v>344</v>
      </c>
      <c r="H14" s="234" t="s">
        <v>349</v>
      </c>
      <c r="I14" s="288" t="s">
        <v>155</v>
      </c>
      <c r="J14" s="234" t="s">
        <v>244</v>
      </c>
      <c r="K14" s="234" t="s">
        <v>247</v>
      </c>
      <c r="L14" s="234" t="s">
        <v>273</v>
      </c>
      <c r="M14" s="234" t="s">
        <v>274</v>
      </c>
      <c r="N14" s="234" t="s">
        <v>310</v>
      </c>
      <c r="O14" s="334" t="s">
        <v>246</v>
      </c>
      <c r="P14" s="334" t="s">
        <v>275</v>
      </c>
      <c r="Q14" s="334" t="s">
        <v>308</v>
      </c>
      <c r="R14" s="334" t="s">
        <v>309</v>
      </c>
      <c r="S14" s="334" t="s">
        <v>426</v>
      </c>
      <c r="T14" s="334" t="s">
        <v>427</v>
      </c>
    </row>
    <row r="15" spans="1:22" x14ac:dyDescent="0.2">
      <c r="A15" s="335" t="s">
        <v>22</v>
      </c>
      <c r="B15" s="336" t="s">
        <v>41</v>
      </c>
      <c r="C15" s="336" t="s">
        <v>474</v>
      </c>
      <c r="D15" s="232">
        <v>2501</v>
      </c>
      <c r="E15" s="286">
        <v>2.7447059188292711E-2</v>
      </c>
      <c r="F15" s="177">
        <v>0.76273254040866123</v>
      </c>
      <c r="G15" s="348">
        <v>26.595744680851062</v>
      </c>
      <c r="H15" s="177">
        <v>0.30434782608695654</v>
      </c>
      <c r="I15" s="232">
        <v>77</v>
      </c>
      <c r="J15" s="349">
        <v>9</v>
      </c>
      <c r="K15" s="177">
        <v>0.14554178328668532</v>
      </c>
      <c r="L15" s="223">
        <v>5.78494623655914</v>
      </c>
      <c r="M15" s="223">
        <v>2.5806451612903225</v>
      </c>
      <c r="N15" s="177">
        <v>1.0752688172043012E-2</v>
      </c>
      <c r="O15" s="233">
        <v>18</v>
      </c>
      <c r="P15" s="223">
        <v>2.3798480607756898</v>
      </c>
      <c r="Q15" s="223">
        <v>1.6210526315789473</v>
      </c>
      <c r="R15" s="223">
        <v>1.0421052631578946</v>
      </c>
      <c r="S15" s="223">
        <v>0.21052631578947367</v>
      </c>
      <c r="T15" s="223">
        <v>0.28421052631578947</v>
      </c>
      <c r="V15" s="362"/>
    </row>
    <row r="16" spans="1:22" s="362" customFormat="1" x14ac:dyDescent="0.2">
      <c r="A16" s="342" t="s">
        <v>22</v>
      </c>
      <c r="B16" s="336" t="s">
        <v>43</v>
      </c>
      <c r="C16" s="336" t="s">
        <v>472</v>
      </c>
      <c r="D16" s="232">
        <v>503</v>
      </c>
      <c r="E16" s="286" t="s">
        <v>243</v>
      </c>
      <c r="F16" s="177">
        <v>0.44084136722173534</v>
      </c>
      <c r="G16" s="348">
        <v>9.1428571428571423</v>
      </c>
      <c r="H16" s="177">
        <v>0.45238095238095238</v>
      </c>
      <c r="I16" s="232">
        <v>44</v>
      </c>
      <c r="J16" s="349">
        <v>10</v>
      </c>
      <c r="K16" s="177">
        <v>0.22067594433399601</v>
      </c>
      <c r="L16" s="223">
        <v>7.9761904761904763</v>
      </c>
      <c r="M16" s="223">
        <v>3.2380952380952381</v>
      </c>
      <c r="N16" s="177">
        <v>0.14285714285714285</v>
      </c>
      <c r="O16" s="233">
        <v>30</v>
      </c>
      <c r="P16" s="223">
        <v>1.4294234592445327</v>
      </c>
      <c r="Q16" s="223">
        <v>0.87234042553191493</v>
      </c>
      <c r="R16" s="223">
        <v>0.2978723404255319</v>
      </c>
      <c r="S16" s="223">
        <v>6.3829787234042548E-2</v>
      </c>
      <c r="T16" s="223">
        <v>0.21276595744680851</v>
      </c>
    </row>
    <row r="17" spans="1:22" x14ac:dyDescent="0.2">
      <c r="A17" s="335" t="s">
        <v>22</v>
      </c>
      <c r="B17" s="336" t="s">
        <v>44</v>
      </c>
      <c r="C17" s="336" t="s">
        <v>475</v>
      </c>
      <c r="D17" s="232">
        <v>649</v>
      </c>
      <c r="E17" s="286">
        <v>-8.5088839238216862E-2</v>
      </c>
      <c r="F17" s="177">
        <v>0.33522727272727271</v>
      </c>
      <c r="G17" s="348">
        <v>8.242857142857142</v>
      </c>
      <c r="H17" s="177">
        <v>0.24637681159420291</v>
      </c>
      <c r="I17" s="232">
        <v>58</v>
      </c>
      <c r="J17" s="349">
        <v>12</v>
      </c>
      <c r="K17" s="177">
        <v>0.17719568567026195</v>
      </c>
      <c r="L17" s="223">
        <v>7.1</v>
      </c>
      <c r="M17" s="223">
        <v>3.2142857142857144</v>
      </c>
      <c r="N17" s="177">
        <v>5.7142857142857141E-2</v>
      </c>
      <c r="O17" s="233">
        <v>33.5</v>
      </c>
      <c r="P17" s="223">
        <v>2.5161787365177197</v>
      </c>
      <c r="Q17" s="223">
        <v>0.50649350649350644</v>
      </c>
      <c r="R17" s="223">
        <v>0.74025974025974028</v>
      </c>
      <c r="S17" s="223">
        <v>0.41558441558441561</v>
      </c>
      <c r="T17" s="223">
        <v>10.909090909090908</v>
      </c>
      <c r="V17" s="362"/>
    </row>
    <row r="18" spans="1:22" x14ac:dyDescent="0.2">
      <c r="A18" s="335" t="s">
        <v>27</v>
      </c>
      <c r="B18" s="336" t="s">
        <v>48</v>
      </c>
      <c r="C18" s="336" t="s">
        <v>236</v>
      </c>
      <c r="D18" s="232">
        <v>94</v>
      </c>
      <c r="E18" s="383">
        <v>-0.14457417582417587</v>
      </c>
      <c r="F18" s="177">
        <v>1</v>
      </c>
      <c r="G18" s="348">
        <v>18.8</v>
      </c>
      <c r="H18" s="177" t="s">
        <v>243</v>
      </c>
      <c r="I18" s="232">
        <v>5</v>
      </c>
      <c r="J18" s="349">
        <v>9</v>
      </c>
      <c r="K18" s="177" t="s">
        <v>243</v>
      </c>
      <c r="L18" s="223">
        <v>6.6</v>
      </c>
      <c r="M18" s="223">
        <v>2.2000000000000002</v>
      </c>
      <c r="N18" s="177" t="s">
        <v>243</v>
      </c>
      <c r="O18" s="233" t="s">
        <v>243</v>
      </c>
      <c r="P18" s="223">
        <v>3.8191489361702127</v>
      </c>
      <c r="Q18" s="223">
        <v>6</v>
      </c>
      <c r="R18" s="223">
        <v>1</v>
      </c>
      <c r="S18" s="223">
        <v>3</v>
      </c>
      <c r="T18" s="223">
        <v>32.6</v>
      </c>
      <c r="V18" s="362"/>
    </row>
    <row r="19" spans="1:22" x14ac:dyDescent="0.2">
      <c r="A19" s="335" t="s">
        <v>35</v>
      </c>
      <c r="B19" s="336" t="s">
        <v>95</v>
      </c>
      <c r="C19" s="336" t="s">
        <v>466</v>
      </c>
      <c r="D19" s="232">
        <v>1870</v>
      </c>
      <c r="E19" s="383">
        <v>0.10171187194308584</v>
      </c>
      <c r="F19" s="177">
        <v>0.46093172294799112</v>
      </c>
      <c r="G19" s="348">
        <v>5.2448275862068963</v>
      </c>
      <c r="H19" s="177">
        <v>0.09</v>
      </c>
      <c r="I19" s="232">
        <v>246</v>
      </c>
      <c r="J19" s="349">
        <v>13</v>
      </c>
      <c r="K19" s="177">
        <v>7.6470588235294124E-2</v>
      </c>
      <c r="L19" s="223">
        <v>5.1866666666666665</v>
      </c>
      <c r="M19" s="223">
        <v>2.57</v>
      </c>
      <c r="N19" s="177">
        <v>0.08</v>
      </c>
      <c r="O19" s="233">
        <v>75.5</v>
      </c>
      <c r="P19" s="223">
        <v>2.7401069518716579</v>
      </c>
      <c r="Q19" s="223">
        <v>0.67834394904458595</v>
      </c>
      <c r="R19" s="223">
        <v>1.8598726114649682</v>
      </c>
      <c r="S19" s="223">
        <v>1.4904458598726114</v>
      </c>
      <c r="T19" s="223">
        <v>6.0127388535031852</v>
      </c>
      <c r="V19" s="362"/>
    </row>
    <row r="20" spans="1:22" x14ac:dyDescent="0.2">
      <c r="A20" s="335" t="s">
        <v>55</v>
      </c>
      <c r="B20" s="336" t="s">
        <v>70</v>
      </c>
      <c r="C20" s="336" t="s">
        <v>476</v>
      </c>
      <c r="D20" s="232">
        <v>189</v>
      </c>
      <c r="E20" s="383">
        <v>-0.32879924953095696</v>
      </c>
      <c r="F20" s="177">
        <v>0.19708029197080293</v>
      </c>
      <c r="G20" s="348">
        <v>7.3684210526315788</v>
      </c>
      <c r="H20" s="177">
        <v>0.22727272727272727</v>
      </c>
      <c r="I20" s="232">
        <v>18</v>
      </c>
      <c r="J20" s="349">
        <v>17</v>
      </c>
      <c r="K20" s="177" t="s">
        <v>243</v>
      </c>
      <c r="L20" s="223">
        <v>4.3181818181818183</v>
      </c>
      <c r="M20" s="223">
        <v>2.2727272727272729</v>
      </c>
      <c r="N20" s="177" t="s">
        <v>243</v>
      </c>
      <c r="O20" s="233" t="s">
        <v>243</v>
      </c>
      <c r="P20" s="223">
        <v>5.0899470899470902</v>
      </c>
      <c r="Q20" s="223">
        <v>1.6818181818181819</v>
      </c>
      <c r="R20" s="223">
        <v>0.18181818181818182</v>
      </c>
      <c r="S20" s="223">
        <v>3.0454545454545454</v>
      </c>
      <c r="T20" s="223">
        <v>2.2272727272727271</v>
      </c>
      <c r="V20" s="362"/>
    </row>
    <row r="21" spans="1:22" s="362" customFormat="1" ht="13.5" thickBot="1" x14ac:dyDescent="0.25">
      <c r="A21" s="335" t="s">
        <v>55</v>
      </c>
      <c r="B21" s="336" t="s">
        <v>80</v>
      </c>
      <c r="C21" s="336" t="s">
        <v>382</v>
      </c>
      <c r="D21" s="416">
        <v>607</v>
      </c>
      <c r="E21" s="417" t="s">
        <v>243</v>
      </c>
      <c r="F21" s="418">
        <v>0.27086122266845158</v>
      </c>
      <c r="G21" s="419">
        <v>5.7264150943396226</v>
      </c>
      <c r="H21" s="418">
        <v>0.20588235294117646</v>
      </c>
      <c r="I21" s="416">
        <v>106</v>
      </c>
      <c r="J21" s="420">
        <v>11</v>
      </c>
      <c r="K21" s="418">
        <v>0.18286655683690281</v>
      </c>
      <c r="L21" s="421">
        <v>6.1078431372549016</v>
      </c>
      <c r="M21" s="421">
        <v>2.5882352941176472</v>
      </c>
      <c r="N21" s="418">
        <v>1.9607843137254902E-2</v>
      </c>
      <c r="O21" s="422">
        <v>15</v>
      </c>
      <c r="P21" s="421">
        <v>3.9670510708401978</v>
      </c>
      <c r="Q21" s="421">
        <v>2.1226415094339623</v>
      </c>
      <c r="R21" s="421">
        <v>2.6037735849056602</v>
      </c>
      <c r="S21" s="421">
        <v>0.92452830188679247</v>
      </c>
      <c r="T21" s="421">
        <v>10.066037735849056</v>
      </c>
    </row>
    <row r="22" spans="1:22" ht="13.5" thickTop="1" x14ac:dyDescent="0.2">
      <c r="A22" s="579" t="s">
        <v>124</v>
      </c>
      <c r="B22" s="580"/>
      <c r="C22" s="581"/>
      <c r="D22" s="235">
        <v>6413</v>
      </c>
      <c r="E22" s="423">
        <v>0.22563790044570098</v>
      </c>
      <c r="F22" s="236">
        <v>0.42602803427888131</v>
      </c>
      <c r="G22" s="426">
        <v>9.3074380165289252</v>
      </c>
      <c r="H22" s="236">
        <v>0.185126582278481</v>
      </c>
      <c r="I22" s="235">
        <v>538</v>
      </c>
      <c r="J22" s="424">
        <v>11</v>
      </c>
      <c r="K22" s="236">
        <v>0.13160767191641978</v>
      </c>
      <c r="L22" s="425">
        <v>5.7996845425867507</v>
      </c>
      <c r="M22" s="425">
        <v>2.6766561514195581</v>
      </c>
      <c r="N22" s="236">
        <v>5.8359621451104099E-2</v>
      </c>
      <c r="O22" s="424">
        <v>46</v>
      </c>
      <c r="P22" s="425">
        <v>2.6753469515047561</v>
      </c>
      <c r="Q22" s="425">
        <v>1.1096096096096095</v>
      </c>
      <c r="R22" s="425">
        <v>1.56006006006006</v>
      </c>
      <c r="S22" s="425">
        <v>1.0555555555555556</v>
      </c>
      <c r="T22" s="425">
        <v>6.0720720720720722</v>
      </c>
      <c r="V22" s="362"/>
    </row>
    <row r="23" spans="1:22" ht="21" customHeight="1" x14ac:dyDescent="0.2">
      <c r="A23" s="494"/>
      <c r="B23" s="586"/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353"/>
    </row>
    <row r="24" spans="1:22" x14ac:dyDescent="0.2">
      <c r="A24" s="22" t="s">
        <v>399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</row>
    <row r="29" spans="1:22" x14ac:dyDescent="0.2">
      <c r="A29" s="341"/>
    </row>
  </sheetData>
  <mergeCells count="11">
    <mergeCell ref="A22:C22"/>
    <mergeCell ref="A23:O23"/>
    <mergeCell ref="A1:A2"/>
    <mergeCell ref="B1:B2"/>
    <mergeCell ref="C1:C2"/>
    <mergeCell ref="A10:C10"/>
    <mergeCell ref="A13:A14"/>
    <mergeCell ref="B13:B14"/>
    <mergeCell ref="C13:C14"/>
    <mergeCell ref="D1:S1"/>
    <mergeCell ref="D13:T13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6.n&amp;U : PMSI SSR – Activité 2016 – Description de l’activité Enfants et adolescents relative aux affections de l’appareil locomoteur</oddHeader>
    <oddFooter>&amp;C&amp;8Soins de suite et de réadaptation (SSR) - Bilan PMSI 2016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30"/>
  <sheetViews>
    <sheetView tabSelected="1" workbookViewId="0">
      <selection activeCell="R19" sqref="R19"/>
    </sheetView>
  </sheetViews>
  <sheetFormatPr baseColWidth="10" defaultRowHeight="12.75" x14ac:dyDescent="0.2"/>
  <cols>
    <col min="1" max="1" width="3" style="354" customWidth="1"/>
    <col min="2" max="2" width="7.5703125" style="354" customWidth="1"/>
    <col min="3" max="3" width="9.7109375" style="354" customWidth="1"/>
    <col min="4" max="4" width="6.85546875" style="354" customWidth="1"/>
    <col min="5" max="5" width="6" style="354" customWidth="1"/>
    <col min="6" max="6" width="7.140625" style="354" customWidth="1"/>
    <col min="7" max="7" width="6.7109375" style="354" customWidth="1"/>
    <col min="8" max="10" width="6.42578125" style="354" customWidth="1"/>
    <col min="11" max="11" width="7.140625" style="354" customWidth="1"/>
    <col min="12" max="12" width="8.28515625" style="354" customWidth="1"/>
    <col min="13" max="13" width="6.85546875" style="354" customWidth="1"/>
    <col min="14" max="14" width="9.42578125" style="354" customWidth="1"/>
    <col min="15" max="15" width="10.42578125" style="354" customWidth="1"/>
    <col min="16" max="17" width="9.28515625" style="354" customWidth="1"/>
    <col min="18" max="18" width="9.42578125" style="354" customWidth="1"/>
    <col min="19" max="20" width="8.5703125" style="354" customWidth="1"/>
    <col min="21" max="16384" width="11.42578125" style="354"/>
  </cols>
  <sheetData>
    <row r="1" spans="1:22" ht="15.75" customHeight="1" x14ac:dyDescent="0.2">
      <c r="A1" s="496" t="s">
        <v>115</v>
      </c>
      <c r="B1" s="496" t="s">
        <v>116</v>
      </c>
      <c r="C1" s="496" t="s">
        <v>117</v>
      </c>
      <c r="D1" s="590" t="s">
        <v>298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  <c r="S1" s="592"/>
    </row>
    <row r="2" spans="1:22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41</v>
      </c>
      <c r="C3" s="336" t="s">
        <v>474</v>
      </c>
      <c r="D3" s="232">
        <v>1248</v>
      </c>
      <c r="E3" s="286">
        <v>1.2738853503184711E-2</v>
      </c>
      <c r="F3" s="177">
        <v>0.43318292259632074</v>
      </c>
      <c r="G3" s="232">
        <v>32</v>
      </c>
      <c r="H3" s="232">
        <v>20</v>
      </c>
      <c r="I3" s="332">
        <v>11</v>
      </c>
      <c r="J3" s="177">
        <v>3.0448717948717948E-2</v>
      </c>
      <c r="K3" s="223">
        <v>12.703703703703704</v>
      </c>
      <c r="L3" s="223">
        <v>5.7037037037037033</v>
      </c>
      <c r="M3" s="177" t="s">
        <v>243</v>
      </c>
      <c r="N3" s="233" t="s">
        <v>243</v>
      </c>
      <c r="O3" s="223">
        <v>1.7141350210970465</v>
      </c>
      <c r="P3" s="223">
        <v>23.5625</v>
      </c>
      <c r="Q3" s="223">
        <v>4.90625</v>
      </c>
      <c r="R3" s="223">
        <v>0.34375</v>
      </c>
      <c r="S3" s="223">
        <v>1.125</v>
      </c>
    </row>
    <row r="4" spans="1:22" s="362" customFormat="1" x14ac:dyDescent="0.2">
      <c r="A4" s="342" t="s">
        <v>22</v>
      </c>
      <c r="B4" s="336" t="s">
        <v>43</v>
      </c>
      <c r="C4" s="336" t="s">
        <v>472</v>
      </c>
      <c r="D4" s="232">
        <v>211</v>
      </c>
      <c r="E4" s="286" t="s">
        <v>243</v>
      </c>
      <c r="F4" s="177">
        <v>0.50599520383693042</v>
      </c>
      <c r="G4" s="232">
        <v>15</v>
      </c>
      <c r="H4" s="232">
        <v>8</v>
      </c>
      <c r="I4" s="332">
        <v>10</v>
      </c>
      <c r="J4" s="177">
        <v>2.3696682464454975E-2</v>
      </c>
      <c r="K4" s="223">
        <v>11.533333333333333</v>
      </c>
      <c r="L4" s="223">
        <v>5.4666666666666668</v>
      </c>
      <c r="M4" s="177">
        <v>0.13333333333333333</v>
      </c>
      <c r="N4" s="233">
        <v>31</v>
      </c>
      <c r="O4" s="223">
        <v>1.9684210526315788</v>
      </c>
      <c r="P4" s="223">
        <v>0.4</v>
      </c>
      <c r="Q4" s="223">
        <v>0.8</v>
      </c>
      <c r="R4" s="223" t="s">
        <v>243</v>
      </c>
      <c r="S4" s="223">
        <v>0.66666666666666663</v>
      </c>
      <c r="U4" s="354"/>
    </row>
    <row r="5" spans="1:22" x14ac:dyDescent="0.2">
      <c r="A5" s="335" t="s">
        <v>22</v>
      </c>
      <c r="B5" s="336" t="s">
        <v>44</v>
      </c>
      <c r="C5" s="336" t="s">
        <v>475</v>
      </c>
      <c r="D5" s="232">
        <v>312</v>
      </c>
      <c r="E5" s="383">
        <v>-0.8622183708838822</v>
      </c>
      <c r="F5" s="177">
        <v>4.9864152149592458E-2</v>
      </c>
      <c r="G5" s="232">
        <v>20</v>
      </c>
      <c r="H5" s="232">
        <v>6</v>
      </c>
      <c r="I5" s="332">
        <v>14</v>
      </c>
      <c r="J5" s="177" t="s">
        <v>243</v>
      </c>
      <c r="K5" s="223">
        <v>13.75</v>
      </c>
      <c r="L5" s="223">
        <v>6.2</v>
      </c>
      <c r="M5" s="177" t="s">
        <v>243</v>
      </c>
      <c r="N5" s="233" t="s">
        <v>243</v>
      </c>
      <c r="O5" s="223">
        <v>0.85227272727272729</v>
      </c>
      <c r="P5" s="223">
        <v>0.3</v>
      </c>
      <c r="Q5" s="223">
        <v>0.85</v>
      </c>
      <c r="R5" s="223">
        <v>0.15</v>
      </c>
      <c r="S5" s="223">
        <v>19.05</v>
      </c>
    </row>
    <row r="6" spans="1:22" x14ac:dyDescent="0.2">
      <c r="A6" s="335" t="s">
        <v>35</v>
      </c>
      <c r="B6" s="336" t="s">
        <v>95</v>
      </c>
      <c r="C6" s="336" t="s">
        <v>477</v>
      </c>
      <c r="D6" s="232">
        <v>4627</v>
      </c>
      <c r="E6" s="286">
        <v>1.4844150899670616E-2</v>
      </c>
      <c r="F6" s="177">
        <v>0.44247872238691788</v>
      </c>
      <c r="G6" s="232">
        <v>269</v>
      </c>
      <c r="H6" s="232">
        <v>72</v>
      </c>
      <c r="I6" s="332">
        <v>14</v>
      </c>
      <c r="J6" s="177">
        <v>5.5759671493408255E-2</v>
      </c>
      <c r="K6" s="223">
        <v>12.614232209737828</v>
      </c>
      <c r="L6" s="223">
        <v>5.7078651685393256</v>
      </c>
      <c r="M6" s="177">
        <v>6.3670411985018729E-2</v>
      </c>
      <c r="N6" s="233">
        <v>7</v>
      </c>
      <c r="O6" s="223">
        <v>3.2049199350197259</v>
      </c>
      <c r="P6" s="223">
        <v>0.40520446096654272</v>
      </c>
      <c r="Q6" s="223">
        <v>6.4721189591078065</v>
      </c>
      <c r="R6" s="223">
        <v>1.0557620817843867</v>
      </c>
      <c r="S6" s="223">
        <v>88.078066914498137</v>
      </c>
    </row>
    <row r="7" spans="1:22" x14ac:dyDescent="0.2">
      <c r="A7" s="335" t="s">
        <v>55</v>
      </c>
      <c r="B7" s="336" t="s">
        <v>70</v>
      </c>
      <c r="C7" s="336" t="s">
        <v>476</v>
      </c>
      <c r="D7" s="232">
        <v>820</v>
      </c>
      <c r="E7" s="383">
        <v>0.41416113497331786</v>
      </c>
      <c r="F7" s="177">
        <v>0.61102831594634877</v>
      </c>
      <c r="G7" s="232">
        <v>34</v>
      </c>
      <c r="H7" s="232">
        <v>13</v>
      </c>
      <c r="I7" s="332">
        <v>15</v>
      </c>
      <c r="J7" s="177" t="s">
        <v>243</v>
      </c>
      <c r="K7" s="223">
        <v>6.6060606060606064</v>
      </c>
      <c r="L7" s="223">
        <v>2.9393939393939394</v>
      </c>
      <c r="M7" s="177">
        <v>0.15151515151515152</v>
      </c>
      <c r="N7" s="233">
        <v>13</v>
      </c>
      <c r="O7" s="223">
        <v>2.1989100817438691</v>
      </c>
      <c r="P7" s="223">
        <v>2</v>
      </c>
      <c r="Q7" s="223">
        <v>2.4117647058823528</v>
      </c>
      <c r="R7" s="223">
        <v>25.176470588235293</v>
      </c>
      <c r="S7" s="223">
        <v>30.794117647058822</v>
      </c>
    </row>
    <row r="8" spans="1:22" x14ac:dyDescent="0.2">
      <c r="A8" s="335" t="s">
        <v>55</v>
      </c>
      <c r="B8" s="336" t="s">
        <v>80</v>
      </c>
      <c r="C8" s="336" t="s">
        <v>382</v>
      </c>
      <c r="D8" s="232">
        <v>1014</v>
      </c>
      <c r="E8" s="286">
        <v>-1.4775977121067596E-2</v>
      </c>
      <c r="F8" s="177">
        <v>0.37486136783733826</v>
      </c>
      <c r="G8" s="232">
        <v>92</v>
      </c>
      <c r="H8" s="232">
        <v>57</v>
      </c>
      <c r="I8" s="332">
        <v>10</v>
      </c>
      <c r="J8" s="177">
        <v>0.3708086785009862</v>
      </c>
      <c r="K8" s="223">
        <v>11.293478260869565</v>
      </c>
      <c r="L8" s="223">
        <v>4.7173913043478262</v>
      </c>
      <c r="M8" s="177">
        <v>0.14130434782608695</v>
      </c>
      <c r="N8" s="233">
        <v>12</v>
      </c>
      <c r="O8" s="223">
        <v>3.5392156862745097</v>
      </c>
      <c r="P8" s="223">
        <v>1.8804347826086956</v>
      </c>
      <c r="Q8" s="223">
        <v>1.1956521739130435</v>
      </c>
      <c r="R8" s="223">
        <v>0.4891304347826087</v>
      </c>
      <c r="S8" s="223">
        <v>12.239130434782609</v>
      </c>
    </row>
    <row r="9" spans="1:22" ht="13.5" thickBot="1" x14ac:dyDescent="0.25">
      <c r="A9" s="335" t="s">
        <v>2</v>
      </c>
      <c r="B9" s="336" t="s">
        <v>8</v>
      </c>
      <c r="C9" s="336" t="s">
        <v>322</v>
      </c>
      <c r="D9" s="232">
        <v>147</v>
      </c>
      <c r="E9" s="383">
        <v>-0.44713312517740567</v>
      </c>
      <c r="F9" s="177">
        <v>1.8761965539246968E-2</v>
      </c>
      <c r="G9" s="232">
        <v>14</v>
      </c>
      <c r="H9" s="232">
        <v>7</v>
      </c>
      <c r="I9" s="332">
        <v>1</v>
      </c>
      <c r="J9" s="177">
        <v>0.68707482993197277</v>
      </c>
      <c r="K9" s="223">
        <v>14.857142857142858</v>
      </c>
      <c r="L9" s="223">
        <v>7.5</v>
      </c>
      <c r="M9" s="177">
        <v>7.1428571428571425E-2</v>
      </c>
      <c r="N9" s="233">
        <v>4</v>
      </c>
      <c r="O9" s="223">
        <v>4.2269503546099294</v>
      </c>
      <c r="P9" s="223">
        <v>0.5</v>
      </c>
      <c r="Q9" s="223">
        <v>6.2142857142857144</v>
      </c>
      <c r="R9" s="223" t="s">
        <v>243</v>
      </c>
      <c r="S9" s="223">
        <v>0.7857142857142857</v>
      </c>
    </row>
    <row r="10" spans="1:22" ht="13.5" thickTop="1" x14ac:dyDescent="0.2">
      <c r="A10" s="579" t="s">
        <v>124</v>
      </c>
      <c r="B10" s="580"/>
      <c r="C10" s="581"/>
      <c r="D10" s="235">
        <v>8379</v>
      </c>
      <c r="E10" s="423">
        <v>-0.15627992339610586</v>
      </c>
      <c r="F10" s="236">
        <v>0.26027397260273971</v>
      </c>
      <c r="G10" s="235">
        <v>476</v>
      </c>
      <c r="H10" s="235">
        <v>174</v>
      </c>
      <c r="I10" s="424">
        <v>14</v>
      </c>
      <c r="J10" s="236">
        <v>9.2851175557942478E-2</v>
      </c>
      <c r="K10" s="425">
        <v>12.017094017094017</v>
      </c>
      <c r="L10" s="425">
        <v>5.384615384615385</v>
      </c>
      <c r="M10" s="236">
        <v>8.11965811965812E-2</v>
      </c>
      <c r="N10" s="424">
        <v>11.5</v>
      </c>
      <c r="O10" s="425">
        <v>2.8642057569296377</v>
      </c>
      <c r="P10" s="425">
        <v>2.3592436974789917</v>
      </c>
      <c r="Q10" s="425">
        <v>4.6344537815126055</v>
      </c>
      <c r="R10" s="425">
        <v>2.51890756302521</v>
      </c>
      <c r="S10" s="425">
        <v>55.260504201680675</v>
      </c>
    </row>
    <row r="12" spans="1:22" x14ac:dyDescent="0.2">
      <c r="B12" s="1"/>
    </row>
    <row r="13" spans="1:22" ht="15.75" x14ac:dyDescent="0.2">
      <c r="A13" s="496" t="s">
        <v>115</v>
      </c>
      <c r="B13" s="496" t="s">
        <v>116</v>
      </c>
      <c r="C13" s="496" t="s">
        <v>117</v>
      </c>
      <c r="D13" s="590" t="s">
        <v>299</v>
      </c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3"/>
      <c r="P13" s="593"/>
      <c r="Q13" s="593"/>
      <c r="R13" s="593"/>
      <c r="S13" s="592"/>
      <c r="T13" s="592"/>
    </row>
    <row r="14" spans="1:22" ht="101.25" x14ac:dyDescent="0.2">
      <c r="A14" s="582"/>
      <c r="B14" s="582"/>
      <c r="C14" s="582"/>
      <c r="D14" s="234" t="s">
        <v>118</v>
      </c>
      <c r="E14" s="234" t="s">
        <v>398</v>
      </c>
      <c r="F14" s="234" t="s">
        <v>314</v>
      </c>
      <c r="G14" s="234" t="s">
        <v>344</v>
      </c>
      <c r="H14" s="234" t="s">
        <v>349</v>
      </c>
      <c r="I14" s="288" t="s">
        <v>155</v>
      </c>
      <c r="J14" s="234" t="s">
        <v>244</v>
      </c>
      <c r="K14" s="234" t="s">
        <v>247</v>
      </c>
      <c r="L14" s="234" t="s">
        <v>273</v>
      </c>
      <c r="M14" s="234" t="s">
        <v>274</v>
      </c>
      <c r="N14" s="234" t="s">
        <v>310</v>
      </c>
      <c r="O14" s="334" t="s">
        <v>246</v>
      </c>
      <c r="P14" s="334" t="s">
        <v>275</v>
      </c>
      <c r="Q14" s="334" t="s">
        <v>308</v>
      </c>
      <c r="R14" s="334" t="s">
        <v>309</v>
      </c>
      <c r="S14" s="334" t="s">
        <v>426</v>
      </c>
      <c r="T14" s="334" t="s">
        <v>427</v>
      </c>
    </row>
    <row r="15" spans="1:22" x14ac:dyDescent="0.2">
      <c r="A15" s="335" t="s">
        <v>22</v>
      </c>
      <c r="B15" s="336" t="s">
        <v>41</v>
      </c>
      <c r="C15" s="336" t="s">
        <v>474</v>
      </c>
      <c r="D15" s="232">
        <v>1633</v>
      </c>
      <c r="E15" s="286">
        <v>0.1956924182139701</v>
      </c>
      <c r="F15" s="177">
        <v>0.56681707740367926</v>
      </c>
      <c r="G15" s="348">
        <v>14.7</v>
      </c>
      <c r="H15" s="177">
        <v>0.12612612612612611</v>
      </c>
      <c r="I15" s="232">
        <v>98</v>
      </c>
      <c r="J15" s="349">
        <v>11</v>
      </c>
      <c r="K15" s="177">
        <v>0.10042865890998164</v>
      </c>
      <c r="L15" s="223">
        <v>5.666666666666667</v>
      </c>
      <c r="M15" s="223">
        <v>2.6216216216216215</v>
      </c>
      <c r="N15" s="177" t="s">
        <v>243</v>
      </c>
      <c r="O15" s="233" t="s">
        <v>243</v>
      </c>
      <c r="P15" s="223">
        <v>1.8683404776484998</v>
      </c>
      <c r="Q15" s="223">
        <v>2.4396551724137931</v>
      </c>
      <c r="R15" s="223">
        <v>1.1120689655172413</v>
      </c>
      <c r="S15" s="223">
        <v>0.27586206896551724</v>
      </c>
      <c r="T15" s="223">
        <v>1.3362068965517242</v>
      </c>
    </row>
    <row r="16" spans="1:22" s="362" customFormat="1" x14ac:dyDescent="0.2">
      <c r="A16" s="335" t="s">
        <v>22</v>
      </c>
      <c r="B16" s="336" t="s">
        <v>43</v>
      </c>
      <c r="C16" s="336" t="s">
        <v>472</v>
      </c>
      <c r="D16" s="232">
        <v>206</v>
      </c>
      <c r="E16" s="286" t="s">
        <v>243</v>
      </c>
      <c r="F16" s="177">
        <v>0.49400479616306953</v>
      </c>
      <c r="G16" s="348">
        <v>3.8333333333333335</v>
      </c>
      <c r="H16" s="177">
        <v>7.6923076923076927E-2</v>
      </c>
      <c r="I16" s="232">
        <v>25</v>
      </c>
      <c r="J16" s="349">
        <v>9.5</v>
      </c>
      <c r="K16" s="177">
        <v>0.1553398058252427</v>
      </c>
      <c r="L16" s="223">
        <v>6.5769230769230766</v>
      </c>
      <c r="M16" s="223">
        <v>2.8461538461538463</v>
      </c>
      <c r="N16" s="177" t="s">
        <v>243</v>
      </c>
      <c r="O16" s="233" t="s">
        <v>243</v>
      </c>
      <c r="P16" s="223">
        <v>1.233009708737864</v>
      </c>
      <c r="Q16" s="223">
        <v>0.84615384615384615</v>
      </c>
      <c r="R16" s="223">
        <v>0.23076923076923078</v>
      </c>
      <c r="S16" s="223">
        <v>0.11538461538461539</v>
      </c>
      <c r="T16" s="223" t="s">
        <v>243</v>
      </c>
      <c r="V16" s="354"/>
    </row>
    <row r="17" spans="1:20" x14ac:dyDescent="0.2">
      <c r="A17" s="335" t="s">
        <v>22</v>
      </c>
      <c r="B17" s="336" t="s">
        <v>44</v>
      </c>
      <c r="C17" s="336" t="s">
        <v>475</v>
      </c>
      <c r="D17" s="232">
        <v>5945</v>
      </c>
      <c r="E17" s="383">
        <v>1.0374333971341367</v>
      </c>
      <c r="F17" s="177">
        <v>0.9501358478504075</v>
      </c>
      <c r="G17" s="348">
        <v>11.62</v>
      </c>
      <c r="H17" s="177">
        <v>5.5555555555555552E-2</v>
      </c>
      <c r="I17" s="232">
        <v>65</v>
      </c>
      <c r="J17" s="349">
        <v>10</v>
      </c>
      <c r="K17" s="177">
        <v>0.11101766190075694</v>
      </c>
      <c r="L17" s="223">
        <v>7.7222222222222223</v>
      </c>
      <c r="M17" s="223">
        <v>3.425925925925926</v>
      </c>
      <c r="N17" s="177" t="s">
        <v>243</v>
      </c>
      <c r="O17" s="233" t="s">
        <v>243</v>
      </c>
      <c r="P17" s="223">
        <v>0.77156079091291541</v>
      </c>
      <c r="Q17" s="223">
        <v>1.4367816091954022</v>
      </c>
      <c r="R17" s="223">
        <v>3.5057471264367814</v>
      </c>
      <c r="S17" s="223">
        <v>0.32183908045977011</v>
      </c>
      <c r="T17" s="223">
        <v>33.333333333333336</v>
      </c>
    </row>
    <row r="18" spans="1:20" x14ac:dyDescent="0.2">
      <c r="A18" s="335" t="s">
        <v>27</v>
      </c>
      <c r="B18" s="336" t="s">
        <v>48</v>
      </c>
      <c r="C18" s="336" t="s">
        <v>478</v>
      </c>
      <c r="D18" s="232">
        <v>299</v>
      </c>
      <c r="E18" s="286">
        <v>2.6094276094275948E-2</v>
      </c>
      <c r="F18" s="177">
        <v>1</v>
      </c>
      <c r="G18" s="348">
        <v>23</v>
      </c>
      <c r="H18" s="177" t="s">
        <v>243</v>
      </c>
      <c r="I18" s="232">
        <v>13</v>
      </c>
      <c r="J18" s="349">
        <v>8</v>
      </c>
      <c r="K18" s="177" t="s">
        <v>243</v>
      </c>
      <c r="L18" s="223">
        <v>5.5384615384615383</v>
      </c>
      <c r="M18" s="223">
        <v>2.3076923076923075</v>
      </c>
      <c r="N18" s="240" t="s">
        <v>243</v>
      </c>
      <c r="O18" s="233" t="s">
        <v>243</v>
      </c>
      <c r="P18" s="223">
        <v>2.979933110367893</v>
      </c>
      <c r="Q18" s="223">
        <v>6.1538461538461542</v>
      </c>
      <c r="R18" s="223">
        <v>11.23076923076923</v>
      </c>
      <c r="S18" s="223">
        <v>5.0769230769230766</v>
      </c>
      <c r="T18" s="223">
        <v>32.769230769230766</v>
      </c>
    </row>
    <row r="19" spans="1:20" x14ac:dyDescent="0.2">
      <c r="A19" s="335" t="s">
        <v>35</v>
      </c>
      <c r="B19" s="336" t="s">
        <v>95</v>
      </c>
      <c r="C19" s="336" t="s">
        <v>466</v>
      </c>
      <c r="D19" s="232">
        <v>5830</v>
      </c>
      <c r="E19" s="286">
        <v>5.0939419173519074E-3</v>
      </c>
      <c r="F19" s="177">
        <v>0.55752127761308212</v>
      </c>
      <c r="G19" s="348">
        <v>7.569230769230769</v>
      </c>
      <c r="H19" s="177">
        <v>0.28879310344827586</v>
      </c>
      <c r="I19" s="232">
        <v>148</v>
      </c>
      <c r="J19" s="349">
        <v>9</v>
      </c>
      <c r="K19" s="177">
        <v>0.13670668953687823</v>
      </c>
      <c r="L19" s="223">
        <v>8.75</v>
      </c>
      <c r="M19" s="223">
        <v>4.1422413793103452</v>
      </c>
      <c r="N19" s="177">
        <v>4.3103448275862068E-3</v>
      </c>
      <c r="O19" s="233">
        <v>42</v>
      </c>
      <c r="P19" s="223">
        <v>4.0653628409675759</v>
      </c>
      <c r="Q19" s="223">
        <v>1.2214022140221403</v>
      </c>
      <c r="R19" s="223">
        <v>13.140221402214022</v>
      </c>
      <c r="S19" s="223">
        <v>0.58671586715867163</v>
      </c>
      <c r="T19" s="223">
        <v>48.040590405904062</v>
      </c>
    </row>
    <row r="20" spans="1:20" x14ac:dyDescent="0.2">
      <c r="A20" s="335" t="s">
        <v>55</v>
      </c>
      <c r="B20" s="336" t="s">
        <v>70</v>
      </c>
      <c r="C20" s="336" t="s">
        <v>476</v>
      </c>
      <c r="D20" s="232">
        <v>522</v>
      </c>
      <c r="E20" s="286">
        <v>-5.5355859094176063E-3</v>
      </c>
      <c r="F20" s="177">
        <v>0.38897168405365129</v>
      </c>
      <c r="G20" s="348">
        <v>5.408163265306122</v>
      </c>
      <c r="H20" s="177">
        <v>0.12698412698412698</v>
      </c>
      <c r="I20" s="232">
        <v>52</v>
      </c>
      <c r="J20" s="349">
        <v>16</v>
      </c>
      <c r="K20" s="177" t="s">
        <v>243</v>
      </c>
      <c r="L20" s="223">
        <v>5.2222222222222223</v>
      </c>
      <c r="M20" s="223">
        <v>2.3174603174603177</v>
      </c>
      <c r="N20" s="177" t="s">
        <v>243</v>
      </c>
      <c r="O20" s="233" t="s">
        <v>243</v>
      </c>
      <c r="P20" s="223">
        <v>2.896551724137931</v>
      </c>
      <c r="Q20" s="223">
        <v>1.875</v>
      </c>
      <c r="R20" s="223">
        <v>1.7638888888888888</v>
      </c>
      <c r="S20" s="223">
        <v>2.7638888888888888</v>
      </c>
      <c r="T20" s="223">
        <v>3.8888888888888888</v>
      </c>
    </row>
    <row r="21" spans="1:20" x14ac:dyDescent="0.2">
      <c r="A21" s="335" t="s">
        <v>55</v>
      </c>
      <c r="B21" s="336" t="s">
        <v>80</v>
      </c>
      <c r="C21" s="336" t="s">
        <v>382</v>
      </c>
      <c r="D21" s="232">
        <v>1691</v>
      </c>
      <c r="E21" s="383">
        <v>0.10199439307495584</v>
      </c>
      <c r="F21" s="177">
        <v>0.62513863216266174</v>
      </c>
      <c r="G21" s="348">
        <v>4.9136904761904763</v>
      </c>
      <c r="H21" s="177">
        <v>6.0606060606060608E-2</v>
      </c>
      <c r="I21" s="232">
        <v>333</v>
      </c>
      <c r="J21" s="349">
        <v>9</v>
      </c>
      <c r="K21" s="177">
        <v>0.24837374334713189</v>
      </c>
      <c r="L21" s="223">
        <v>8.0090909090909097</v>
      </c>
      <c r="M21" s="223">
        <v>3.2515151515151515</v>
      </c>
      <c r="N21" s="177">
        <v>6.0606060606060606E-3</v>
      </c>
      <c r="O21" s="233">
        <v>290.5</v>
      </c>
      <c r="P21" s="223">
        <v>5.0366646954464818</v>
      </c>
      <c r="Q21" s="223">
        <v>1.9674556213017751</v>
      </c>
      <c r="R21" s="223">
        <v>0.24852071005917159</v>
      </c>
      <c r="S21" s="223">
        <v>0.13017751479289941</v>
      </c>
      <c r="T21" s="223">
        <v>8.0650887573964489</v>
      </c>
    </row>
    <row r="22" spans="1:20" ht="13.5" thickBot="1" x14ac:dyDescent="0.25">
      <c r="A22" s="335" t="s">
        <v>2</v>
      </c>
      <c r="B22" s="336" t="s">
        <v>8</v>
      </c>
      <c r="C22" s="336" t="s">
        <v>322</v>
      </c>
      <c r="D22" s="232">
        <v>7688</v>
      </c>
      <c r="E22" s="286">
        <v>-5.2382857196014765E-2</v>
      </c>
      <c r="F22" s="177">
        <v>0.98123803446075308</v>
      </c>
      <c r="G22" s="348">
        <v>3.3452054794520549</v>
      </c>
      <c r="H22" s="177">
        <v>5.1792828685258967E-2</v>
      </c>
      <c r="I22" s="232">
        <v>402</v>
      </c>
      <c r="J22" s="349">
        <v>10</v>
      </c>
      <c r="K22" s="177">
        <v>0.21188865764828305</v>
      </c>
      <c r="L22" s="223">
        <v>5.1932270916334664</v>
      </c>
      <c r="M22" s="223">
        <v>2.5577689243027888</v>
      </c>
      <c r="N22" s="177">
        <v>3.9840637450199202E-3</v>
      </c>
      <c r="O22" s="233">
        <v>34.5</v>
      </c>
      <c r="P22" s="223">
        <v>3.2120739005984906</v>
      </c>
      <c r="Q22" s="223">
        <v>1.0675453047775947</v>
      </c>
      <c r="R22" s="223">
        <v>4.1663920922570012</v>
      </c>
      <c r="S22" s="223">
        <v>4.9423393739703456E-3</v>
      </c>
      <c r="T22" s="223">
        <v>33.485996705107084</v>
      </c>
    </row>
    <row r="23" spans="1:20" ht="13.5" thickTop="1" x14ac:dyDescent="0.2">
      <c r="A23" s="579" t="s">
        <v>124</v>
      </c>
      <c r="B23" s="580"/>
      <c r="C23" s="581"/>
      <c r="D23" s="235">
        <v>23814</v>
      </c>
      <c r="E23" s="423">
        <v>0.15895342302733795</v>
      </c>
      <c r="F23" s="236">
        <v>0.73972602739726023</v>
      </c>
      <c r="G23" s="426">
        <v>6.3327433628318586</v>
      </c>
      <c r="H23" s="236">
        <v>0.10518407212622088</v>
      </c>
      <c r="I23" s="235">
        <v>1110</v>
      </c>
      <c r="J23" s="424">
        <v>10</v>
      </c>
      <c r="K23" s="236">
        <v>0.15545477450239356</v>
      </c>
      <c r="L23" s="425">
        <v>6.6851990984222391</v>
      </c>
      <c r="M23" s="425">
        <v>3.0383170548459804</v>
      </c>
      <c r="N23" s="236">
        <v>3.7565740045078888E-3</v>
      </c>
      <c r="O23" s="424">
        <v>47</v>
      </c>
      <c r="P23" s="425">
        <v>2.9300618921308574</v>
      </c>
      <c r="Q23" s="425">
        <v>1.496078431372549</v>
      </c>
      <c r="R23" s="425">
        <v>4.5013071895424837</v>
      </c>
      <c r="S23" s="425">
        <v>0.34901960784313724</v>
      </c>
      <c r="T23" s="425">
        <v>26.033986928104575</v>
      </c>
    </row>
    <row r="24" spans="1:20" ht="21" customHeight="1" x14ac:dyDescent="0.2">
      <c r="A24" s="494"/>
      <c r="B24" s="586"/>
      <c r="C24" s="586"/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353"/>
    </row>
    <row r="25" spans="1:20" x14ac:dyDescent="0.2">
      <c r="A25" s="22" t="s">
        <v>399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</row>
    <row r="30" spans="1:20" x14ac:dyDescent="0.2">
      <c r="A30" s="341"/>
    </row>
  </sheetData>
  <mergeCells count="11">
    <mergeCell ref="A24:O24"/>
    <mergeCell ref="A13:A14"/>
    <mergeCell ref="B13:B14"/>
    <mergeCell ref="C13:C14"/>
    <mergeCell ref="A23:C23"/>
    <mergeCell ref="D13:T13"/>
    <mergeCell ref="A1:A2"/>
    <mergeCell ref="B1:B2"/>
    <mergeCell ref="C1:C2"/>
    <mergeCell ref="A10:C10"/>
    <mergeCell ref="D1:S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6.o&amp;U : PMSI SSR – Activité 2016 – Description de l’activité Enfants et adolescents relative aux affections du système nerveux</oddHeader>
    <oddFooter>&amp;C&amp;8Soins de suite et de réadaptation (SSR) - Bilan PMSI 2016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S18"/>
  <sheetViews>
    <sheetView tabSelected="1" workbookViewId="0">
      <selection activeCell="R19" sqref="R19"/>
    </sheetView>
  </sheetViews>
  <sheetFormatPr baseColWidth="10" defaultRowHeight="12.75" x14ac:dyDescent="0.2"/>
  <cols>
    <col min="1" max="1" width="3" style="354" customWidth="1"/>
    <col min="2" max="2" width="7.5703125" style="354" customWidth="1"/>
    <col min="3" max="3" width="15.85546875" style="354" customWidth="1"/>
    <col min="4" max="4" width="6.85546875" style="354" customWidth="1"/>
    <col min="5" max="5" width="6" style="354" customWidth="1"/>
    <col min="6" max="6" width="7.140625" style="354" customWidth="1"/>
    <col min="7" max="7" width="6.7109375" style="354" customWidth="1"/>
    <col min="8" max="10" width="6.42578125" style="354" customWidth="1"/>
    <col min="11" max="11" width="7.140625" style="354" customWidth="1"/>
    <col min="12" max="12" width="8.28515625" style="354" customWidth="1"/>
    <col min="13" max="13" width="6.85546875" style="354" customWidth="1"/>
    <col min="14" max="14" width="9.42578125" style="354" customWidth="1"/>
    <col min="15" max="15" width="10.42578125" style="354" customWidth="1"/>
    <col min="16" max="17" width="9.28515625" style="354" customWidth="1"/>
    <col min="18" max="19" width="8.5703125" style="354" customWidth="1"/>
    <col min="20" max="16384" width="11.42578125" style="354"/>
  </cols>
  <sheetData>
    <row r="1" spans="1:19" ht="15.75" customHeight="1" x14ac:dyDescent="0.2">
      <c r="A1" s="496" t="s">
        <v>115</v>
      </c>
      <c r="B1" s="496" t="s">
        <v>116</v>
      </c>
      <c r="C1" s="496" t="s">
        <v>117</v>
      </c>
      <c r="D1" s="590" t="s">
        <v>300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</row>
    <row r="2" spans="1:19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19" s="362" customFormat="1" x14ac:dyDescent="0.2">
      <c r="A3" s="335" t="s">
        <v>22</v>
      </c>
      <c r="B3" s="336">
        <v>290000827</v>
      </c>
      <c r="C3" s="336" t="s">
        <v>353</v>
      </c>
      <c r="D3" s="232">
        <v>48</v>
      </c>
      <c r="E3" s="286" t="s">
        <v>243</v>
      </c>
      <c r="F3" s="177">
        <v>1</v>
      </c>
      <c r="G3" s="232">
        <v>2</v>
      </c>
      <c r="H3" s="232">
        <v>1</v>
      </c>
      <c r="I3" s="332">
        <v>2</v>
      </c>
      <c r="J3" s="177">
        <v>1</v>
      </c>
      <c r="K3" s="223">
        <v>16</v>
      </c>
      <c r="L3" s="223">
        <v>7</v>
      </c>
      <c r="M3" s="177" t="s">
        <v>243</v>
      </c>
      <c r="N3" s="233" t="s">
        <v>243</v>
      </c>
      <c r="O3" s="223">
        <v>3.2058823529999998</v>
      </c>
      <c r="P3" s="223" t="s">
        <v>243</v>
      </c>
      <c r="Q3" s="223" t="s">
        <v>243</v>
      </c>
      <c r="R3" s="223" t="s">
        <v>243</v>
      </c>
    </row>
    <row r="4" spans="1:19" ht="13.5" thickBot="1" x14ac:dyDescent="0.25">
      <c r="A4" s="335" t="s">
        <v>22</v>
      </c>
      <c r="B4" s="336" t="s">
        <v>44</v>
      </c>
      <c r="C4" s="336" t="s">
        <v>351</v>
      </c>
      <c r="D4" s="232">
        <v>289</v>
      </c>
      <c r="E4" s="383">
        <v>-0.32285587999999998</v>
      </c>
      <c r="F4" s="177">
        <v>0.86786786800000004</v>
      </c>
      <c r="G4" s="232">
        <v>27</v>
      </c>
      <c r="H4" s="232">
        <v>19</v>
      </c>
      <c r="I4" s="332">
        <v>13</v>
      </c>
      <c r="J4" s="177" t="s">
        <v>243</v>
      </c>
      <c r="K4" s="223">
        <v>6.269230769</v>
      </c>
      <c r="L4" s="223">
        <v>3.038461538</v>
      </c>
      <c r="M4" s="177" t="s">
        <v>243</v>
      </c>
      <c r="N4" s="233" t="s">
        <v>243</v>
      </c>
      <c r="O4" s="223">
        <v>3.677165354</v>
      </c>
      <c r="P4" s="223">
        <v>3.1481481480000002</v>
      </c>
      <c r="Q4" s="223">
        <v>3.0370370370000002</v>
      </c>
      <c r="R4" s="223">
        <v>26.592592589999999</v>
      </c>
    </row>
    <row r="5" spans="1:19" ht="13.5" thickTop="1" x14ac:dyDescent="0.2">
      <c r="A5" s="579" t="s">
        <v>124</v>
      </c>
      <c r="B5" s="580"/>
      <c r="C5" s="581"/>
      <c r="D5" s="235">
        <v>337</v>
      </c>
      <c r="E5" s="423">
        <v>-0.21038903625110517</v>
      </c>
      <c r="F5" s="236">
        <v>0.884514435695538</v>
      </c>
      <c r="G5" s="235">
        <v>29</v>
      </c>
      <c r="H5" s="235">
        <v>20</v>
      </c>
      <c r="I5" s="424">
        <v>12</v>
      </c>
      <c r="J5" s="236">
        <v>0.14243323442136499</v>
      </c>
      <c r="K5" s="425">
        <v>6.9642857142857144</v>
      </c>
      <c r="L5" s="425">
        <v>3.3214285714285716</v>
      </c>
      <c r="M5" s="427" t="s">
        <v>243</v>
      </c>
      <c r="N5" s="428" t="s">
        <v>243</v>
      </c>
      <c r="O5" s="425">
        <v>3.6215277777777777</v>
      </c>
      <c r="P5" s="425">
        <v>2.9310344827586206</v>
      </c>
      <c r="Q5" s="429">
        <v>2.8275862068965516</v>
      </c>
      <c r="R5" s="429">
        <v>24.758620689655171</v>
      </c>
    </row>
    <row r="7" spans="1:19" x14ac:dyDescent="0.2">
      <c r="B7" s="1"/>
    </row>
    <row r="8" spans="1:19" ht="15.75" x14ac:dyDescent="0.2">
      <c r="A8" s="496" t="s">
        <v>115</v>
      </c>
      <c r="B8" s="496" t="s">
        <v>116</v>
      </c>
      <c r="C8" s="496" t="s">
        <v>117</v>
      </c>
      <c r="D8" s="590" t="s">
        <v>301</v>
      </c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3"/>
      <c r="P8" s="593"/>
      <c r="Q8" s="593"/>
      <c r="R8" s="593"/>
      <c r="S8" s="592"/>
    </row>
    <row r="9" spans="1:19" ht="101.25" x14ac:dyDescent="0.2">
      <c r="A9" s="582"/>
      <c r="B9" s="582"/>
      <c r="C9" s="582"/>
      <c r="D9" s="234" t="s">
        <v>118</v>
      </c>
      <c r="E9" s="234" t="s">
        <v>398</v>
      </c>
      <c r="F9" s="234" t="s">
        <v>314</v>
      </c>
      <c r="G9" s="234" t="s">
        <v>344</v>
      </c>
      <c r="H9" s="234" t="s">
        <v>349</v>
      </c>
      <c r="I9" s="288" t="s">
        <v>155</v>
      </c>
      <c r="J9" s="234" t="s">
        <v>244</v>
      </c>
      <c r="K9" s="234" t="s">
        <v>247</v>
      </c>
      <c r="L9" s="234" t="s">
        <v>273</v>
      </c>
      <c r="M9" s="234" t="s">
        <v>274</v>
      </c>
      <c r="N9" s="234" t="s">
        <v>310</v>
      </c>
      <c r="O9" s="334" t="s">
        <v>246</v>
      </c>
      <c r="P9" s="334" t="s">
        <v>275</v>
      </c>
      <c r="Q9" s="334" t="s">
        <v>308</v>
      </c>
      <c r="R9" s="334" t="s">
        <v>426</v>
      </c>
      <c r="S9" s="334" t="s">
        <v>427</v>
      </c>
    </row>
    <row r="10" spans="1:19" ht="13.5" thickBot="1" x14ac:dyDescent="0.25">
      <c r="A10" s="335" t="s">
        <v>22</v>
      </c>
      <c r="B10" s="336" t="s">
        <v>44</v>
      </c>
      <c r="C10" s="336" t="s">
        <v>351</v>
      </c>
      <c r="D10" s="232">
        <v>44</v>
      </c>
      <c r="E10" s="383">
        <v>-0.84482299707213204</v>
      </c>
      <c r="F10" s="177">
        <v>0.13213213213213212</v>
      </c>
      <c r="G10" s="348">
        <v>2.75</v>
      </c>
      <c r="H10" s="177" t="s">
        <v>243</v>
      </c>
      <c r="I10" s="232">
        <v>10</v>
      </c>
      <c r="J10" s="349">
        <v>12</v>
      </c>
      <c r="K10" s="177">
        <v>0.15909090909090909</v>
      </c>
      <c r="L10" s="223">
        <v>7.125</v>
      </c>
      <c r="M10" s="223">
        <v>2.125</v>
      </c>
      <c r="N10" s="177" t="s">
        <v>243</v>
      </c>
      <c r="O10" s="233" t="s">
        <v>243</v>
      </c>
      <c r="P10" s="223">
        <v>2.8636363636363638</v>
      </c>
      <c r="Q10" s="223">
        <v>0.625</v>
      </c>
      <c r="R10" s="223">
        <v>1.5</v>
      </c>
      <c r="S10" s="223">
        <v>8.25</v>
      </c>
    </row>
    <row r="11" spans="1:19" ht="13.5" thickTop="1" x14ac:dyDescent="0.2">
      <c r="A11" s="579" t="s">
        <v>124</v>
      </c>
      <c r="B11" s="580"/>
      <c r="C11" s="581"/>
      <c r="D11" s="235">
        <v>44</v>
      </c>
      <c r="E11" s="423">
        <v>-0.84482299699999996</v>
      </c>
      <c r="F11" s="236">
        <v>0.115485564</v>
      </c>
      <c r="G11" s="426">
        <v>2.75</v>
      </c>
      <c r="H11" s="427" t="s">
        <v>243</v>
      </c>
      <c r="I11" s="235">
        <v>10</v>
      </c>
      <c r="J11" s="424">
        <v>12</v>
      </c>
      <c r="K11" s="236">
        <v>0.159090909</v>
      </c>
      <c r="L11" s="425">
        <v>7.125</v>
      </c>
      <c r="M11" s="425">
        <v>2.125</v>
      </c>
      <c r="N11" s="427" t="s">
        <v>243</v>
      </c>
      <c r="O11" s="428" t="s">
        <v>243</v>
      </c>
      <c r="P11" s="425">
        <v>2.863636364</v>
      </c>
      <c r="Q11" s="425">
        <v>0.625</v>
      </c>
      <c r="R11" s="429">
        <v>1.5</v>
      </c>
      <c r="S11" s="429">
        <v>8.25</v>
      </c>
    </row>
    <row r="12" spans="1:19" ht="21" customHeight="1" x14ac:dyDescent="0.2">
      <c r="A12" s="494"/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353"/>
    </row>
    <row r="13" spans="1:19" x14ac:dyDescent="0.2">
      <c r="A13" s="22" t="s">
        <v>399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</row>
    <row r="18" spans="1:1" x14ac:dyDescent="0.2">
      <c r="A18" s="341"/>
    </row>
  </sheetData>
  <mergeCells count="11">
    <mergeCell ref="A5:C5"/>
    <mergeCell ref="A1:A2"/>
    <mergeCell ref="B1:B2"/>
    <mergeCell ref="C1:C2"/>
    <mergeCell ref="D1:R1"/>
    <mergeCell ref="A12:O12"/>
    <mergeCell ref="A8:A9"/>
    <mergeCell ref="B8:B9"/>
    <mergeCell ref="C8:C9"/>
    <mergeCell ref="A11:C11"/>
    <mergeCell ref="D8:S8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6.p&amp;U : PMSI SSR – Activité 2016 – Description de l’activité Enfants et adolescents relative aux affections respiratoires</oddHeader>
    <oddFooter>&amp;C&amp;8Soins de suite et de réadaptation (SSR) - Bilan PMSI 2016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S19"/>
  <sheetViews>
    <sheetView tabSelected="1" workbookViewId="0">
      <selection activeCell="R19" sqref="R19"/>
    </sheetView>
  </sheetViews>
  <sheetFormatPr baseColWidth="10" defaultRowHeight="12.75" x14ac:dyDescent="0.2"/>
  <cols>
    <col min="1" max="1" width="3" style="354" customWidth="1"/>
    <col min="2" max="2" width="7.5703125" style="354" customWidth="1"/>
    <col min="3" max="3" width="15.85546875" style="354" customWidth="1"/>
    <col min="4" max="4" width="6.85546875" style="354" customWidth="1"/>
    <col min="5" max="5" width="6" style="354" customWidth="1"/>
    <col min="6" max="6" width="7.140625" style="354" customWidth="1"/>
    <col min="7" max="7" width="6.7109375" style="354" customWidth="1"/>
    <col min="8" max="10" width="6.42578125" style="354" customWidth="1"/>
    <col min="11" max="11" width="7.140625" style="354" customWidth="1"/>
    <col min="12" max="12" width="8.28515625" style="354" customWidth="1"/>
    <col min="13" max="13" width="6.85546875" style="354" customWidth="1"/>
    <col min="14" max="14" width="9.42578125" style="354" customWidth="1"/>
    <col min="15" max="15" width="10.42578125" style="354" customWidth="1"/>
    <col min="16" max="17" width="9.28515625" style="354" customWidth="1"/>
    <col min="18" max="19" width="8.5703125" style="354" customWidth="1"/>
    <col min="20" max="16384" width="11.42578125" style="354"/>
  </cols>
  <sheetData>
    <row r="1" spans="1:19" ht="15.75" customHeight="1" x14ac:dyDescent="0.2">
      <c r="A1" s="496" t="s">
        <v>115</v>
      </c>
      <c r="B1" s="496" t="s">
        <v>116</v>
      </c>
      <c r="C1" s="496" t="s">
        <v>117</v>
      </c>
      <c r="D1" s="590" t="s">
        <v>372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</row>
    <row r="2" spans="1:19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426</v>
      </c>
      <c r="R2" s="334" t="s">
        <v>427</v>
      </c>
    </row>
    <row r="3" spans="1:19" s="362" customFormat="1" x14ac:dyDescent="0.2">
      <c r="A3" s="335" t="s">
        <v>22</v>
      </c>
      <c r="B3" s="336">
        <v>290000827</v>
      </c>
      <c r="C3" s="336" t="s">
        <v>353</v>
      </c>
      <c r="D3" s="232">
        <v>19</v>
      </c>
      <c r="E3" s="286" t="s">
        <v>243</v>
      </c>
      <c r="F3" s="177">
        <v>0.86363636399999999</v>
      </c>
      <c r="G3" s="232">
        <v>2</v>
      </c>
      <c r="H3" s="232">
        <v>2</v>
      </c>
      <c r="I3" s="332">
        <v>4</v>
      </c>
      <c r="J3" s="177">
        <v>1</v>
      </c>
      <c r="K3" s="223">
        <v>15</v>
      </c>
      <c r="L3" s="223">
        <v>6</v>
      </c>
      <c r="M3" s="177" t="s">
        <v>243</v>
      </c>
      <c r="N3" s="233" t="s">
        <v>243</v>
      </c>
      <c r="O3" s="223">
        <v>0.64705882400000003</v>
      </c>
      <c r="P3" s="223">
        <v>1</v>
      </c>
      <c r="Q3" s="223" t="s">
        <v>243</v>
      </c>
      <c r="R3" s="223" t="s">
        <v>243</v>
      </c>
    </row>
    <row r="4" spans="1:19" ht="13.5" thickBot="1" x14ac:dyDescent="0.25">
      <c r="A4" s="335" t="s">
        <v>22</v>
      </c>
      <c r="B4" s="336" t="s">
        <v>44</v>
      </c>
      <c r="C4" s="336" t="s">
        <v>351</v>
      </c>
      <c r="D4" s="232">
        <v>3507</v>
      </c>
      <c r="E4" s="383">
        <v>-0.12924669699999999</v>
      </c>
      <c r="F4" s="177">
        <v>0.96958805599999998</v>
      </c>
      <c r="G4" s="232">
        <v>115</v>
      </c>
      <c r="H4" s="232">
        <v>60</v>
      </c>
      <c r="I4" s="332">
        <v>14</v>
      </c>
      <c r="J4" s="177" t="s">
        <v>243</v>
      </c>
      <c r="K4" s="223">
        <v>5.7105263160000002</v>
      </c>
      <c r="L4" s="223">
        <v>3.0701754389999998</v>
      </c>
      <c r="M4" s="177" t="s">
        <v>243</v>
      </c>
      <c r="N4" s="233" t="s">
        <v>243</v>
      </c>
      <c r="O4" s="223">
        <v>2.0395537529999999</v>
      </c>
      <c r="P4" s="223">
        <v>3.5130434780000002</v>
      </c>
      <c r="Q4" s="223">
        <v>23.53913043</v>
      </c>
      <c r="R4" s="223">
        <v>105.26086960000001</v>
      </c>
    </row>
    <row r="5" spans="1:19" ht="13.5" thickTop="1" x14ac:dyDescent="0.2">
      <c r="A5" s="579" t="s">
        <v>124</v>
      </c>
      <c r="B5" s="580"/>
      <c r="C5" s="581"/>
      <c r="D5" s="235">
        <v>3526</v>
      </c>
      <c r="E5" s="423">
        <v>-0.124529186</v>
      </c>
      <c r="F5" s="236">
        <v>0.96894751300000004</v>
      </c>
      <c r="G5" s="235">
        <v>117</v>
      </c>
      <c r="H5" s="235">
        <v>62</v>
      </c>
      <c r="I5" s="424">
        <v>14</v>
      </c>
      <c r="J5" s="236">
        <v>5.3885419999999996E-3</v>
      </c>
      <c r="K5" s="425">
        <v>5.8706896549999996</v>
      </c>
      <c r="L5" s="425">
        <v>3.1206896550000001</v>
      </c>
      <c r="M5" s="427" t="s">
        <v>243</v>
      </c>
      <c r="N5" s="428" t="s">
        <v>243</v>
      </c>
      <c r="O5" s="425">
        <v>2.031596639</v>
      </c>
      <c r="P5" s="425">
        <v>3.4700854699999999</v>
      </c>
      <c r="Q5" s="429">
        <v>23.136752139999999</v>
      </c>
      <c r="R5" s="429">
        <v>103.4615385</v>
      </c>
    </row>
    <row r="7" spans="1:19" x14ac:dyDescent="0.2">
      <c r="B7" s="1"/>
    </row>
    <row r="8" spans="1:19" ht="15.75" x14ac:dyDescent="0.2">
      <c r="A8" s="496" t="s">
        <v>115</v>
      </c>
      <c r="B8" s="496" t="s">
        <v>116</v>
      </c>
      <c r="C8" s="496" t="s">
        <v>117</v>
      </c>
      <c r="D8" s="590" t="s">
        <v>373</v>
      </c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3"/>
      <c r="P8" s="593"/>
      <c r="Q8" s="593"/>
      <c r="R8" s="593"/>
      <c r="S8" s="592"/>
    </row>
    <row r="9" spans="1:19" ht="101.25" x14ac:dyDescent="0.2">
      <c r="A9" s="582"/>
      <c r="B9" s="582"/>
      <c r="C9" s="582"/>
      <c r="D9" s="234" t="s">
        <v>118</v>
      </c>
      <c r="E9" s="234" t="s">
        <v>398</v>
      </c>
      <c r="F9" s="234" t="s">
        <v>314</v>
      </c>
      <c r="G9" s="234" t="s">
        <v>344</v>
      </c>
      <c r="H9" s="234" t="s">
        <v>349</v>
      </c>
      <c r="I9" s="288" t="s">
        <v>155</v>
      </c>
      <c r="J9" s="234" t="s">
        <v>244</v>
      </c>
      <c r="K9" s="234" t="s">
        <v>247</v>
      </c>
      <c r="L9" s="234" t="s">
        <v>273</v>
      </c>
      <c r="M9" s="234" t="s">
        <v>274</v>
      </c>
      <c r="N9" s="234" t="s">
        <v>310</v>
      </c>
      <c r="O9" s="334" t="s">
        <v>246</v>
      </c>
      <c r="P9" s="334" t="s">
        <v>275</v>
      </c>
      <c r="Q9" s="334" t="s">
        <v>308</v>
      </c>
      <c r="R9" s="334" t="s">
        <v>426</v>
      </c>
      <c r="S9" s="334" t="s">
        <v>427</v>
      </c>
    </row>
    <row r="10" spans="1:19" s="362" customFormat="1" x14ac:dyDescent="0.2">
      <c r="A10" s="335" t="s">
        <v>22</v>
      </c>
      <c r="B10" s="336">
        <v>290000827</v>
      </c>
      <c r="C10" s="336" t="s">
        <v>353</v>
      </c>
      <c r="D10" s="232">
        <v>3</v>
      </c>
      <c r="E10" s="286" t="s">
        <v>243</v>
      </c>
      <c r="F10" s="177">
        <v>0.13636363636363635</v>
      </c>
      <c r="G10" s="348">
        <v>2</v>
      </c>
      <c r="H10" s="177">
        <v>0.5</v>
      </c>
      <c r="I10" s="232">
        <v>2</v>
      </c>
      <c r="J10" s="349">
        <v>10</v>
      </c>
      <c r="K10" s="177">
        <v>0.33333333333333331</v>
      </c>
      <c r="L10" s="223">
        <v>13</v>
      </c>
      <c r="M10" s="223">
        <v>6</v>
      </c>
      <c r="N10" s="177" t="s">
        <v>243</v>
      </c>
      <c r="O10" s="233" t="s">
        <v>243</v>
      </c>
      <c r="P10" s="223">
        <v>3.3333333333333335</v>
      </c>
      <c r="Q10" s="223">
        <v>0.5</v>
      </c>
      <c r="R10" s="223" t="s">
        <v>243</v>
      </c>
      <c r="S10" s="223" t="s">
        <v>243</v>
      </c>
    </row>
    <row r="11" spans="1:19" ht="13.5" thickBot="1" x14ac:dyDescent="0.25">
      <c r="A11" s="335" t="s">
        <v>22</v>
      </c>
      <c r="B11" s="336" t="s">
        <v>44</v>
      </c>
      <c r="C11" s="336" t="s">
        <v>351</v>
      </c>
      <c r="D11" s="232">
        <v>110</v>
      </c>
      <c r="E11" s="383">
        <v>-0.15702718334297283</v>
      </c>
      <c r="F11" s="177">
        <v>3.0411943599668232E-2</v>
      </c>
      <c r="G11" s="348">
        <v>1</v>
      </c>
      <c r="H11" s="177">
        <v>5.6074766355140186E-2</v>
      </c>
      <c r="I11" s="232">
        <v>99</v>
      </c>
      <c r="J11" s="349">
        <v>14</v>
      </c>
      <c r="K11" s="177"/>
      <c r="L11" s="223">
        <v>4.209090909090909</v>
      </c>
      <c r="M11" s="223">
        <v>2.2272727272727271</v>
      </c>
      <c r="N11" s="177" t="s">
        <v>243</v>
      </c>
      <c r="O11" s="233" t="s">
        <v>243</v>
      </c>
      <c r="P11" s="223">
        <v>0.17272727272727273</v>
      </c>
      <c r="Q11" s="223" t="s">
        <v>243</v>
      </c>
      <c r="R11" s="223">
        <v>8.1818181818181818E-2</v>
      </c>
      <c r="S11" s="223">
        <v>0.12727272727272726</v>
      </c>
    </row>
    <row r="12" spans="1:19" ht="13.5" thickTop="1" x14ac:dyDescent="0.2">
      <c r="A12" s="579" t="s">
        <v>124</v>
      </c>
      <c r="B12" s="580"/>
      <c r="C12" s="581"/>
      <c r="D12" s="235">
        <v>113</v>
      </c>
      <c r="E12" s="423">
        <v>-0.13403701561596293</v>
      </c>
      <c r="F12" s="236">
        <v>3.1052486946963453E-2</v>
      </c>
      <c r="G12" s="426">
        <v>1.0090090090090089</v>
      </c>
      <c r="H12" s="236">
        <v>6.4220183486238536E-2</v>
      </c>
      <c r="I12" s="235">
        <v>101</v>
      </c>
      <c r="J12" s="424">
        <v>14</v>
      </c>
      <c r="K12" s="236">
        <v>8.8495575221238937E-3</v>
      </c>
      <c r="L12" s="425">
        <v>4.3660714285714288</v>
      </c>
      <c r="M12" s="425">
        <v>2.2946428571428572</v>
      </c>
      <c r="N12" s="427" t="s">
        <v>243</v>
      </c>
      <c r="O12" s="428" t="s">
        <v>243</v>
      </c>
      <c r="P12" s="425">
        <v>0.25663716814159293</v>
      </c>
      <c r="Q12" s="425">
        <v>8.9285714285714281E-3</v>
      </c>
      <c r="R12" s="429">
        <v>8.0357142857142863E-2</v>
      </c>
      <c r="S12" s="429">
        <v>0.125</v>
      </c>
    </row>
    <row r="13" spans="1:19" ht="21" customHeight="1" x14ac:dyDescent="0.2">
      <c r="A13" s="494"/>
      <c r="B13" s="586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353"/>
    </row>
    <row r="14" spans="1:19" x14ac:dyDescent="0.2">
      <c r="A14" s="22" t="s">
        <v>399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</row>
    <row r="19" spans="1:1" x14ac:dyDescent="0.2">
      <c r="A19" s="341"/>
    </row>
  </sheetData>
  <mergeCells count="11">
    <mergeCell ref="A13:O13"/>
    <mergeCell ref="A1:A2"/>
    <mergeCell ref="B1:B2"/>
    <mergeCell ref="C1:C2"/>
    <mergeCell ref="A5:C5"/>
    <mergeCell ref="A8:A9"/>
    <mergeCell ref="B8:B9"/>
    <mergeCell ref="C8:C9"/>
    <mergeCell ref="A12:C12"/>
    <mergeCell ref="D1:R1"/>
    <mergeCell ref="D8:S8"/>
  </mergeCells>
  <pageMargins left="7.874015748031496E-2" right="7.874015748031496E-2" top="0.74803149606299213" bottom="0.74803149606299213" header="0.31496062992125984" footer="0.31496062992125984"/>
  <pageSetup paperSize="9" orientation="landscape" r:id="rId1"/>
  <headerFooter>
    <oddHeader xml:space="preserve">&amp;C&amp;"Arial,Gras"&amp;UANNEXE 6.q&amp;U : PMSI SSR – Activité 2015 – Description de l’activité Enfants et adolescents relative aux systèmes digestif, métabolique </oddHeader>
    <oddFooter>&amp;C&amp;8Soins de suite et de réadaptation (SSR) - Bilan PMSI 2016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T17"/>
  <sheetViews>
    <sheetView tabSelected="1" workbookViewId="0">
      <selection activeCell="R19" sqref="R19"/>
    </sheetView>
  </sheetViews>
  <sheetFormatPr baseColWidth="10" defaultRowHeight="12.75" x14ac:dyDescent="0.2"/>
  <cols>
    <col min="1" max="1" width="3" style="355" customWidth="1"/>
    <col min="2" max="2" width="7.5703125" style="355" customWidth="1"/>
    <col min="3" max="3" width="9.7109375" style="355" customWidth="1"/>
    <col min="4" max="4" width="6.85546875" style="355" customWidth="1"/>
    <col min="5" max="5" width="6" style="355" customWidth="1"/>
    <col min="6" max="6" width="7.140625" style="355" customWidth="1"/>
    <col min="7" max="7" width="6.7109375" style="355" customWidth="1"/>
    <col min="8" max="10" width="6.42578125" style="355" customWidth="1"/>
    <col min="11" max="11" width="7.140625" style="355" customWidth="1"/>
    <col min="12" max="12" width="8.28515625" style="355" customWidth="1"/>
    <col min="13" max="13" width="6.85546875" style="355" customWidth="1"/>
    <col min="14" max="14" width="9.42578125" style="355" customWidth="1"/>
    <col min="15" max="15" width="10.42578125" style="355" customWidth="1"/>
    <col min="16" max="17" width="9.28515625" style="355" customWidth="1"/>
    <col min="18" max="18" width="9.42578125" style="355" customWidth="1"/>
    <col min="19" max="20" width="8.5703125" style="355" customWidth="1"/>
    <col min="21" max="16384" width="11.42578125" style="355"/>
  </cols>
  <sheetData>
    <row r="1" spans="1:20" ht="15.75" customHeight="1" x14ac:dyDescent="0.2">
      <c r="A1" s="496" t="s">
        <v>115</v>
      </c>
      <c r="B1" s="496" t="s">
        <v>116</v>
      </c>
      <c r="C1" s="496" t="s">
        <v>117</v>
      </c>
      <c r="D1" s="590" t="s">
        <v>302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3"/>
      <c r="P1" s="593"/>
      <c r="Q1" s="593"/>
      <c r="R1" s="592"/>
      <c r="S1" s="592"/>
    </row>
    <row r="2" spans="1:20" ht="90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247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0" ht="13.5" thickBot="1" x14ac:dyDescent="0.25">
      <c r="A3" s="335" t="s">
        <v>35</v>
      </c>
      <c r="B3" s="336" t="s">
        <v>95</v>
      </c>
      <c r="C3" s="336" t="s">
        <v>466</v>
      </c>
      <c r="D3" s="232">
        <v>506</v>
      </c>
      <c r="E3" s="383">
        <v>-0.15036117095425161</v>
      </c>
      <c r="F3" s="177">
        <v>0.81350482315112538</v>
      </c>
      <c r="G3" s="232">
        <v>34</v>
      </c>
      <c r="H3" s="232">
        <v>22</v>
      </c>
      <c r="I3" s="332">
        <v>7</v>
      </c>
      <c r="J3" s="177">
        <v>0.47233201581027667</v>
      </c>
      <c r="K3" s="223">
        <v>10.970588235294118</v>
      </c>
      <c r="L3" s="223">
        <v>6.117647058823529</v>
      </c>
      <c r="M3" s="177">
        <v>0.61764705882352944</v>
      </c>
      <c r="N3" s="233">
        <v>30</v>
      </c>
      <c r="O3" s="223">
        <v>4.6644444444444444</v>
      </c>
      <c r="P3" s="223">
        <v>1.588235294117647</v>
      </c>
      <c r="Q3" s="223">
        <v>7.4705882352941178</v>
      </c>
      <c r="R3" s="223">
        <v>2.4117647058823528</v>
      </c>
      <c r="S3" s="223">
        <v>68.617647058823536</v>
      </c>
    </row>
    <row r="4" spans="1:20" ht="13.5" thickTop="1" x14ac:dyDescent="0.2">
      <c r="A4" s="579" t="s">
        <v>124</v>
      </c>
      <c r="B4" s="580"/>
      <c r="C4" s="581"/>
      <c r="D4" s="235">
        <v>506</v>
      </c>
      <c r="E4" s="423">
        <v>-0.15036117095425161</v>
      </c>
      <c r="F4" s="236">
        <v>0.81350482315112538</v>
      </c>
      <c r="G4" s="235">
        <v>34</v>
      </c>
      <c r="H4" s="235">
        <v>22</v>
      </c>
      <c r="I4" s="424">
        <v>7</v>
      </c>
      <c r="J4" s="236">
        <v>0.47233201581027667</v>
      </c>
      <c r="K4" s="425">
        <v>10.970588235294118</v>
      </c>
      <c r="L4" s="425">
        <v>6.117647058823529</v>
      </c>
      <c r="M4" s="427">
        <v>0.61764705882352944</v>
      </c>
      <c r="N4" s="428">
        <v>30</v>
      </c>
      <c r="O4" s="425">
        <v>4.6644444444444444</v>
      </c>
      <c r="P4" s="425">
        <v>1.588235294117647</v>
      </c>
      <c r="Q4" s="429">
        <v>7.4705882352941178</v>
      </c>
      <c r="R4" s="425">
        <v>2.4117647058823528</v>
      </c>
      <c r="S4" s="429">
        <v>68.617647058823536</v>
      </c>
    </row>
    <row r="6" spans="1:20" x14ac:dyDescent="0.2">
      <c r="B6" s="1"/>
    </row>
    <row r="7" spans="1:20" ht="15.75" x14ac:dyDescent="0.2">
      <c r="A7" s="496" t="s">
        <v>115</v>
      </c>
      <c r="B7" s="496" t="s">
        <v>116</v>
      </c>
      <c r="C7" s="496" t="s">
        <v>117</v>
      </c>
      <c r="D7" s="590" t="s">
        <v>303</v>
      </c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3"/>
      <c r="P7" s="593"/>
      <c r="Q7" s="593"/>
      <c r="R7" s="593"/>
      <c r="S7" s="592"/>
      <c r="T7" s="592"/>
    </row>
    <row r="8" spans="1:20" ht="101.25" x14ac:dyDescent="0.2">
      <c r="A8" s="582"/>
      <c r="B8" s="582"/>
      <c r="C8" s="582"/>
      <c r="D8" s="234" t="s">
        <v>118</v>
      </c>
      <c r="E8" s="234" t="s">
        <v>398</v>
      </c>
      <c r="F8" s="234" t="s">
        <v>314</v>
      </c>
      <c r="G8" s="234" t="s">
        <v>344</v>
      </c>
      <c r="H8" s="234" t="s">
        <v>349</v>
      </c>
      <c r="I8" s="288" t="s">
        <v>155</v>
      </c>
      <c r="J8" s="234" t="s">
        <v>244</v>
      </c>
      <c r="K8" s="234" t="s">
        <v>247</v>
      </c>
      <c r="L8" s="234" t="s">
        <v>273</v>
      </c>
      <c r="M8" s="234" t="s">
        <v>274</v>
      </c>
      <c r="N8" s="234" t="s">
        <v>310</v>
      </c>
      <c r="O8" s="334" t="s">
        <v>246</v>
      </c>
      <c r="P8" s="334" t="s">
        <v>275</v>
      </c>
      <c r="Q8" s="334" t="s">
        <v>308</v>
      </c>
      <c r="R8" s="334" t="s">
        <v>309</v>
      </c>
      <c r="S8" s="334" t="s">
        <v>426</v>
      </c>
      <c r="T8" s="334" t="s">
        <v>427</v>
      </c>
    </row>
    <row r="9" spans="1:20" ht="13.5" thickBot="1" x14ac:dyDescent="0.25">
      <c r="A9" s="335" t="s">
        <v>35</v>
      </c>
      <c r="B9" s="336" t="s">
        <v>95</v>
      </c>
      <c r="C9" s="336" t="s">
        <v>466</v>
      </c>
      <c r="D9" s="232">
        <v>116</v>
      </c>
      <c r="E9" s="383">
        <v>0.39095022600000001</v>
      </c>
      <c r="F9" s="177">
        <v>0.18649517700000001</v>
      </c>
      <c r="G9" s="348">
        <v>1.1299999999999999</v>
      </c>
      <c r="H9" s="177">
        <v>0.28712871299999998</v>
      </c>
      <c r="I9" s="232">
        <v>48</v>
      </c>
      <c r="J9" s="349">
        <v>3</v>
      </c>
      <c r="K9" s="177">
        <v>0.54310344799999999</v>
      </c>
      <c r="L9" s="223">
        <v>9.3235294119999992</v>
      </c>
      <c r="M9" s="223">
        <v>4.3431372550000003</v>
      </c>
      <c r="N9" s="177">
        <v>0.10784313700000001</v>
      </c>
      <c r="O9" s="233">
        <v>77</v>
      </c>
      <c r="P9" s="223">
        <v>8.6206900000000003E-3</v>
      </c>
      <c r="Q9" s="223">
        <v>0.300970874</v>
      </c>
      <c r="R9" s="223">
        <v>1.466019417</v>
      </c>
      <c r="S9" s="223" t="s">
        <v>243</v>
      </c>
      <c r="T9" s="223">
        <v>0.203883495</v>
      </c>
    </row>
    <row r="10" spans="1:20" ht="13.5" thickTop="1" x14ac:dyDescent="0.2">
      <c r="A10" s="579" t="s">
        <v>124</v>
      </c>
      <c r="B10" s="580"/>
      <c r="C10" s="581"/>
      <c r="D10" s="235">
        <v>116</v>
      </c>
      <c r="E10" s="423">
        <v>0.39095022600000001</v>
      </c>
      <c r="F10" s="236">
        <v>0.18649517700000001</v>
      </c>
      <c r="G10" s="426">
        <v>1.1299999999999999</v>
      </c>
      <c r="H10" s="236">
        <v>0.28712871299999998</v>
      </c>
      <c r="I10" s="235">
        <v>48</v>
      </c>
      <c r="J10" s="424">
        <v>3</v>
      </c>
      <c r="K10" s="236">
        <v>0.54310344799999999</v>
      </c>
      <c r="L10" s="425">
        <v>9.3235294119999992</v>
      </c>
      <c r="M10" s="425">
        <v>4.3431372550000003</v>
      </c>
      <c r="N10" s="427">
        <v>0.10784313700000001</v>
      </c>
      <c r="O10" s="428">
        <v>77</v>
      </c>
      <c r="P10" s="425">
        <v>8.6206900000000003E-3</v>
      </c>
      <c r="Q10" s="425">
        <v>0.300970874</v>
      </c>
      <c r="R10" s="429">
        <v>1.466019417</v>
      </c>
      <c r="S10" s="429" t="s">
        <v>243</v>
      </c>
      <c r="T10" s="429">
        <v>0.203883495</v>
      </c>
    </row>
    <row r="11" spans="1:20" ht="21" customHeight="1" x14ac:dyDescent="0.2">
      <c r="A11" s="494"/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353"/>
    </row>
    <row r="12" spans="1:20" x14ac:dyDescent="0.2">
      <c r="A12" s="22" t="s">
        <v>399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</row>
    <row r="17" spans="1:1" x14ac:dyDescent="0.2">
      <c r="A17" s="341"/>
    </row>
  </sheetData>
  <mergeCells count="11">
    <mergeCell ref="A11:O11"/>
    <mergeCell ref="A1:A2"/>
    <mergeCell ref="B1:B2"/>
    <mergeCell ref="C1:C2"/>
    <mergeCell ref="A4:C4"/>
    <mergeCell ref="A7:A8"/>
    <mergeCell ref="B7:B8"/>
    <mergeCell ref="C7:C8"/>
    <mergeCell ref="A10:C10"/>
    <mergeCell ref="D7:T7"/>
    <mergeCell ref="D1:S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&amp;C&amp;"Arial,Gras"&amp;UANNEXE 6.r&amp;U : PMSI SSR – Activité 2016 – Description de l’activité Enfants et adolescents relative aux affections des brûlés</oddHeader>
    <oddFooter>&amp;C&amp;8Soins de suite et de réadaptation (SSR) - Bilan PMSI 2016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8000"/>
  </sheetPr>
  <dimension ref="A1:R31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3" max="12" width="9.42578125" customWidth="1"/>
  </cols>
  <sheetData>
    <row r="1" spans="1:18" ht="18.75" customHeight="1" x14ac:dyDescent="0.2">
      <c r="A1" s="599" t="s">
        <v>407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1"/>
    </row>
    <row r="2" spans="1:18" ht="18.75" customHeight="1" x14ac:dyDescent="0.2">
      <c r="A2" s="602"/>
      <c r="B2" s="603"/>
      <c r="C2" s="606" t="s">
        <v>129</v>
      </c>
      <c r="D2" s="607"/>
      <c r="E2" s="607"/>
      <c r="F2" s="607"/>
      <c r="G2" s="607"/>
      <c r="H2" s="607"/>
      <c r="I2" s="607"/>
      <c r="J2" s="607"/>
      <c r="K2" s="607"/>
      <c r="L2" s="608"/>
      <c r="M2" s="604" t="s">
        <v>128</v>
      </c>
    </row>
    <row r="3" spans="1:18" ht="33.75" customHeight="1" x14ac:dyDescent="0.2">
      <c r="A3" s="603"/>
      <c r="B3" s="603"/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5" t="s">
        <v>157</v>
      </c>
      <c r="L3" s="66" t="s">
        <v>169</v>
      </c>
      <c r="M3" s="605"/>
    </row>
    <row r="4" spans="1:18" ht="20.25" customHeight="1" x14ac:dyDescent="0.2">
      <c r="A4" s="609" t="s">
        <v>130</v>
      </c>
      <c r="B4" s="56" t="s">
        <v>22</v>
      </c>
      <c r="C4" s="170">
        <v>320310</v>
      </c>
      <c r="D4" s="171">
        <v>14046</v>
      </c>
      <c r="E4" s="171">
        <v>3709</v>
      </c>
      <c r="F4" s="171">
        <v>945</v>
      </c>
      <c r="G4" s="171">
        <v>388</v>
      </c>
      <c r="H4" s="171">
        <v>642</v>
      </c>
      <c r="I4" s="171">
        <v>12692</v>
      </c>
      <c r="J4" s="171">
        <v>1551</v>
      </c>
      <c r="K4" s="171">
        <v>7506</v>
      </c>
      <c r="L4" s="171">
        <v>91</v>
      </c>
      <c r="M4" s="172">
        <f t="shared" ref="M4:M12" si="0">SUM(C4:L4)</f>
        <v>361880</v>
      </c>
    </row>
    <row r="5" spans="1:18" ht="20.25" customHeight="1" x14ac:dyDescent="0.2">
      <c r="A5" s="609"/>
      <c r="B5" s="56" t="s">
        <v>27</v>
      </c>
      <c r="C5" s="171">
        <v>18219</v>
      </c>
      <c r="D5" s="170">
        <v>198374</v>
      </c>
      <c r="E5" s="171">
        <v>7861</v>
      </c>
      <c r="F5" s="171">
        <v>312</v>
      </c>
      <c r="G5" s="171">
        <v>347</v>
      </c>
      <c r="H5" s="171">
        <v>152</v>
      </c>
      <c r="I5" s="171">
        <v>301</v>
      </c>
      <c r="J5" s="171">
        <v>385</v>
      </c>
      <c r="K5" s="171">
        <v>4851</v>
      </c>
      <c r="L5" s="171">
        <v>51</v>
      </c>
      <c r="M5" s="172">
        <f t="shared" si="0"/>
        <v>230853</v>
      </c>
    </row>
    <row r="6" spans="1:18" ht="20.25" customHeight="1" x14ac:dyDescent="0.2">
      <c r="A6" s="609"/>
      <c r="B6" s="56" t="s">
        <v>35</v>
      </c>
      <c r="C6" s="171">
        <v>4209</v>
      </c>
      <c r="D6" s="171">
        <v>11661</v>
      </c>
      <c r="E6" s="170">
        <v>180447</v>
      </c>
      <c r="F6" s="171">
        <v>16537</v>
      </c>
      <c r="G6" s="171">
        <v>2435</v>
      </c>
      <c r="H6" s="171">
        <v>600</v>
      </c>
      <c r="I6" s="171">
        <v>3323</v>
      </c>
      <c r="J6" s="171">
        <v>9515</v>
      </c>
      <c r="K6" s="171">
        <v>11353</v>
      </c>
      <c r="L6" s="171">
        <v>6</v>
      </c>
      <c r="M6" s="172">
        <f t="shared" si="0"/>
        <v>240086</v>
      </c>
    </row>
    <row r="7" spans="1:18" ht="20.25" customHeight="1" x14ac:dyDescent="0.2">
      <c r="A7" s="609"/>
      <c r="B7" s="56" t="s">
        <v>87</v>
      </c>
      <c r="C7" s="171">
        <v>81</v>
      </c>
      <c r="D7" s="171">
        <v>48</v>
      </c>
      <c r="E7" s="171">
        <v>510</v>
      </c>
      <c r="F7" s="170">
        <v>146519</v>
      </c>
      <c r="G7" s="171">
        <v>4730</v>
      </c>
      <c r="H7" s="171">
        <v>427</v>
      </c>
      <c r="I7" s="171">
        <v>188</v>
      </c>
      <c r="J7" s="171">
        <v>13875</v>
      </c>
      <c r="K7" s="171">
        <v>2503</v>
      </c>
      <c r="L7" s="171">
        <v>23</v>
      </c>
      <c r="M7" s="172">
        <f t="shared" si="0"/>
        <v>168904</v>
      </c>
    </row>
    <row r="8" spans="1:18" ht="20.25" customHeight="1" x14ac:dyDescent="0.2">
      <c r="A8" s="609"/>
      <c r="B8" s="56" t="s">
        <v>55</v>
      </c>
      <c r="C8" s="171">
        <v>1568</v>
      </c>
      <c r="D8" s="171">
        <v>1144</v>
      </c>
      <c r="E8" s="171">
        <v>1567</v>
      </c>
      <c r="F8" s="171">
        <v>9773</v>
      </c>
      <c r="G8" s="170">
        <v>351685</v>
      </c>
      <c r="H8" s="171">
        <v>25465</v>
      </c>
      <c r="I8" s="171">
        <v>6670</v>
      </c>
      <c r="J8" s="171">
        <v>4356</v>
      </c>
      <c r="K8" s="171">
        <v>33011</v>
      </c>
      <c r="L8" s="171">
        <v>904</v>
      </c>
      <c r="M8" s="172">
        <f t="shared" si="0"/>
        <v>436143</v>
      </c>
    </row>
    <row r="9" spans="1:18" ht="20.25" customHeight="1" x14ac:dyDescent="0.2">
      <c r="A9" s="609"/>
      <c r="B9" s="56" t="s">
        <v>5</v>
      </c>
      <c r="C9" s="173">
        <v>91</v>
      </c>
      <c r="D9" s="171"/>
      <c r="E9" s="171"/>
      <c r="F9" s="171"/>
      <c r="G9" s="171">
        <v>7624</v>
      </c>
      <c r="H9" s="170">
        <v>116583</v>
      </c>
      <c r="I9" s="171">
        <v>8312</v>
      </c>
      <c r="J9" s="171">
        <v>114</v>
      </c>
      <c r="K9" s="171">
        <v>2098</v>
      </c>
      <c r="L9" s="171"/>
      <c r="M9" s="172">
        <f t="shared" si="0"/>
        <v>134822</v>
      </c>
    </row>
    <row r="10" spans="1:18" ht="20.25" customHeight="1" x14ac:dyDescent="0.2">
      <c r="A10" s="609"/>
      <c r="B10" s="56" t="s">
        <v>2</v>
      </c>
      <c r="C10" s="171">
        <v>1472</v>
      </c>
      <c r="D10" s="171">
        <v>179</v>
      </c>
      <c r="E10" s="171">
        <v>747</v>
      </c>
      <c r="F10" s="171">
        <v>301</v>
      </c>
      <c r="G10" s="171">
        <v>696</v>
      </c>
      <c r="H10" s="171">
        <v>4671</v>
      </c>
      <c r="I10" s="170">
        <v>184808</v>
      </c>
      <c r="J10" s="171">
        <v>3579</v>
      </c>
      <c r="K10" s="171">
        <v>4938</v>
      </c>
      <c r="L10" s="171"/>
      <c r="M10" s="172">
        <f t="shared" si="0"/>
        <v>201391</v>
      </c>
      <c r="R10" s="189"/>
    </row>
    <row r="11" spans="1:18" ht="20.25" customHeight="1" x14ac:dyDescent="0.2">
      <c r="A11" s="609"/>
      <c r="B11" s="56" t="s">
        <v>13</v>
      </c>
      <c r="C11" s="171">
        <v>738</v>
      </c>
      <c r="D11" s="171">
        <v>24</v>
      </c>
      <c r="E11" s="171">
        <v>1411</v>
      </c>
      <c r="F11" s="171">
        <v>2489</v>
      </c>
      <c r="G11" s="171">
        <v>363</v>
      </c>
      <c r="H11" s="171">
        <v>1530</v>
      </c>
      <c r="I11" s="171">
        <v>6796</v>
      </c>
      <c r="J11" s="170">
        <v>56269</v>
      </c>
      <c r="K11" s="171">
        <v>751</v>
      </c>
      <c r="L11" s="171"/>
      <c r="M11" s="172">
        <f t="shared" si="0"/>
        <v>70371</v>
      </c>
    </row>
    <row r="12" spans="1:18" ht="24" customHeight="1" x14ac:dyDescent="0.2">
      <c r="A12" s="610"/>
      <c r="B12" s="57" t="s">
        <v>157</v>
      </c>
      <c r="C12" s="174">
        <v>6413</v>
      </c>
      <c r="D12" s="174">
        <v>3600</v>
      </c>
      <c r="E12" s="174">
        <v>4093</v>
      </c>
      <c r="F12" s="174">
        <v>9286</v>
      </c>
      <c r="G12" s="174">
        <v>22141</v>
      </c>
      <c r="H12" s="174">
        <v>8338</v>
      </c>
      <c r="I12" s="174">
        <v>6719</v>
      </c>
      <c r="J12" s="174">
        <v>1436</v>
      </c>
      <c r="K12" s="175"/>
      <c r="L12" s="176">
        <v>192</v>
      </c>
      <c r="M12" s="172">
        <f t="shared" si="0"/>
        <v>62218</v>
      </c>
    </row>
    <row r="13" spans="1:18" ht="18.75" customHeight="1" x14ac:dyDescent="0.2">
      <c r="A13" s="611" t="s">
        <v>128</v>
      </c>
      <c r="B13" s="612"/>
      <c r="C13" s="172">
        <f t="shared" ref="C13:M13" si="1">SUM(C4:C12)</f>
        <v>353101</v>
      </c>
      <c r="D13" s="172">
        <f t="shared" si="1"/>
        <v>229076</v>
      </c>
      <c r="E13" s="172">
        <f t="shared" si="1"/>
        <v>200345</v>
      </c>
      <c r="F13" s="172">
        <f t="shared" si="1"/>
        <v>186162</v>
      </c>
      <c r="G13" s="172">
        <f t="shared" si="1"/>
        <v>390409</v>
      </c>
      <c r="H13" s="172">
        <f t="shared" si="1"/>
        <v>158408</v>
      </c>
      <c r="I13" s="172">
        <f t="shared" si="1"/>
        <v>229809</v>
      </c>
      <c r="J13" s="172">
        <f t="shared" si="1"/>
        <v>91080</v>
      </c>
      <c r="K13" s="172">
        <f t="shared" si="1"/>
        <v>67011</v>
      </c>
      <c r="L13" s="172">
        <f t="shared" si="1"/>
        <v>1267</v>
      </c>
      <c r="M13" s="172">
        <f t="shared" si="1"/>
        <v>1906668</v>
      </c>
    </row>
    <row r="14" spans="1:18" ht="18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8" ht="18.75" customHeight="1" x14ac:dyDescent="0.2">
      <c r="A15" s="615"/>
      <c r="B15" s="616"/>
      <c r="C15" s="611" t="s">
        <v>131</v>
      </c>
      <c r="D15" s="613"/>
      <c r="E15" s="613"/>
      <c r="F15" s="613"/>
      <c r="G15" s="613"/>
      <c r="H15" s="613"/>
      <c r="I15" s="613"/>
      <c r="J15" s="613"/>
      <c r="K15" s="614"/>
      <c r="L15" s="17"/>
      <c r="M15" s="18"/>
    </row>
    <row r="16" spans="1:18" ht="18.75" customHeight="1" x14ac:dyDescent="0.2">
      <c r="A16" s="617"/>
      <c r="B16" s="618"/>
      <c r="C16" s="58">
        <v>1</v>
      </c>
      <c r="D16" s="58">
        <v>2</v>
      </c>
      <c r="E16" s="58">
        <v>3</v>
      </c>
      <c r="F16" s="58">
        <v>4</v>
      </c>
      <c r="G16" s="58">
        <v>5</v>
      </c>
      <c r="H16" s="58">
        <v>6</v>
      </c>
      <c r="I16" s="58">
        <v>7</v>
      </c>
      <c r="J16" s="58">
        <v>8</v>
      </c>
      <c r="K16" s="59" t="s">
        <v>145</v>
      </c>
      <c r="L16" s="19"/>
      <c r="M16" s="18"/>
    </row>
    <row r="17" spans="1:14" ht="18.75" customHeight="1" x14ac:dyDescent="0.2">
      <c r="A17" s="598" t="s">
        <v>374</v>
      </c>
      <c r="B17" s="598"/>
      <c r="C17" s="169">
        <v>9.2930429057390546E-2</v>
      </c>
      <c r="D17" s="169">
        <v>0.1434354766470555</v>
      </c>
      <c r="E17" s="169">
        <v>0.10210414812088781</v>
      </c>
      <c r="F17" s="169">
        <v>0.20881567933795545</v>
      </c>
      <c r="G17" s="169">
        <v>0.10095306672481244</v>
      </c>
      <c r="H17" s="169">
        <v>0.27850543690604279</v>
      </c>
      <c r="I17" s="169">
        <v>0.18772943841287199</v>
      </c>
      <c r="J17" s="169">
        <v>0.41568709523643427</v>
      </c>
      <c r="K17" s="169">
        <v>3.3705737244933545E-2</v>
      </c>
      <c r="L17" s="16"/>
      <c r="M17" s="18"/>
    </row>
    <row r="18" spans="1:14" ht="18.75" customHeight="1" x14ac:dyDescent="0.2">
      <c r="A18" s="598" t="s">
        <v>409</v>
      </c>
      <c r="B18" s="598"/>
      <c r="C18" s="169">
        <f>(C13-C4)/C13</f>
        <v>9.2865780612346044E-2</v>
      </c>
      <c r="D18" s="169">
        <f>(D13-D5)/D13</f>
        <v>0.1340253889538843</v>
      </c>
      <c r="E18" s="169">
        <f>(E13-E6)/E13</f>
        <v>9.9318675285133148E-2</v>
      </c>
      <c r="F18" s="169">
        <f>(F13-F7)/F13</f>
        <v>0.21294893694738989</v>
      </c>
      <c r="G18" s="169">
        <f>(G13-G8)/G13</f>
        <v>9.918828715526537E-2</v>
      </c>
      <c r="H18" s="169">
        <f>(H13-H9)/H13</f>
        <v>0.26403338215241656</v>
      </c>
      <c r="I18" s="169">
        <f>(I13-I10)/I13</f>
        <v>0.19581913676139751</v>
      </c>
      <c r="J18" s="169">
        <f>(J13-J11)/J13</f>
        <v>0.38220245937637243</v>
      </c>
      <c r="K18" s="169">
        <f>M12/(M13-K13)</f>
        <v>3.3820435005003653E-2</v>
      </c>
      <c r="L18" s="16"/>
      <c r="M18" s="18"/>
    </row>
    <row r="19" spans="1:14" ht="18.75" customHeight="1" x14ac:dyDescent="0.2">
      <c r="A19" s="278" t="s">
        <v>375</v>
      </c>
      <c r="B19" s="48"/>
      <c r="C19" s="169">
        <v>0.11743037964547204</v>
      </c>
      <c r="D19" s="169">
        <v>0.15061918970661792</v>
      </c>
      <c r="E19" s="169">
        <v>0.25018480833921675</v>
      </c>
      <c r="F19" s="169">
        <v>0.14085553732614572</v>
      </c>
      <c r="G19" s="169">
        <v>0.19496995275533346</v>
      </c>
      <c r="H19" s="169">
        <v>0.14109068530988142</v>
      </c>
      <c r="I19" s="169">
        <v>9.0007097508094075E-2</v>
      </c>
      <c r="J19" s="169">
        <v>0.20294682082758403</v>
      </c>
      <c r="K19" s="169">
        <v>3.7489318654398952E-2</v>
      </c>
    </row>
    <row r="20" spans="1:14" ht="18.75" customHeight="1" x14ac:dyDescent="0.2">
      <c r="A20" s="278" t="s">
        <v>410</v>
      </c>
      <c r="B20" s="48"/>
      <c r="C20" s="169">
        <f>(M4-C4)/M4</f>
        <v>0.11487233337017796</v>
      </c>
      <c r="D20" s="169">
        <f>(M5-D5)/M5</f>
        <v>0.14069126240508029</v>
      </c>
      <c r="E20" s="169">
        <f>(M6-E6)/M6</f>
        <v>0.24840682088918137</v>
      </c>
      <c r="F20" s="169">
        <f>(M7-F7)/M7</f>
        <v>0.13253090512954105</v>
      </c>
      <c r="G20" s="169">
        <f>(M8-G8)/M8</f>
        <v>0.19364749634867462</v>
      </c>
      <c r="H20" s="169">
        <f>(M9-H9)/M9</f>
        <v>0.13528207562563974</v>
      </c>
      <c r="I20" s="169">
        <f>(M10-I10)/M10</f>
        <v>8.2342309239241074E-2</v>
      </c>
      <c r="J20" s="169">
        <f>(M11-J11)/M11</f>
        <v>0.20039504909692912</v>
      </c>
      <c r="K20" s="169">
        <f>K13/(M13-M12)</f>
        <v>3.633115562904931E-2</v>
      </c>
      <c r="L20" s="16"/>
      <c r="M20" s="18"/>
    </row>
    <row r="23" spans="1:14" x14ac:dyDescent="0.2">
      <c r="A23" s="22" t="s">
        <v>408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8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1" customHeight="1" x14ac:dyDescent="0.2">
      <c r="A25" s="597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47"/>
    </row>
    <row r="26" spans="1:14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31" spans="1:14" x14ac:dyDescent="0.2">
      <c r="C31" s="25"/>
      <c r="D31" s="25"/>
      <c r="E31" s="25"/>
      <c r="F31" s="25"/>
      <c r="G31" s="25"/>
      <c r="H31" s="25"/>
      <c r="I31" s="25"/>
      <c r="J31" s="25"/>
    </row>
  </sheetData>
  <mergeCells count="11">
    <mergeCell ref="A25:M25"/>
    <mergeCell ref="A17:B17"/>
    <mergeCell ref="A1:M1"/>
    <mergeCell ref="A2:B3"/>
    <mergeCell ref="M2:M3"/>
    <mergeCell ref="C2:L2"/>
    <mergeCell ref="A4:A12"/>
    <mergeCell ref="A13:B13"/>
    <mergeCell ref="A18:B18"/>
    <mergeCell ref="C15:K15"/>
    <mergeCell ref="A15:B16"/>
  </mergeCells>
  <phoneticPr fontId="2" type="noConversion"/>
  <pageMargins left="0.98425196850393704" right="0.78740157480314965" top="0.59055118110236227" bottom="0.59055118110236227" header="0.19685039370078741" footer="0.19685039370078741"/>
  <pageSetup paperSize="9" orientation="landscape" r:id="rId1"/>
  <headerFooter alignWithMargins="0">
    <oddHeader>&amp;C&amp;"Arial,Gras"&amp;12&amp;UANNEXE 7.a&amp;U : PMSI SSR - Année &amp;K0000002016 - Etude des fuites et attractivités par territoire de santé</oddHeader>
    <oddFooter>&amp;C&amp;8Soins de suite et de réadaptation (SSR) - Bilan PMSI 2016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8000"/>
  </sheetPr>
  <dimension ref="A1:P94"/>
  <sheetViews>
    <sheetView showZeros="0" tabSelected="1" topLeftCell="A52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5.28515625" style="1" customWidth="1"/>
    <col min="2" max="2" width="11.42578125" style="1"/>
    <col min="3" max="3" width="40.28515625" style="1" customWidth="1"/>
    <col min="4" max="12" width="7.85546875" style="7" customWidth="1"/>
    <col min="13" max="13" width="11.42578125" style="7"/>
    <col min="14" max="16384" width="11.42578125" style="1"/>
  </cols>
  <sheetData>
    <row r="1" spans="1:13" x14ac:dyDescent="0.2">
      <c r="A1" s="582" t="s">
        <v>115</v>
      </c>
      <c r="B1" s="624" t="s">
        <v>116</v>
      </c>
      <c r="C1" s="624" t="s">
        <v>117</v>
      </c>
      <c r="D1" s="619" t="s">
        <v>129</v>
      </c>
      <c r="E1" s="619"/>
      <c r="F1" s="619"/>
      <c r="G1" s="619"/>
      <c r="H1" s="619"/>
      <c r="I1" s="619"/>
      <c r="J1" s="619"/>
      <c r="K1" s="619"/>
      <c r="L1" s="619"/>
      <c r="M1" s="619"/>
    </row>
    <row r="2" spans="1:13" s="9" customFormat="1" ht="45" x14ac:dyDescent="0.2">
      <c r="A2" s="623"/>
      <c r="B2" s="625"/>
      <c r="C2" s="625"/>
      <c r="D2" s="360" t="s">
        <v>132</v>
      </c>
      <c r="E2" s="360" t="s">
        <v>133</v>
      </c>
      <c r="F2" s="360" t="s">
        <v>134</v>
      </c>
      <c r="G2" s="360" t="s">
        <v>135</v>
      </c>
      <c r="H2" s="360" t="s">
        <v>136</v>
      </c>
      <c r="I2" s="360" t="s">
        <v>137</v>
      </c>
      <c r="J2" s="360" t="s">
        <v>138</v>
      </c>
      <c r="K2" s="360" t="s">
        <v>139</v>
      </c>
      <c r="L2" s="358" t="s">
        <v>380</v>
      </c>
      <c r="M2" s="360" t="s">
        <v>140</v>
      </c>
    </row>
    <row r="3" spans="1:13" x14ac:dyDescent="0.2">
      <c r="A3" s="11" t="s">
        <v>22</v>
      </c>
      <c r="B3" s="11" t="s">
        <v>21</v>
      </c>
      <c r="C3" s="10" t="s">
        <v>172</v>
      </c>
      <c r="D3" s="177">
        <v>0.88089282278237446</v>
      </c>
      <c r="E3" s="177">
        <v>5.9427776379864121E-2</v>
      </c>
      <c r="F3" s="177">
        <v>1.8338982549103773E-2</v>
      </c>
      <c r="G3" s="177">
        <v>3.8483740619588223E-4</v>
      </c>
      <c r="H3" s="177" t="s">
        <v>243</v>
      </c>
      <c r="I3" s="177">
        <v>4.8844747709477366E-4</v>
      </c>
      <c r="J3" s="177">
        <v>2.1018042953775108E-2</v>
      </c>
      <c r="K3" s="177">
        <v>1.1278696289279319E-2</v>
      </c>
      <c r="L3" s="177">
        <v>1.4801438699841625E-4</v>
      </c>
      <c r="M3" s="177">
        <v>8.0223797753141597E-3</v>
      </c>
    </row>
    <row r="4" spans="1:13" x14ac:dyDescent="0.2">
      <c r="A4" s="11" t="s">
        <v>22</v>
      </c>
      <c r="B4" s="11" t="s">
        <v>23</v>
      </c>
      <c r="C4" s="10" t="s">
        <v>24</v>
      </c>
      <c r="D4" s="177">
        <v>0.98010098010098012</v>
      </c>
      <c r="E4" s="177">
        <v>1.5741015741015742E-2</v>
      </c>
      <c r="F4" s="177" t="s">
        <v>243</v>
      </c>
      <c r="G4" s="177" t="s">
        <v>243</v>
      </c>
      <c r="H4" s="177" t="s">
        <v>243</v>
      </c>
      <c r="I4" s="177" t="s">
        <v>243</v>
      </c>
      <c r="J4" s="177" t="s">
        <v>243</v>
      </c>
      <c r="K4" s="177" t="s">
        <v>243</v>
      </c>
      <c r="L4" s="177">
        <v>1.386001386001386E-3</v>
      </c>
      <c r="M4" s="177">
        <v>2.772002772002772E-3</v>
      </c>
    </row>
    <row r="5" spans="1:13" x14ac:dyDescent="0.2">
      <c r="A5" s="11" t="s">
        <v>22</v>
      </c>
      <c r="B5" s="11" t="s">
        <v>28</v>
      </c>
      <c r="C5" s="10" t="s">
        <v>173</v>
      </c>
      <c r="D5" s="177">
        <v>0.99549549549549554</v>
      </c>
      <c r="E5" s="177" t="s">
        <v>243</v>
      </c>
      <c r="F5" s="177" t="s">
        <v>243</v>
      </c>
      <c r="G5" s="177" t="s">
        <v>243</v>
      </c>
      <c r="H5" s="177" t="s">
        <v>243</v>
      </c>
      <c r="I5" s="177" t="s">
        <v>243</v>
      </c>
      <c r="J5" s="177" t="s">
        <v>243</v>
      </c>
      <c r="K5" s="177" t="s">
        <v>243</v>
      </c>
      <c r="L5" s="177" t="s">
        <v>243</v>
      </c>
      <c r="M5" s="177">
        <v>4.5045045045045045E-3</v>
      </c>
    </row>
    <row r="6" spans="1:13" x14ac:dyDescent="0.2">
      <c r="A6" s="11" t="s">
        <v>22</v>
      </c>
      <c r="B6" s="11" t="s">
        <v>29</v>
      </c>
      <c r="C6" s="10" t="s">
        <v>174</v>
      </c>
      <c r="D6" s="177">
        <v>0.97754341303754888</v>
      </c>
      <c r="E6" s="177">
        <v>4.2731157377943448E-3</v>
      </c>
      <c r="F6" s="177" t="s">
        <v>243</v>
      </c>
      <c r="G6" s="177" t="s">
        <v>243</v>
      </c>
      <c r="H6" s="177" t="s">
        <v>243</v>
      </c>
      <c r="I6" s="177">
        <v>1.0728248022547505E-2</v>
      </c>
      <c r="J6" s="177" t="s">
        <v>243</v>
      </c>
      <c r="K6" s="177" t="s">
        <v>243</v>
      </c>
      <c r="L6" s="177" t="s">
        <v>243</v>
      </c>
      <c r="M6" s="177">
        <v>7.4552232021092828E-3</v>
      </c>
    </row>
    <row r="7" spans="1:13" x14ac:dyDescent="0.2">
      <c r="A7" s="11" t="s">
        <v>22</v>
      </c>
      <c r="B7" s="11" t="s">
        <v>30</v>
      </c>
      <c r="C7" s="10" t="s">
        <v>175</v>
      </c>
      <c r="D7" s="177">
        <v>0.79853552345141499</v>
      </c>
      <c r="E7" s="177">
        <v>7.3223827429249946E-3</v>
      </c>
      <c r="F7" s="177" t="s">
        <v>243</v>
      </c>
      <c r="G7" s="177" t="s">
        <v>243</v>
      </c>
      <c r="H7" s="177" t="s">
        <v>243</v>
      </c>
      <c r="I7" s="177" t="s">
        <v>243</v>
      </c>
      <c r="J7" s="178">
        <v>0.18207005739164853</v>
      </c>
      <c r="K7" s="177" t="s">
        <v>243</v>
      </c>
      <c r="L7" s="177" t="s">
        <v>243</v>
      </c>
      <c r="M7" s="177">
        <v>1.2072036414011479E-2</v>
      </c>
    </row>
    <row r="8" spans="1:13" x14ac:dyDescent="0.2">
      <c r="A8" s="11" t="s">
        <v>22</v>
      </c>
      <c r="B8" s="11" t="s">
        <v>31</v>
      </c>
      <c r="C8" s="10" t="s">
        <v>32</v>
      </c>
      <c r="D8" s="177">
        <v>0.97913124787487249</v>
      </c>
      <c r="E8" s="177">
        <v>1.9253655219313159E-2</v>
      </c>
      <c r="F8" s="177">
        <v>6.3753825229513768E-4</v>
      </c>
      <c r="G8" s="177" t="s">
        <v>243</v>
      </c>
      <c r="H8" s="177" t="s">
        <v>243</v>
      </c>
      <c r="I8" s="177" t="s">
        <v>243</v>
      </c>
      <c r="J8" s="177" t="s">
        <v>243</v>
      </c>
      <c r="K8" s="177">
        <v>9.7755865351921109E-4</v>
      </c>
      <c r="L8" s="177" t="s">
        <v>243</v>
      </c>
      <c r="M8" s="177" t="s">
        <v>243</v>
      </c>
    </row>
    <row r="9" spans="1:13" x14ac:dyDescent="0.2">
      <c r="A9" s="11" t="s">
        <v>22</v>
      </c>
      <c r="B9" s="11" t="s">
        <v>38</v>
      </c>
      <c r="C9" s="10" t="s">
        <v>176</v>
      </c>
      <c r="D9" s="177">
        <v>0.98880027150856953</v>
      </c>
      <c r="E9" s="177">
        <v>2.3756999830307143E-3</v>
      </c>
      <c r="F9" s="177">
        <v>3.2241642626845411E-3</v>
      </c>
      <c r="G9" s="177" t="s">
        <v>243</v>
      </c>
      <c r="H9" s="177" t="s">
        <v>243</v>
      </c>
      <c r="I9" s="177" t="s">
        <v>243</v>
      </c>
      <c r="J9" s="177">
        <v>3.5635499745460715E-3</v>
      </c>
      <c r="K9" s="177" t="s">
        <v>243</v>
      </c>
      <c r="L9" s="177" t="s">
        <v>243</v>
      </c>
      <c r="M9" s="177">
        <v>2.0363142711691839E-3</v>
      </c>
    </row>
    <row r="10" spans="1:13" x14ac:dyDescent="0.2">
      <c r="A10" s="11" t="s">
        <v>22</v>
      </c>
      <c r="B10" s="11" t="s">
        <v>336</v>
      </c>
      <c r="C10" s="10" t="s">
        <v>337</v>
      </c>
      <c r="D10" s="177">
        <v>0.94649150913168856</v>
      </c>
      <c r="E10" s="177">
        <v>1.5700096123037487E-2</v>
      </c>
      <c r="F10" s="177" t="s">
        <v>243</v>
      </c>
      <c r="G10" s="177">
        <v>3.8449214995193849E-3</v>
      </c>
      <c r="H10" s="177" t="s">
        <v>243</v>
      </c>
      <c r="I10" s="177" t="s">
        <v>243</v>
      </c>
      <c r="J10" s="177">
        <v>1.7302146747837231E-2</v>
      </c>
      <c r="K10" s="177" t="s">
        <v>243</v>
      </c>
      <c r="L10" s="177">
        <v>8.971483498878564E-3</v>
      </c>
      <c r="M10" s="177">
        <v>7.6898429990387698E-3</v>
      </c>
    </row>
    <row r="11" spans="1:13" x14ac:dyDescent="0.2">
      <c r="A11" s="11" t="s">
        <v>22</v>
      </c>
      <c r="B11" s="11" t="s">
        <v>39</v>
      </c>
      <c r="C11" s="10" t="s">
        <v>177</v>
      </c>
      <c r="D11" s="177">
        <v>0.99629147038187837</v>
      </c>
      <c r="E11" s="177" t="s">
        <v>243</v>
      </c>
      <c r="F11" s="177" t="s">
        <v>243</v>
      </c>
      <c r="G11" s="177" t="s">
        <v>243</v>
      </c>
      <c r="H11" s="177" t="s">
        <v>243</v>
      </c>
      <c r="I11" s="177" t="s">
        <v>243</v>
      </c>
      <c r="J11" s="177" t="s">
        <v>243</v>
      </c>
      <c r="K11" s="177" t="s">
        <v>243</v>
      </c>
      <c r="L11" s="177" t="s">
        <v>243</v>
      </c>
      <c r="M11" s="177">
        <v>3.70852961812168E-3</v>
      </c>
    </row>
    <row r="12" spans="1:13" x14ac:dyDescent="0.2">
      <c r="A12" s="11" t="s">
        <v>22</v>
      </c>
      <c r="B12" s="11" t="s">
        <v>41</v>
      </c>
      <c r="C12" s="10" t="s">
        <v>343</v>
      </c>
      <c r="D12" s="177">
        <v>0.82547751078250153</v>
      </c>
      <c r="E12" s="177">
        <v>0.16004313000616144</v>
      </c>
      <c r="F12" s="177">
        <v>8.0098582871226121E-3</v>
      </c>
      <c r="G12" s="177">
        <v>9.2421441774491681E-4</v>
      </c>
      <c r="H12" s="177">
        <v>1.5403573629081948E-4</v>
      </c>
      <c r="I12" s="177" t="s">
        <v>243</v>
      </c>
      <c r="J12" s="177">
        <v>5.2372150338878621E-3</v>
      </c>
      <c r="K12" s="177" t="s">
        <v>243</v>
      </c>
      <c r="L12" s="177" t="s">
        <v>243</v>
      </c>
      <c r="M12" s="177">
        <v>1.5403573629081948E-4</v>
      </c>
    </row>
    <row r="13" spans="1:13" x14ac:dyDescent="0.2">
      <c r="A13" s="11" t="s">
        <v>22</v>
      </c>
      <c r="B13" s="11" t="s">
        <v>42</v>
      </c>
      <c r="C13" s="10" t="s">
        <v>400</v>
      </c>
      <c r="D13" s="177">
        <v>0.9262267414877009</v>
      </c>
      <c r="E13" s="177">
        <v>1.223577064258892E-2</v>
      </c>
      <c r="F13" s="177">
        <v>7.3836546981140034E-4</v>
      </c>
      <c r="G13" s="177">
        <v>1.1602885954179148E-3</v>
      </c>
      <c r="H13" s="177">
        <v>6.1178853212944602E-4</v>
      </c>
      <c r="I13" s="177">
        <v>2.1729040968735498E-3</v>
      </c>
      <c r="J13" s="177">
        <v>1.993586768490781E-2</v>
      </c>
      <c r="K13" s="177">
        <v>5.2318467575207797E-3</v>
      </c>
      <c r="L13" s="177" t="s">
        <v>243</v>
      </c>
      <c r="M13" s="177">
        <v>3.1686426733049236E-2</v>
      </c>
    </row>
    <row r="14" spans="1:13" x14ac:dyDescent="0.2">
      <c r="A14" s="11" t="s">
        <v>22</v>
      </c>
      <c r="B14" s="11" t="s">
        <v>43</v>
      </c>
      <c r="C14" s="10" t="s">
        <v>340</v>
      </c>
      <c r="D14" s="177">
        <v>0.83257335448057102</v>
      </c>
      <c r="E14" s="177">
        <v>5.5040642347343377E-2</v>
      </c>
      <c r="F14" s="177">
        <v>1.8809476605868358E-2</v>
      </c>
      <c r="G14" s="177">
        <v>8.3019429024583664E-3</v>
      </c>
      <c r="H14" s="177">
        <v>2.2303727200634416E-4</v>
      </c>
      <c r="I14" s="177">
        <v>3.2959952418715305E-3</v>
      </c>
      <c r="J14" s="177">
        <v>5.3504163362410782E-2</v>
      </c>
      <c r="K14" s="177">
        <v>5.8237509912767646E-3</v>
      </c>
      <c r="L14" s="177">
        <v>9.6649484536082478E-4</v>
      </c>
      <c r="M14" s="177">
        <v>2.1461141950832673E-2</v>
      </c>
    </row>
    <row r="15" spans="1:13" x14ac:dyDescent="0.2">
      <c r="A15" s="11" t="s">
        <v>22</v>
      </c>
      <c r="B15" s="11" t="s">
        <v>44</v>
      </c>
      <c r="C15" s="10" t="s">
        <v>341</v>
      </c>
      <c r="D15" s="177">
        <v>0.80505121865065343</v>
      </c>
      <c r="E15" s="177">
        <v>5.3090780642882376E-2</v>
      </c>
      <c r="F15" s="177">
        <v>2.2359590250794772E-2</v>
      </c>
      <c r="G15" s="177">
        <v>7.6651359943482869E-3</v>
      </c>
      <c r="H15" s="177">
        <v>5.0512186506534796E-3</v>
      </c>
      <c r="I15" s="177">
        <v>3.6912751677852349E-3</v>
      </c>
      <c r="J15" s="177">
        <v>5.6764394206993994E-2</v>
      </c>
      <c r="K15" s="177">
        <v>1.5718827269516071E-3</v>
      </c>
      <c r="L15" s="177" t="s">
        <v>243</v>
      </c>
      <c r="M15" s="177">
        <v>4.4754503708936771E-2</v>
      </c>
    </row>
    <row r="16" spans="1:13" x14ac:dyDescent="0.2">
      <c r="A16" s="11" t="s">
        <v>22</v>
      </c>
      <c r="B16" s="11" t="s">
        <v>271</v>
      </c>
      <c r="C16" s="10" t="s">
        <v>342</v>
      </c>
      <c r="D16" s="177">
        <v>0.75091519219035996</v>
      </c>
      <c r="E16" s="177">
        <v>9.9222086638194026E-2</v>
      </c>
      <c r="F16" s="177">
        <v>1.1668700427089689E-2</v>
      </c>
      <c r="G16" s="177">
        <v>2.7455765710799268E-3</v>
      </c>
      <c r="H16" s="177" t="s">
        <v>243</v>
      </c>
      <c r="I16" s="177">
        <v>2.3642464917632703E-3</v>
      </c>
      <c r="J16" s="177">
        <v>0.11294996949359365</v>
      </c>
      <c r="K16" s="177">
        <v>8.6180597925564362E-3</v>
      </c>
      <c r="L16" s="177" t="s">
        <v>243</v>
      </c>
      <c r="M16" s="177">
        <v>1.1516168395363026E-2</v>
      </c>
    </row>
    <row r="17" spans="1:16" x14ac:dyDescent="0.2">
      <c r="A17" s="11" t="s">
        <v>22</v>
      </c>
      <c r="B17" s="11" t="s">
        <v>47</v>
      </c>
      <c r="C17" s="10" t="s">
        <v>178</v>
      </c>
      <c r="D17" s="177">
        <v>2.5466893039049237E-2</v>
      </c>
      <c r="E17" s="177" t="s">
        <v>243</v>
      </c>
      <c r="F17" s="177">
        <v>2.5466893039049237E-2</v>
      </c>
      <c r="G17" s="177">
        <v>1.2733446519524618E-2</v>
      </c>
      <c r="H17" s="177">
        <v>2.5466893039049237E-2</v>
      </c>
      <c r="I17" s="177">
        <v>1.2733446519524618E-2</v>
      </c>
      <c r="J17" s="177">
        <v>1.2733446519524618E-2</v>
      </c>
      <c r="K17" s="177" t="s">
        <v>243</v>
      </c>
      <c r="L17" s="177" t="s">
        <v>243</v>
      </c>
      <c r="M17" s="179">
        <v>0.88539898132427841</v>
      </c>
    </row>
    <row r="18" spans="1:16" ht="12" thickBot="1" x14ac:dyDescent="0.25">
      <c r="A18" s="49" t="s">
        <v>22</v>
      </c>
      <c r="B18" s="49" t="s">
        <v>49</v>
      </c>
      <c r="C18" s="28" t="s">
        <v>50</v>
      </c>
      <c r="D18" s="180">
        <v>0.90454676322724958</v>
      </c>
      <c r="E18" s="180">
        <v>2.4295174185546917E-2</v>
      </c>
      <c r="F18" s="180">
        <v>2.2811330365645694E-3</v>
      </c>
      <c r="G18" s="180">
        <v>5.7581998981241561E-4</v>
      </c>
      <c r="H18" s="180">
        <v>7.3084844860806593E-4</v>
      </c>
      <c r="I18" s="180" t="s">
        <v>243</v>
      </c>
      <c r="J18" s="180">
        <v>5.286470444931677E-2</v>
      </c>
      <c r="K18" s="180">
        <v>1.7939007374925253E-3</v>
      </c>
      <c r="L18" s="180" t="s">
        <v>243</v>
      </c>
      <c r="M18" s="180">
        <v>1.2911655925409164E-2</v>
      </c>
    </row>
    <row r="19" spans="1:16" s="9" customFormat="1" ht="12" thickTop="1" x14ac:dyDescent="0.2">
      <c r="A19" s="620" t="s">
        <v>146</v>
      </c>
      <c r="B19" s="621"/>
      <c r="C19" s="622"/>
      <c r="D19" s="181">
        <v>0.88512766662982201</v>
      </c>
      <c r="E19" s="181">
        <v>3.8813971482259312E-2</v>
      </c>
      <c r="F19" s="181">
        <v>1.0249253896319222E-2</v>
      </c>
      <c r="G19" s="181">
        <v>2.6113628827235547E-3</v>
      </c>
      <c r="H19" s="181">
        <v>1.0721786227478722E-3</v>
      </c>
      <c r="I19" s="181">
        <v>1.7740687520725101E-3</v>
      </c>
      <c r="J19" s="181">
        <v>3.5072399690505143E-2</v>
      </c>
      <c r="K19" s="181">
        <v>4.2859511440256435E-3</v>
      </c>
      <c r="L19" s="181">
        <v>2.5146457389189789E-4</v>
      </c>
      <c r="M19" s="181">
        <v>2.0741682325632806E-2</v>
      </c>
      <c r="P19" s="1"/>
    </row>
    <row r="20" spans="1:16" x14ac:dyDescent="0.2">
      <c r="A20" s="11" t="s">
        <v>27</v>
      </c>
      <c r="B20" s="11" t="s">
        <v>25</v>
      </c>
      <c r="C20" s="10" t="s">
        <v>26</v>
      </c>
      <c r="D20" s="177">
        <v>4.9391069012178622E-2</v>
      </c>
      <c r="E20" s="177">
        <v>0.94170049616599005</v>
      </c>
      <c r="F20" s="177" t="s">
        <v>243</v>
      </c>
      <c r="G20" s="177" t="s">
        <v>243</v>
      </c>
      <c r="H20" s="177" t="s">
        <v>243</v>
      </c>
      <c r="I20" s="177" t="s">
        <v>243</v>
      </c>
      <c r="J20" s="177" t="s">
        <v>243</v>
      </c>
      <c r="K20" s="177" t="s">
        <v>243</v>
      </c>
      <c r="L20" s="177" t="s">
        <v>243</v>
      </c>
      <c r="M20" s="177">
        <v>8.9084348218313042E-3</v>
      </c>
    </row>
    <row r="21" spans="1:16" x14ac:dyDescent="0.2">
      <c r="A21" s="11" t="s">
        <v>27</v>
      </c>
      <c r="B21" s="11" t="s">
        <v>36</v>
      </c>
      <c r="C21" s="10" t="s">
        <v>250</v>
      </c>
      <c r="D21" s="177">
        <v>1.8111254851228976E-2</v>
      </c>
      <c r="E21" s="177">
        <v>0.95529195079702678</v>
      </c>
      <c r="F21" s="177">
        <v>1.6094020654724057E-2</v>
      </c>
      <c r="G21" s="177" t="s">
        <v>243</v>
      </c>
      <c r="H21" s="177">
        <v>1.6006314820093406E-3</v>
      </c>
      <c r="I21" s="177" t="s">
        <v>243</v>
      </c>
      <c r="J21" s="177" t="s">
        <v>243</v>
      </c>
      <c r="K21" s="177" t="s">
        <v>243</v>
      </c>
      <c r="L21" s="177" t="s">
        <v>243</v>
      </c>
      <c r="M21" s="177">
        <v>8.9021422150108529E-3</v>
      </c>
    </row>
    <row r="22" spans="1:16" x14ac:dyDescent="0.2">
      <c r="A22" s="11" t="s">
        <v>27</v>
      </c>
      <c r="B22" s="11" t="s">
        <v>40</v>
      </c>
      <c r="C22" s="10" t="s">
        <v>179</v>
      </c>
      <c r="D22" s="177">
        <v>2.7265786890609664E-4</v>
      </c>
      <c r="E22" s="177">
        <v>0.99536481622859641</v>
      </c>
      <c r="F22" s="177">
        <v>2.2357945250299923E-3</v>
      </c>
      <c r="G22" s="177" t="s">
        <v>243</v>
      </c>
      <c r="H22" s="177" t="s">
        <v>243</v>
      </c>
      <c r="I22" s="177" t="s">
        <v>243</v>
      </c>
      <c r="J22" s="177" t="s">
        <v>243</v>
      </c>
      <c r="K22" s="177" t="s">
        <v>243</v>
      </c>
      <c r="L22" s="177" t="s">
        <v>243</v>
      </c>
      <c r="M22" s="177">
        <v>2.1267313774675535E-3</v>
      </c>
    </row>
    <row r="23" spans="1:16" x14ac:dyDescent="0.2">
      <c r="A23" s="11" t="s">
        <v>27</v>
      </c>
      <c r="B23" s="11" t="s">
        <v>45</v>
      </c>
      <c r="C23" s="10" t="s">
        <v>180</v>
      </c>
      <c r="D23" s="177">
        <v>2.3957864988117413E-2</v>
      </c>
      <c r="E23" s="177">
        <v>0.91521613462650142</v>
      </c>
      <c r="F23" s="177">
        <v>5.3311066863639282E-2</v>
      </c>
      <c r="G23" s="177" t="s">
        <v>243</v>
      </c>
      <c r="H23" s="177" t="s">
        <v>243</v>
      </c>
      <c r="I23" s="177" t="s">
        <v>243</v>
      </c>
      <c r="J23" s="177" t="s">
        <v>243</v>
      </c>
      <c r="K23" s="177">
        <v>1.3488342218511144E-3</v>
      </c>
      <c r="L23" s="177" t="s">
        <v>243</v>
      </c>
      <c r="M23" s="177">
        <v>6.1660992998908088E-3</v>
      </c>
    </row>
    <row r="24" spans="1:16" x14ac:dyDescent="0.2">
      <c r="A24" s="11" t="s">
        <v>27</v>
      </c>
      <c r="B24" s="11" t="s">
        <v>46</v>
      </c>
      <c r="C24" s="10" t="s">
        <v>181</v>
      </c>
      <c r="D24" s="177">
        <v>0.20530960954600014</v>
      </c>
      <c r="E24" s="177">
        <v>0.70033185059662506</v>
      </c>
      <c r="F24" s="177">
        <v>2.7367083245075197E-2</v>
      </c>
      <c r="G24" s="177">
        <v>3.530325496010732E-3</v>
      </c>
      <c r="H24" s="177">
        <v>2.4429852432394268E-3</v>
      </c>
      <c r="I24" s="177">
        <v>2.14643790157453E-3</v>
      </c>
      <c r="J24" s="177">
        <v>3.996328461484149E-3</v>
      </c>
      <c r="K24" s="177">
        <v>4.4340888229894796E-3</v>
      </c>
      <c r="L24" s="177">
        <v>4.3776036150533081E-4</v>
      </c>
      <c r="M24" s="177">
        <v>5.000353032549601E-2</v>
      </c>
    </row>
    <row r="25" spans="1:16" ht="12" thickBot="1" x14ac:dyDescent="0.25">
      <c r="A25" s="49" t="s">
        <v>27</v>
      </c>
      <c r="B25" s="49" t="s">
        <v>48</v>
      </c>
      <c r="C25" s="28" t="s">
        <v>236</v>
      </c>
      <c r="D25" s="180">
        <v>2.5985302526525339E-2</v>
      </c>
      <c r="E25" s="180">
        <v>0.88436858044431266</v>
      </c>
      <c r="F25" s="180">
        <v>7.3868569855354838E-2</v>
      </c>
      <c r="G25" s="180">
        <v>1.3130307715114677E-3</v>
      </c>
      <c r="H25" s="180">
        <v>2.1389694826235203E-3</v>
      </c>
      <c r="I25" s="180" t="s">
        <v>243</v>
      </c>
      <c r="J25" s="180">
        <v>3.812024820517165E-4</v>
      </c>
      <c r="K25" s="180">
        <v>6.1415955441665427E-4</v>
      </c>
      <c r="L25" s="180">
        <v>4.235583133907961E-4</v>
      </c>
      <c r="M25" s="180">
        <v>1.0906626569813E-2</v>
      </c>
    </row>
    <row r="26" spans="1:16" s="9" customFormat="1" ht="12" thickTop="1" x14ac:dyDescent="0.2">
      <c r="A26" s="620" t="s">
        <v>154</v>
      </c>
      <c r="B26" s="621"/>
      <c r="C26" s="622"/>
      <c r="D26" s="181">
        <v>7.8920351912255854E-2</v>
      </c>
      <c r="E26" s="181">
        <v>0.85930873759491966</v>
      </c>
      <c r="F26" s="181">
        <v>3.405197246732769E-2</v>
      </c>
      <c r="G26" s="181">
        <v>1.3515094020870424E-3</v>
      </c>
      <c r="H26" s="181">
        <v>1.5031210337314222E-3</v>
      </c>
      <c r="I26" s="181">
        <v>6.5842765742702065E-4</v>
      </c>
      <c r="J26" s="181">
        <v>1.3038600321416658E-3</v>
      </c>
      <c r="K26" s="181">
        <v>1.6677279480881773E-3</v>
      </c>
      <c r="L26" s="181">
        <v>2.2091980611038193E-4</v>
      </c>
      <c r="M26" s="181">
        <v>2.1013372145911036E-2</v>
      </c>
      <c r="P26" s="1"/>
    </row>
    <row r="27" spans="1:16" x14ac:dyDescent="0.2">
      <c r="A27" s="11" t="s">
        <v>35</v>
      </c>
      <c r="B27" s="11" t="s">
        <v>33</v>
      </c>
      <c r="C27" s="10" t="s">
        <v>34</v>
      </c>
      <c r="D27" s="177">
        <v>3.6489691662105453E-4</v>
      </c>
      <c r="E27" s="177">
        <v>8.4656084656084651E-2</v>
      </c>
      <c r="F27" s="177">
        <v>0.85750775405947821</v>
      </c>
      <c r="G27" s="177">
        <v>4.0777230432402847E-2</v>
      </c>
      <c r="H27" s="177">
        <v>1.0946907498631637E-3</v>
      </c>
      <c r="I27" s="177" t="s">
        <v>243</v>
      </c>
      <c r="J27" s="177" t="s">
        <v>243</v>
      </c>
      <c r="K27" s="177">
        <v>6.7505929574895093E-3</v>
      </c>
      <c r="L27" s="177">
        <v>2.7367268746579092E-4</v>
      </c>
      <c r="M27" s="177">
        <v>8.5750775405947811E-3</v>
      </c>
    </row>
    <row r="28" spans="1:16" x14ac:dyDescent="0.2">
      <c r="A28" s="11" t="s">
        <v>35</v>
      </c>
      <c r="B28" s="11" t="s">
        <v>37</v>
      </c>
      <c r="C28" s="10" t="s">
        <v>235</v>
      </c>
      <c r="D28" s="177">
        <v>6.2060969787901517E-3</v>
      </c>
      <c r="E28" s="177">
        <v>0.11020937052444929</v>
      </c>
      <c r="F28" s="177">
        <v>0.83693650685398624</v>
      </c>
      <c r="G28" s="177">
        <v>3.4099433949396438E-3</v>
      </c>
      <c r="H28" s="177" t="s">
        <v>243</v>
      </c>
      <c r="I28" s="177" t="s">
        <v>243</v>
      </c>
      <c r="J28" s="177">
        <v>5.2513128282070517E-3</v>
      </c>
      <c r="K28" s="177">
        <v>2.5983768669440088E-2</v>
      </c>
      <c r="L28" s="177" t="s">
        <v>243</v>
      </c>
      <c r="M28" s="177">
        <v>1.2003000750187547E-2</v>
      </c>
    </row>
    <row r="29" spans="1:16" x14ac:dyDescent="0.2">
      <c r="A29" s="11" t="s">
        <v>35</v>
      </c>
      <c r="B29" s="11" t="s">
        <v>92</v>
      </c>
      <c r="C29" s="10" t="s">
        <v>93</v>
      </c>
      <c r="D29" s="177">
        <v>4.4696066746126341E-2</v>
      </c>
      <c r="E29" s="177">
        <v>0.18057210965435042</v>
      </c>
      <c r="F29" s="177">
        <v>0.35494636471990465</v>
      </c>
      <c r="G29" s="177">
        <v>0.12443384982121573</v>
      </c>
      <c r="H29" s="177">
        <v>4.8748510131108459E-2</v>
      </c>
      <c r="I29" s="177" t="s">
        <v>243</v>
      </c>
      <c r="J29" s="177">
        <v>2.4314660309892728E-2</v>
      </c>
      <c r="K29" s="177">
        <v>7.8784266984505358E-2</v>
      </c>
      <c r="L29" s="177" t="s">
        <v>243</v>
      </c>
      <c r="M29" s="179">
        <v>0.1435041716328963</v>
      </c>
    </row>
    <row r="30" spans="1:16" x14ac:dyDescent="0.2">
      <c r="A30" s="11" t="s">
        <v>35</v>
      </c>
      <c r="B30" s="11" t="s">
        <v>94</v>
      </c>
      <c r="C30" s="10" t="s">
        <v>268</v>
      </c>
      <c r="D30" s="177">
        <v>1.7733116595241613E-3</v>
      </c>
      <c r="E30" s="177">
        <v>8.0537904536722334E-3</v>
      </c>
      <c r="F30" s="177">
        <v>0.94318013890941332</v>
      </c>
      <c r="G30" s="177">
        <v>2.4974139204965273E-2</v>
      </c>
      <c r="H30" s="177" t="s">
        <v>243</v>
      </c>
      <c r="I30" s="177" t="s">
        <v>243</v>
      </c>
      <c r="J30" s="177" t="s">
        <v>243</v>
      </c>
      <c r="K30" s="177">
        <v>1.1009309886212501E-2</v>
      </c>
      <c r="L30" s="177" t="s">
        <v>243</v>
      </c>
      <c r="M30" s="177">
        <v>1.1009309886212501E-2</v>
      </c>
    </row>
    <row r="31" spans="1:16" x14ac:dyDescent="0.2">
      <c r="A31" s="11" t="s">
        <v>35</v>
      </c>
      <c r="B31" s="11" t="s">
        <v>95</v>
      </c>
      <c r="C31" s="10" t="s">
        <v>182</v>
      </c>
      <c r="D31" s="177">
        <v>3.4836571347977859E-2</v>
      </c>
      <c r="E31" s="177">
        <v>6.6346978832434206E-2</v>
      </c>
      <c r="F31" s="177">
        <v>0.58900132811489958</v>
      </c>
      <c r="G31" s="177">
        <v>0.13882914330712362</v>
      </c>
      <c r="H31" s="177">
        <v>1.7018675881198358E-2</v>
      </c>
      <c r="I31" s="177">
        <v>2.9265540707309333E-3</v>
      </c>
      <c r="J31" s="177">
        <v>2.9265540707309332E-2</v>
      </c>
      <c r="K31" s="177">
        <v>8.0756437831294145E-2</v>
      </c>
      <c r="L31" s="177" t="s">
        <v>243</v>
      </c>
      <c r="M31" s="177">
        <v>4.101876990703196E-2</v>
      </c>
    </row>
    <row r="32" spans="1:16" x14ac:dyDescent="0.2">
      <c r="A32" s="11" t="s">
        <v>35</v>
      </c>
      <c r="B32" s="11" t="s">
        <v>97</v>
      </c>
      <c r="C32" s="10" t="s">
        <v>183</v>
      </c>
      <c r="D32" s="177">
        <v>7.4228717234980281E-3</v>
      </c>
      <c r="E32" s="177">
        <v>1.229413129204361E-2</v>
      </c>
      <c r="F32" s="177">
        <v>0.95383901646949665</v>
      </c>
      <c r="G32" s="177" t="s">
        <v>243</v>
      </c>
      <c r="H32" s="177" t="s">
        <v>243</v>
      </c>
      <c r="I32" s="177" t="s">
        <v>243</v>
      </c>
      <c r="J32" s="177" t="s">
        <v>243</v>
      </c>
      <c r="K32" s="177">
        <v>2.0064950127580607E-2</v>
      </c>
      <c r="L32" s="177" t="s">
        <v>243</v>
      </c>
      <c r="M32" s="177">
        <v>6.3790303873811184E-3</v>
      </c>
    </row>
    <row r="33" spans="1:16" x14ac:dyDescent="0.2">
      <c r="A33" s="11" t="s">
        <v>35</v>
      </c>
      <c r="B33" s="11" t="s">
        <v>99</v>
      </c>
      <c r="C33" s="10" t="s">
        <v>100</v>
      </c>
      <c r="D33" s="177" t="s">
        <v>243</v>
      </c>
      <c r="E33" s="177">
        <v>3.2342331135713398E-3</v>
      </c>
      <c r="F33" s="177">
        <v>0.9193929593232989</v>
      </c>
      <c r="G33" s="177">
        <v>6.6052991665630056E-2</v>
      </c>
      <c r="H33" s="177">
        <v>8.9563378529667875E-3</v>
      </c>
      <c r="I33" s="177" t="s">
        <v>243</v>
      </c>
      <c r="J33" s="177" t="s">
        <v>243</v>
      </c>
      <c r="K33" s="177" t="s">
        <v>243</v>
      </c>
      <c r="L33" s="177" t="s">
        <v>243</v>
      </c>
      <c r="M33" s="177">
        <v>2.3634780445329021E-3</v>
      </c>
    </row>
    <row r="34" spans="1:16" x14ac:dyDescent="0.2">
      <c r="A34" s="11" t="s">
        <v>35</v>
      </c>
      <c r="B34" s="11" t="s">
        <v>102</v>
      </c>
      <c r="C34" s="10" t="s">
        <v>184</v>
      </c>
      <c r="D34" s="177">
        <v>4.374649467190129E-3</v>
      </c>
      <c r="E34" s="177">
        <v>9.9083940923537107E-3</v>
      </c>
      <c r="F34" s="177">
        <v>0.95554309216676014</v>
      </c>
      <c r="G34" s="177">
        <v>1.4283043559543841E-2</v>
      </c>
      <c r="H34" s="177" t="s">
        <v>243</v>
      </c>
      <c r="I34" s="177" t="s">
        <v>243</v>
      </c>
      <c r="J34" s="177">
        <v>1.8695083193120209E-4</v>
      </c>
      <c r="K34" s="177">
        <v>1.1104879416713405E-2</v>
      </c>
      <c r="L34" s="177" t="s">
        <v>243</v>
      </c>
      <c r="M34" s="177">
        <v>4.5989904655075716E-3</v>
      </c>
    </row>
    <row r="35" spans="1:16" x14ac:dyDescent="0.2">
      <c r="A35" s="11" t="s">
        <v>35</v>
      </c>
      <c r="B35" s="11" t="s">
        <v>103</v>
      </c>
      <c r="C35" s="10" t="s">
        <v>104</v>
      </c>
      <c r="D35" s="177">
        <v>4.9544890359950348E-2</v>
      </c>
      <c r="E35" s="177">
        <v>4.2097641704592473E-2</v>
      </c>
      <c r="F35" s="177">
        <v>0.10229623500206868</v>
      </c>
      <c r="G35" s="177">
        <v>5.9474555233760863E-2</v>
      </c>
      <c r="H35" s="177">
        <v>4.6338436077782375E-2</v>
      </c>
      <c r="I35" s="177">
        <v>3.6305337194869676E-2</v>
      </c>
      <c r="J35" s="177">
        <v>5.6578402978899461E-2</v>
      </c>
      <c r="K35" s="177">
        <v>2.8961522548613984E-2</v>
      </c>
      <c r="L35" s="177" t="s">
        <v>243</v>
      </c>
      <c r="M35" s="179">
        <v>0.57840297889946213</v>
      </c>
    </row>
    <row r="36" spans="1:16" ht="12" thickBot="1" x14ac:dyDescent="0.25">
      <c r="A36" s="49" t="s">
        <v>35</v>
      </c>
      <c r="B36" s="49" t="s">
        <v>106</v>
      </c>
      <c r="C36" s="28" t="s">
        <v>107</v>
      </c>
      <c r="D36" s="180">
        <v>2.0037772352480537E-3</v>
      </c>
      <c r="E36" s="180">
        <v>2.6717029803307382E-3</v>
      </c>
      <c r="F36" s="180">
        <v>0.95255424017688517</v>
      </c>
      <c r="G36" s="180">
        <v>2.0982081164493988E-2</v>
      </c>
      <c r="H36" s="180">
        <v>7.8308535630383712E-4</v>
      </c>
      <c r="I36" s="180" t="s">
        <v>243</v>
      </c>
      <c r="J36" s="180" t="s">
        <v>243</v>
      </c>
      <c r="K36" s="180">
        <v>1.278271684554793E-2</v>
      </c>
      <c r="L36" s="180" t="s">
        <v>243</v>
      </c>
      <c r="M36" s="180">
        <v>8.2223962411902898E-3</v>
      </c>
    </row>
    <row r="37" spans="1:16" s="9" customFormat="1" ht="12" thickTop="1" x14ac:dyDescent="0.2">
      <c r="A37" s="620" t="s">
        <v>148</v>
      </c>
      <c r="B37" s="621"/>
      <c r="C37" s="622"/>
      <c r="D37" s="181">
        <v>1.7531217980223755E-2</v>
      </c>
      <c r="E37" s="181">
        <v>4.8570095715701873E-2</v>
      </c>
      <c r="F37" s="181">
        <v>0.75159317911081858</v>
      </c>
      <c r="G37" s="181">
        <v>6.8879484851261635E-2</v>
      </c>
      <c r="H37" s="181">
        <v>1.0142199045342085E-2</v>
      </c>
      <c r="I37" s="181">
        <v>2.4991044875586248E-3</v>
      </c>
      <c r="J37" s="181">
        <v>1.3840873686928851E-2</v>
      </c>
      <c r="K37" s="181">
        <v>3.963163199853386E-2</v>
      </c>
      <c r="L37" s="181">
        <v>2.4991044875586247E-5</v>
      </c>
      <c r="M37" s="181">
        <v>4.728722207875511E-2</v>
      </c>
      <c r="P37" s="1"/>
    </row>
    <row r="38" spans="1:16" x14ac:dyDescent="0.2">
      <c r="A38" s="11" t="s">
        <v>87</v>
      </c>
      <c r="B38" s="11" t="s">
        <v>86</v>
      </c>
      <c r="C38" s="10" t="s">
        <v>185</v>
      </c>
      <c r="D38" s="177" t="s">
        <v>243</v>
      </c>
      <c r="E38" s="177" t="s">
        <v>243</v>
      </c>
      <c r="F38" s="177" t="s">
        <v>243</v>
      </c>
      <c r="G38" s="177">
        <v>0.93735666867833434</v>
      </c>
      <c r="H38" s="177">
        <v>5.6729028364514182E-3</v>
      </c>
      <c r="I38" s="177" t="s">
        <v>243</v>
      </c>
      <c r="J38" s="177" t="s">
        <v>243</v>
      </c>
      <c r="K38" s="177">
        <v>5.1538925769462882E-2</v>
      </c>
      <c r="L38" s="177" t="s">
        <v>243</v>
      </c>
      <c r="M38" s="177">
        <v>5.4315027157513579E-3</v>
      </c>
    </row>
    <row r="39" spans="1:16" x14ac:dyDescent="0.2">
      <c r="A39" s="11" t="s">
        <v>87</v>
      </c>
      <c r="B39" s="11" t="s">
        <v>88</v>
      </c>
      <c r="C39" s="10" t="s">
        <v>186</v>
      </c>
      <c r="D39" s="177" t="s">
        <v>243</v>
      </c>
      <c r="E39" s="177" t="s">
        <v>243</v>
      </c>
      <c r="F39" s="177" t="s">
        <v>243</v>
      </c>
      <c r="G39" s="177">
        <v>0.92203389830508475</v>
      </c>
      <c r="H39" s="177" t="s">
        <v>243</v>
      </c>
      <c r="I39" s="177" t="s">
        <v>243</v>
      </c>
      <c r="J39" s="177">
        <v>3.7664783427495291E-4</v>
      </c>
      <c r="K39" s="177" t="s">
        <v>243</v>
      </c>
      <c r="L39" s="177" t="s">
        <v>243</v>
      </c>
      <c r="M39" s="179">
        <v>7.7589453860640298E-2</v>
      </c>
    </row>
    <row r="40" spans="1:16" x14ac:dyDescent="0.2">
      <c r="A40" s="11" t="s">
        <v>87</v>
      </c>
      <c r="B40" s="11" t="s">
        <v>89</v>
      </c>
      <c r="C40" s="10" t="s">
        <v>90</v>
      </c>
      <c r="D40" s="177" t="s">
        <v>243</v>
      </c>
      <c r="E40" s="177" t="s">
        <v>243</v>
      </c>
      <c r="F40" s="177">
        <v>5.6081317910970912E-4</v>
      </c>
      <c r="G40" s="177">
        <v>0.8393620750087627</v>
      </c>
      <c r="H40" s="177">
        <v>0.11878724150017525</v>
      </c>
      <c r="I40" s="177">
        <v>1.4195583596214511E-2</v>
      </c>
      <c r="J40" s="177" t="s">
        <v>243</v>
      </c>
      <c r="K40" s="177">
        <v>1.3669821240799159E-2</v>
      </c>
      <c r="L40" s="177">
        <v>3.505082369435682E-4</v>
      </c>
      <c r="M40" s="177">
        <v>1.3073957237995093E-2</v>
      </c>
    </row>
    <row r="41" spans="1:16" x14ac:dyDescent="0.2">
      <c r="A41" s="11" t="s">
        <v>87</v>
      </c>
      <c r="B41" s="11" t="s">
        <v>96</v>
      </c>
      <c r="C41" s="10" t="s">
        <v>187</v>
      </c>
      <c r="D41" s="177" t="s">
        <v>243</v>
      </c>
      <c r="E41" s="177" t="s">
        <v>243</v>
      </c>
      <c r="F41" s="177" t="s">
        <v>243</v>
      </c>
      <c r="G41" s="177">
        <v>0.85460775914820708</v>
      </c>
      <c r="H41" s="177">
        <v>0.13082853995838942</v>
      </c>
      <c r="I41" s="177" t="s">
        <v>243</v>
      </c>
      <c r="J41" s="177" t="s">
        <v>243</v>
      </c>
      <c r="K41" s="177">
        <v>4.5282095214783996E-3</v>
      </c>
      <c r="L41" s="177" t="s">
        <v>243</v>
      </c>
      <c r="M41" s="177">
        <v>1.0035491371925101E-2</v>
      </c>
    </row>
    <row r="42" spans="1:16" x14ac:dyDescent="0.2">
      <c r="A42" s="11" t="s">
        <v>87</v>
      </c>
      <c r="B42" s="11" t="s">
        <v>101</v>
      </c>
      <c r="C42" s="24" t="s">
        <v>162</v>
      </c>
      <c r="D42" s="177" t="s">
        <v>243</v>
      </c>
      <c r="E42" s="177" t="s">
        <v>243</v>
      </c>
      <c r="F42" s="177" t="s">
        <v>243</v>
      </c>
      <c r="G42" s="177">
        <v>0.95580568720379144</v>
      </c>
      <c r="H42" s="177">
        <v>4.7393364928909956E-3</v>
      </c>
      <c r="I42" s="177" t="s">
        <v>243</v>
      </c>
      <c r="J42" s="177">
        <v>4.1469194312796212E-3</v>
      </c>
      <c r="K42" s="177">
        <v>4.7393364928909954E-4</v>
      </c>
      <c r="L42" s="177" t="s">
        <v>243</v>
      </c>
      <c r="M42" s="177">
        <v>3.4834123222748814E-2</v>
      </c>
    </row>
    <row r="43" spans="1:16" x14ac:dyDescent="0.2">
      <c r="A43" s="11" t="s">
        <v>87</v>
      </c>
      <c r="B43" s="11" t="s">
        <v>105</v>
      </c>
      <c r="C43" s="10" t="s">
        <v>188</v>
      </c>
      <c r="D43" s="177">
        <v>2.781211372064277E-3</v>
      </c>
      <c r="E43" s="177">
        <v>1.6481252575195715E-3</v>
      </c>
      <c r="F43" s="177">
        <v>1.1742892459826947E-2</v>
      </c>
      <c r="G43" s="177">
        <v>0.58755665430572723</v>
      </c>
      <c r="H43" s="177">
        <v>1.5794533717895893E-3</v>
      </c>
      <c r="I43" s="177" t="s">
        <v>243</v>
      </c>
      <c r="J43" s="177">
        <v>5.2190633154786427E-3</v>
      </c>
      <c r="K43" s="177">
        <v>0.3747081444856476</v>
      </c>
      <c r="L43" s="177" t="s">
        <v>243</v>
      </c>
      <c r="M43" s="177">
        <v>1.476445543194616E-2</v>
      </c>
    </row>
    <row r="44" spans="1:16" ht="12" thickBot="1" x14ac:dyDescent="0.25">
      <c r="A44" s="49" t="s">
        <v>87</v>
      </c>
      <c r="B44" s="49" t="s">
        <v>110</v>
      </c>
      <c r="C44" s="28" t="s">
        <v>111</v>
      </c>
      <c r="D44" s="180" t="s">
        <v>243</v>
      </c>
      <c r="E44" s="180" t="s">
        <v>243</v>
      </c>
      <c r="F44" s="180">
        <v>1.816031254853702E-3</v>
      </c>
      <c r="G44" s="180">
        <v>0.95814764812004927</v>
      </c>
      <c r="H44" s="180">
        <v>1.6607127922675302E-3</v>
      </c>
      <c r="I44" s="180">
        <v>2.6284662899198318E-4</v>
      </c>
      <c r="J44" s="180" t="s">
        <v>243</v>
      </c>
      <c r="K44" s="180">
        <v>2.5137695790869663E-2</v>
      </c>
      <c r="L44" s="180">
        <v>1.5531846258617189E-4</v>
      </c>
      <c r="M44" s="180">
        <v>1.2819746950381725E-2</v>
      </c>
    </row>
    <row r="45" spans="1:16" s="9" customFormat="1" ht="12" thickTop="1" x14ac:dyDescent="0.2">
      <c r="A45" s="620" t="s">
        <v>149</v>
      </c>
      <c r="B45" s="621"/>
      <c r="C45" s="622"/>
      <c r="D45" s="181">
        <v>4.7956235494718894E-4</v>
      </c>
      <c r="E45" s="181">
        <v>2.8418509922796379E-4</v>
      </c>
      <c r="F45" s="181">
        <v>3.0194666792971157E-3</v>
      </c>
      <c r="G45" s="181">
        <v>0.86746909487045898</v>
      </c>
      <c r="H45" s="181">
        <v>2.8004073319755601E-2</v>
      </c>
      <c r="I45" s="181">
        <v>2.5280632785487614E-3</v>
      </c>
      <c r="J45" s="181">
        <v>1.1130583053095249E-3</v>
      </c>
      <c r="K45" s="181">
        <v>8.2147255245583292E-2</v>
      </c>
      <c r="L45" s="181">
        <v>1.3617202671339934E-4</v>
      </c>
      <c r="M45" s="181">
        <v>1.4819068820158196E-2</v>
      </c>
      <c r="P45" s="1"/>
    </row>
    <row r="46" spans="1:16" x14ac:dyDescent="0.2">
      <c r="A46" s="11" t="s">
        <v>55</v>
      </c>
      <c r="B46" s="11" t="s">
        <v>53</v>
      </c>
      <c r="C46" s="10" t="s">
        <v>54</v>
      </c>
      <c r="D46" s="177">
        <v>4.3332250027082654E-4</v>
      </c>
      <c r="E46" s="177" t="s">
        <v>243</v>
      </c>
      <c r="F46" s="177" t="s">
        <v>243</v>
      </c>
      <c r="G46" s="177" t="s">
        <v>243</v>
      </c>
      <c r="H46" s="177">
        <v>0.96219261185137039</v>
      </c>
      <c r="I46" s="177">
        <v>3.0332575018957859E-3</v>
      </c>
      <c r="J46" s="177" t="s">
        <v>243</v>
      </c>
      <c r="K46" s="177" t="s">
        <v>243</v>
      </c>
      <c r="L46" s="177" t="s">
        <v>243</v>
      </c>
      <c r="M46" s="177">
        <v>3.4340808146463002E-2</v>
      </c>
    </row>
    <row r="47" spans="1:16" x14ac:dyDescent="0.2">
      <c r="A47" s="11" t="s">
        <v>55</v>
      </c>
      <c r="B47" s="11" t="s">
        <v>56</v>
      </c>
      <c r="C47" s="10" t="s">
        <v>57</v>
      </c>
      <c r="D47" s="177" t="s">
        <v>243</v>
      </c>
      <c r="E47" s="177" t="s">
        <v>243</v>
      </c>
      <c r="F47" s="177" t="s">
        <v>243</v>
      </c>
      <c r="G47" s="177">
        <v>7.7914860509058576E-2</v>
      </c>
      <c r="H47" s="177">
        <v>0.67150161164832722</v>
      </c>
      <c r="I47" s="177" t="s">
        <v>243</v>
      </c>
      <c r="J47" s="177">
        <v>2.5564076914527064E-3</v>
      </c>
      <c r="K47" s="177" t="s">
        <v>243</v>
      </c>
      <c r="L47" s="177" t="s">
        <v>243</v>
      </c>
      <c r="M47" s="179">
        <v>0.24802712015116149</v>
      </c>
    </row>
    <row r="48" spans="1:16" x14ac:dyDescent="0.2">
      <c r="A48" s="11" t="s">
        <v>55</v>
      </c>
      <c r="B48" s="11" t="s">
        <v>58</v>
      </c>
      <c r="C48" s="10" t="s">
        <v>189</v>
      </c>
      <c r="D48" s="177" t="s">
        <v>243</v>
      </c>
      <c r="E48" s="177" t="s">
        <v>243</v>
      </c>
      <c r="F48" s="177" t="s">
        <v>243</v>
      </c>
      <c r="G48" s="177" t="s">
        <v>243</v>
      </c>
      <c r="H48" s="177">
        <v>0.95542117093010814</v>
      </c>
      <c r="I48" s="177" t="s">
        <v>243</v>
      </c>
      <c r="J48" s="177" t="s">
        <v>243</v>
      </c>
      <c r="K48" s="177" t="s">
        <v>243</v>
      </c>
      <c r="L48" s="177" t="s">
        <v>243</v>
      </c>
      <c r="M48" s="177">
        <v>4.4578829069891898E-2</v>
      </c>
    </row>
    <row r="49" spans="1:13" x14ac:dyDescent="0.2">
      <c r="A49" s="11" t="s">
        <v>55</v>
      </c>
      <c r="B49" s="11" t="s">
        <v>59</v>
      </c>
      <c r="C49" s="10" t="s">
        <v>60</v>
      </c>
      <c r="D49" s="177">
        <v>4.2897211681240718E-3</v>
      </c>
      <c r="E49" s="177" t="s">
        <v>243</v>
      </c>
      <c r="F49" s="177" t="s">
        <v>243</v>
      </c>
      <c r="G49" s="177">
        <v>3.4647747896386734E-3</v>
      </c>
      <c r="H49" s="177">
        <v>0.93763405378650388</v>
      </c>
      <c r="I49" s="177">
        <v>2.4693394929329593E-2</v>
      </c>
      <c r="J49" s="177" t="s">
        <v>243</v>
      </c>
      <c r="K49" s="177">
        <v>1.2099213551119178E-3</v>
      </c>
      <c r="L49" s="177">
        <v>3.4647747896386734E-3</v>
      </c>
      <c r="M49" s="177">
        <v>2.5243359181653192E-2</v>
      </c>
    </row>
    <row r="50" spans="1:13" x14ac:dyDescent="0.2">
      <c r="A50" s="11" t="s">
        <v>55</v>
      </c>
      <c r="B50" s="11" t="s">
        <v>63</v>
      </c>
      <c r="C50" s="10" t="s">
        <v>190</v>
      </c>
      <c r="D50" s="177" t="s">
        <v>243</v>
      </c>
      <c r="E50" s="177" t="s">
        <v>243</v>
      </c>
      <c r="F50" s="177" t="s">
        <v>243</v>
      </c>
      <c r="G50" s="177" t="s">
        <v>243</v>
      </c>
      <c r="H50" s="177">
        <v>0.91987586401467059</v>
      </c>
      <c r="I50" s="177" t="s">
        <v>243</v>
      </c>
      <c r="J50" s="177" t="s">
        <v>243</v>
      </c>
      <c r="K50" s="177" t="s">
        <v>243</v>
      </c>
      <c r="L50" s="177" t="s">
        <v>243</v>
      </c>
      <c r="M50" s="179">
        <v>8.0124135985329387E-2</v>
      </c>
    </row>
    <row r="51" spans="1:13" x14ac:dyDescent="0.2">
      <c r="A51" s="11" t="s">
        <v>55</v>
      </c>
      <c r="B51" s="11" t="s">
        <v>66</v>
      </c>
      <c r="C51" s="10" t="s">
        <v>67</v>
      </c>
      <c r="D51" s="177">
        <v>1.1013889738726061E-3</v>
      </c>
      <c r="E51" s="177" t="s">
        <v>243</v>
      </c>
      <c r="F51" s="177">
        <v>5.2010034877317507E-4</v>
      </c>
      <c r="G51" s="177">
        <v>8.5663586856758248E-3</v>
      </c>
      <c r="H51" s="177">
        <v>0.93526280364682124</v>
      </c>
      <c r="I51" s="177">
        <v>2.0681637398274489E-2</v>
      </c>
      <c r="J51" s="177">
        <v>7.1284341920088111E-3</v>
      </c>
      <c r="K51" s="177">
        <v>3.242978645291562E-3</v>
      </c>
      <c r="L51" s="177" t="s">
        <v>243</v>
      </c>
      <c r="M51" s="177">
        <v>2.3496298109282263E-2</v>
      </c>
    </row>
    <row r="52" spans="1:13" x14ac:dyDescent="0.2">
      <c r="A52" s="11" t="s">
        <v>55</v>
      </c>
      <c r="B52" s="11" t="s">
        <v>68</v>
      </c>
      <c r="C52" s="10" t="s">
        <v>69</v>
      </c>
      <c r="D52" s="177">
        <v>6.0694469769986192E-3</v>
      </c>
      <c r="E52" s="177">
        <v>1.0601995363255099E-2</v>
      </c>
      <c r="F52" s="177">
        <v>1.2008648310714007E-2</v>
      </c>
      <c r="G52" s="177">
        <v>4.0584542447055144E-2</v>
      </c>
      <c r="H52" s="177">
        <v>0.61978691812758868</v>
      </c>
      <c r="I52" s="177">
        <v>8.0153168876501077E-2</v>
      </c>
      <c r="J52" s="177">
        <v>6.0694469769986194E-2</v>
      </c>
      <c r="K52" s="177">
        <v>2.4095444007397951E-2</v>
      </c>
      <c r="L52" s="177" t="s">
        <v>243</v>
      </c>
      <c r="M52" s="179">
        <v>0.14600536612050327</v>
      </c>
    </row>
    <row r="53" spans="1:13" x14ac:dyDescent="0.2">
      <c r="A53" s="11" t="s">
        <v>55</v>
      </c>
      <c r="B53" s="11" t="s">
        <v>70</v>
      </c>
      <c r="C53" s="10" t="s">
        <v>171</v>
      </c>
      <c r="D53" s="177">
        <v>5.5711756742684582E-3</v>
      </c>
      <c r="E53" s="177" t="s">
        <v>243</v>
      </c>
      <c r="F53" s="177">
        <v>1.8744142455482662E-3</v>
      </c>
      <c r="G53" s="177">
        <v>2.2701239196084556E-2</v>
      </c>
      <c r="H53" s="177">
        <v>0.79443923773820679</v>
      </c>
      <c r="I53" s="177">
        <v>6.1334999479329376E-2</v>
      </c>
      <c r="J53" s="177">
        <v>3.8217223784234096E-2</v>
      </c>
      <c r="K53" s="177">
        <v>4.5298344267416428E-3</v>
      </c>
      <c r="L53" s="177">
        <v>2.3117775695095284E-2</v>
      </c>
      <c r="M53" s="177">
        <v>4.8214099760491513E-2</v>
      </c>
    </row>
    <row r="54" spans="1:13" x14ac:dyDescent="0.2">
      <c r="A54" s="11" t="s">
        <v>55</v>
      </c>
      <c r="B54" s="11" t="s">
        <v>71</v>
      </c>
      <c r="C54" s="10" t="s">
        <v>191</v>
      </c>
      <c r="D54" s="177" t="s">
        <v>243</v>
      </c>
      <c r="E54" s="177" t="s">
        <v>243</v>
      </c>
      <c r="F54" s="177" t="s">
        <v>243</v>
      </c>
      <c r="G54" s="177" t="s">
        <v>243</v>
      </c>
      <c r="H54" s="177">
        <v>0.99762244412743695</v>
      </c>
      <c r="I54" s="177">
        <v>2.3775558725630053E-3</v>
      </c>
      <c r="J54" s="177" t="s">
        <v>243</v>
      </c>
      <c r="K54" s="177" t="s">
        <v>243</v>
      </c>
      <c r="L54" s="177" t="s">
        <v>243</v>
      </c>
      <c r="M54" s="177" t="s">
        <v>243</v>
      </c>
    </row>
    <row r="55" spans="1:13" x14ac:dyDescent="0.2">
      <c r="A55" s="11" t="s">
        <v>55</v>
      </c>
      <c r="B55" s="11" t="s">
        <v>72</v>
      </c>
      <c r="C55" s="10" t="s">
        <v>192</v>
      </c>
      <c r="D55" s="177" t="s">
        <v>243</v>
      </c>
      <c r="E55" s="177" t="s">
        <v>243</v>
      </c>
      <c r="F55" s="177" t="s">
        <v>243</v>
      </c>
      <c r="G55" s="177">
        <v>4.9584525269036915E-2</v>
      </c>
      <c r="H55" s="177">
        <v>0.55986922762566405</v>
      </c>
      <c r="I55" s="177" t="s">
        <v>243</v>
      </c>
      <c r="J55" s="177" t="s">
        <v>243</v>
      </c>
      <c r="K55" s="177" t="s">
        <v>243</v>
      </c>
      <c r="L55" s="177" t="s">
        <v>243</v>
      </c>
      <c r="M55" s="179">
        <v>0.390546247105299</v>
      </c>
    </row>
    <row r="56" spans="1:13" x14ac:dyDescent="0.2">
      <c r="A56" s="11" t="s">
        <v>55</v>
      </c>
      <c r="B56" s="11" t="s">
        <v>73</v>
      </c>
      <c r="C56" s="10" t="s">
        <v>193</v>
      </c>
      <c r="D56" s="177" t="s">
        <v>243</v>
      </c>
      <c r="E56" s="177" t="s">
        <v>243</v>
      </c>
      <c r="F56" s="177">
        <v>1.8064516129032257E-3</v>
      </c>
      <c r="G56" s="177" t="s">
        <v>243</v>
      </c>
      <c r="H56" s="177">
        <v>0.89815053763440855</v>
      </c>
      <c r="I56" s="177">
        <v>9.7290322580645155E-2</v>
      </c>
      <c r="J56" s="177" t="s">
        <v>243</v>
      </c>
      <c r="K56" s="177" t="s">
        <v>243</v>
      </c>
      <c r="L56" s="177" t="s">
        <v>243</v>
      </c>
      <c r="M56" s="177">
        <v>2.7526881720430106E-3</v>
      </c>
    </row>
    <row r="57" spans="1:13" x14ac:dyDescent="0.2">
      <c r="A57" s="11" t="s">
        <v>55</v>
      </c>
      <c r="B57" s="11" t="s">
        <v>74</v>
      </c>
      <c r="C57" s="10" t="s">
        <v>194</v>
      </c>
      <c r="D57" s="177">
        <v>3.1667921032825799E-2</v>
      </c>
      <c r="E57" s="177">
        <v>1.0999826318531813E-3</v>
      </c>
      <c r="F57" s="177" t="s">
        <v>243</v>
      </c>
      <c r="G57" s="177">
        <v>7.5435651016036595E-2</v>
      </c>
      <c r="H57" s="177">
        <v>0.51438661494818505</v>
      </c>
      <c r="I57" s="177">
        <v>0.262722167544723</v>
      </c>
      <c r="J57" s="177">
        <v>1.2041915127655879E-2</v>
      </c>
      <c r="K57" s="177">
        <v>9.7203728362183758E-2</v>
      </c>
      <c r="L57" s="177" t="s">
        <v>243</v>
      </c>
      <c r="M57" s="177">
        <v>5.4420193365367917E-3</v>
      </c>
    </row>
    <row r="58" spans="1:13" x14ac:dyDescent="0.2">
      <c r="A58" s="11" t="s">
        <v>55</v>
      </c>
      <c r="B58" s="11" t="s">
        <v>75</v>
      </c>
      <c r="C58" s="10" t="s">
        <v>195</v>
      </c>
      <c r="D58" s="177">
        <v>3.759228906966603E-4</v>
      </c>
      <c r="E58" s="177">
        <v>4.7215915071500535E-3</v>
      </c>
      <c r="F58" s="177">
        <v>7.1726087544922781E-3</v>
      </c>
      <c r="G58" s="177">
        <v>1.6706013262559584E-2</v>
      </c>
      <c r="H58" s="177">
        <v>0.80185856277160428</v>
      </c>
      <c r="I58" s="177">
        <v>9.310858156774883E-2</v>
      </c>
      <c r="J58" s="177">
        <v>1.6465422612513721E-2</v>
      </c>
      <c r="K58" s="177">
        <v>8.9469647985805159E-3</v>
      </c>
      <c r="L58" s="177" t="s">
        <v>243</v>
      </c>
      <c r="M58" s="177">
        <v>5.0644331834654076E-2</v>
      </c>
    </row>
    <row r="59" spans="1:13" x14ac:dyDescent="0.2">
      <c r="A59" s="11" t="s">
        <v>55</v>
      </c>
      <c r="B59" s="11" t="s">
        <v>76</v>
      </c>
      <c r="C59" s="10" t="s">
        <v>77</v>
      </c>
      <c r="D59" s="177" t="s">
        <v>243</v>
      </c>
      <c r="E59" s="177">
        <v>2.0696517412935322E-2</v>
      </c>
      <c r="F59" s="177">
        <v>1.5820895522388061E-2</v>
      </c>
      <c r="G59" s="177">
        <v>7.1940298507462683E-2</v>
      </c>
      <c r="H59" s="177">
        <v>0.62358208955223882</v>
      </c>
      <c r="I59" s="177">
        <v>2.199004975124378E-2</v>
      </c>
      <c r="J59" s="177">
        <v>4.3084577114427862E-2</v>
      </c>
      <c r="K59" s="177">
        <v>4.0497512437810947E-2</v>
      </c>
      <c r="L59" s="177" t="s">
        <v>243</v>
      </c>
      <c r="M59" s="179">
        <v>0.16238805970149253</v>
      </c>
    </row>
    <row r="60" spans="1:13" x14ac:dyDescent="0.2">
      <c r="A60" s="11" t="s">
        <v>55</v>
      </c>
      <c r="B60" s="11" t="s">
        <v>79</v>
      </c>
      <c r="C60" s="10" t="s">
        <v>392</v>
      </c>
      <c r="D60" s="177" t="s">
        <v>243</v>
      </c>
      <c r="E60" s="177">
        <v>3.7015711112939049E-4</v>
      </c>
      <c r="F60" s="177" t="s">
        <v>243</v>
      </c>
      <c r="G60" s="177">
        <v>4.0305996545200295E-3</v>
      </c>
      <c r="H60" s="177">
        <v>0.9688656740972279</v>
      </c>
      <c r="I60" s="177">
        <v>7.4648350744427076E-3</v>
      </c>
      <c r="J60" s="177">
        <v>3.2491568643579832E-3</v>
      </c>
      <c r="K60" s="177">
        <v>1.3983713087110307E-3</v>
      </c>
      <c r="L60" s="177" t="s">
        <v>243</v>
      </c>
      <c r="M60" s="177">
        <v>1.4621205889610923E-2</v>
      </c>
    </row>
    <row r="61" spans="1:13" x14ac:dyDescent="0.2">
      <c r="A61" s="11" t="s">
        <v>55</v>
      </c>
      <c r="B61" s="11" t="s">
        <v>80</v>
      </c>
      <c r="C61" s="10" t="s">
        <v>196</v>
      </c>
      <c r="D61" s="177">
        <v>5.9488399762046404E-4</v>
      </c>
      <c r="E61" s="177" t="s">
        <v>243</v>
      </c>
      <c r="F61" s="177">
        <v>5.720038438658308E-4</v>
      </c>
      <c r="G61" s="177">
        <v>1.1302795954788817E-2</v>
      </c>
      <c r="H61" s="177">
        <v>0.89708506841165969</v>
      </c>
      <c r="I61" s="177">
        <v>4.5051022742872829E-2</v>
      </c>
      <c r="J61" s="177">
        <v>1.0913833340960051E-2</v>
      </c>
      <c r="K61" s="177">
        <v>6.8411659726353357E-3</v>
      </c>
      <c r="L61" s="177">
        <v>9.0834210405893925E-3</v>
      </c>
      <c r="M61" s="177">
        <v>1.855580469500755E-2</v>
      </c>
    </row>
    <row r="62" spans="1:13" x14ac:dyDescent="0.2">
      <c r="A62" s="11" t="s">
        <v>55</v>
      </c>
      <c r="B62" s="11" t="s">
        <v>81</v>
      </c>
      <c r="C62" s="10" t="s">
        <v>209</v>
      </c>
      <c r="D62" s="177">
        <v>3.0611207159564731E-2</v>
      </c>
      <c r="E62" s="177">
        <v>2.1356656157835857E-3</v>
      </c>
      <c r="F62" s="177">
        <v>3.1018000610190177E-2</v>
      </c>
      <c r="G62" s="177">
        <v>5.3900132207871453E-2</v>
      </c>
      <c r="H62" s="177">
        <v>0.56727346689718294</v>
      </c>
      <c r="I62" s="177">
        <v>5.3289942031933289E-2</v>
      </c>
      <c r="J62" s="177">
        <v>1.403437404657785E-2</v>
      </c>
      <c r="K62" s="177">
        <v>8.2375673751652594E-3</v>
      </c>
      <c r="L62" s="177" t="s">
        <v>243</v>
      </c>
      <c r="M62" s="179">
        <v>0.23949964405573071</v>
      </c>
    </row>
    <row r="63" spans="1:13" x14ac:dyDescent="0.2">
      <c r="A63" s="11" t="s">
        <v>55</v>
      </c>
      <c r="B63" s="11" t="s">
        <v>82</v>
      </c>
      <c r="C63" s="10" t="s">
        <v>197</v>
      </c>
      <c r="D63" s="177">
        <v>1.9526482792287039E-2</v>
      </c>
      <c r="E63" s="177">
        <v>3.1730534537466439E-3</v>
      </c>
      <c r="F63" s="177">
        <v>5.9799853551379054E-3</v>
      </c>
      <c r="G63" s="177">
        <v>1.5987307786185012E-2</v>
      </c>
      <c r="H63" s="177">
        <v>0.59580180619965828</v>
      </c>
      <c r="I63" s="177">
        <v>0.11715889675372224</v>
      </c>
      <c r="J63" s="177">
        <v>7.7007566512082015E-2</v>
      </c>
      <c r="K63" s="177">
        <v>1.0617525018306078E-2</v>
      </c>
      <c r="L63" s="177" t="s">
        <v>243</v>
      </c>
      <c r="M63" s="179">
        <v>0.15474737612887479</v>
      </c>
    </row>
    <row r="64" spans="1:13" x14ac:dyDescent="0.2">
      <c r="A64" s="11" t="s">
        <v>55</v>
      </c>
      <c r="B64" s="11" t="s">
        <v>84</v>
      </c>
      <c r="C64" s="10" t="s">
        <v>85</v>
      </c>
      <c r="D64" s="177">
        <v>3.90535263036986E-3</v>
      </c>
      <c r="E64" s="177">
        <v>1.0031395972126503E-2</v>
      </c>
      <c r="F64" s="177">
        <v>1.3017842101232867E-3</v>
      </c>
      <c r="G64" s="177">
        <v>1.5697986063251398E-2</v>
      </c>
      <c r="H64" s="177">
        <v>0.60977103913010189</v>
      </c>
      <c r="I64" s="177">
        <v>7.0602649513745314E-2</v>
      </c>
      <c r="J64" s="177">
        <v>1.4319626311356153E-2</v>
      </c>
      <c r="K64" s="177" t="s">
        <v>243</v>
      </c>
      <c r="L64" s="177" t="s">
        <v>243</v>
      </c>
      <c r="M64" s="179">
        <v>0.27437016616892562</v>
      </c>
    </row>
    <row r="65" spans="1:16" x14ac:dyDescent="0.2">
      <c r="A65" s="11" t="s">
        <v>55</v>
      </c>
      <c r="B65" s="204" t="s">
        <v>210</v>
      </c>
      <c r="C65" s="10" t="s">
        <v>211</v>
      </c>
      <c r="D65" s="177" t="s">
        <v>243</v>
      </c>
      <c r="E65" s="177" t="s">
        <v>243</v>
      </c>
      <c r="F65" s="177" t="s">
        <v>243</v>
      </c>
      <c r="G65" s="177" t="s">
        <v>243</v>
      </c>
      <c r="H65" s="177">
        <v>0.76272061988807571</v>
      </c>
      <c r="I65" s="177">
        <v>0.13848471803702109</v>
      </c>
      <c r="J65" s="177" t="s">
        <v>243</v>
      </c>
      <c r="K65" s="177" t="s">
        <v>243</v>
      </c>
      <c r="L65" s="177" t="s">
        <v>243</v>
      </c>
      <c r="M65" s="179">
        <v>9.8794662074903145E-2</v>
      </c>
    </row>
    <row r="66" spans="1:16" ht="12" thickBot="1" x14ac:dyDescent="0.25">
      <c r="A66" s="11" t="s">
        <v>55</v>
      </c>
      <c r="B66" s="204" t="s">
        <v>98</v>
      </c>
      <c r="C66" s="10" t="s">
        <v>333</v>
      </c>
      <c r="D66" s="180" t="s">
        <v>243</v>
      </c>
      <c r="E66" s="180" t="s">
        <v>243</v>
      </c>
      <c r="F66" s="180" t="s">
        <v>243</v>
      </c>
      <c r="G66" s="180">
        <v>0.14315018315018316</v>
      </c>
      <c r="H66" s="180">
        <v>0.84864468864468867</v>
      </c>
      <c r="I66" s="180" t="s">
        <v>243</v>
      </c>
      <c r="J66" s="180" t="s">
        <v>243</v>
      </c>
      <c r="K66" s="180" t="s">
        <v>243</v>
      </c>
      <c r="L66" s="180" t="s">
        <v>243</v>
      </c>
      <c r="M66" s="180">
        <v>8.2051282051282051E-3</v>
      </c>
    </row>
    <row r="67" spans="1:16" s="9" customFormat="1" ht="12" thickTop="1" x14ac:dyDescent="0.2">
      <c r="A67" s="620" t="s">
        <v>150</v>
      </c>
      <c r="B67" s="621"/>
      <c r="C67" s="622"/>
      <c r="D67" s="181">
        <v>3.595151131624261E-3</v>
      </c>
      <c r="E67" s="181">
        <v>2.6229929174605578E-3</v>
      </c>
      <c r="F67" s="181">
        <v>3.5928583056474596E-3</v>
      </c>
      <c r="G67" s="181">
        <v>2.2407788271277998E-2</v>
      </c>
      <c r="H67" s="181">
        <v>0.80635250365132538</v>
      </c>
      <c r="I67" s="181">
        <v>5.838681349924222E-2</v>
      </c>
      <c r="J67" s="181">
        <v>1.5293149265263916E-2</v>
      </c>
      <c r="K67" s="181">
        <v>9.9875499549459696E-3</v>
      </c>
      <c r="L67" s="181">
        <v>2.0727146830282726E-3</v>
      </c>
      <c r="M67" s="181">
        <v>7.568847832018398E-2</v>
      </c>
      <c r="P67" s="1"/>
    </row>
    <row r="68" spans="1:16" x14ac:dyDescent="0.2">
      <c r="A68" s="11" t="s">
        <v>5</v>
      </c>
      <c r="B68" s="11" t="s">
        <v>3</v>
      </c>
      <c r="C68" s="10" t="s">
        <v>4</v>
      </c>
      <c r="D68" s="177" t="s">
        <v>243</v>
      </c>
      <c r="E68" s="177" t="s">
        <v>243</v>
      </c>
      <c r="F68" s="177" t="s">
        <v>243</v>
      </c>
      <c r="G68" s="177" t="s">
        <v>243</v>
      </c>
      <c r="H68" s="177">
        <v>2.3122613491726771E-2</v>
      </c>
      <c r="I68" s="177">
        <v>0.96694951209164193</v>
      </c>
      <c r="J68" s="177">
        <v>2.9274501484938481E-3</v>
      </c>
      <c r="K68" s="177">
        <v>2.3759015697921086E-3</v>
      </c>
      <c r="L68" s="177" t="s">
        <v>243</v>
      </c>
      <c r="M68" s="177">
        <v>4.6245226983453545E-3</v>
      </c>
    </row>
    <row r="69" spans="1:16" x14ac:dyDescent="0.2">
      <c r="A69" s="11" t="s">
        <v>5</v>
      </c>
      <c r="B69" s="11" t="s">
        <v>14</v>
      </c>
      <c r="C69" s="10" t="s">
        <v>199</v>
      </c>
      <c r="D69" s="177">
        <v>1.3978194017333001E-3</v>
      </c>
      <c r="E69" s="177" t="s">
        <v>243</v>
      </c>
      <c r="F69" s="177" t="s">
        <v>243</v>
      </c>
      <c r="G69" s="177" t="s">
        <v>243</v>
      </c>
      <c r="H69" s="177">
        <v>3.2755567980616906E-2</v>
      </c>
      <c r="I69" s="177">
        <v>0.75426334917528659</v>
      </c>
      <c r="J69" s="177">
        <v>0.191617742987606</v>
      </c>
      <c r="K69" s="177">
        <v>1.3512254216755195E-3</v>
      </c>
      <c r="L69" s="177" t="s">
        <v>243</v>
      </c>
      <c r="M69" s="177">
        <v>1.8614295033081724E-2</v>
      </c>
    </row>
    <row r="70" spans="1:16" x14ac:dyDescent="0.2">
      <c r="A70" s="11" t="s">
        <v>5</v>
      </c>
      <c r="B70" s="11" t="s">
        <v>51</v>
      </c>
      <c r="C70" s="10" t="s">
        <v>52</v>
      </c>
      <c r="D70" s="177" t="s">
        <v>243</v>
      </c>
      <c r="E70" s="177" t="s">
        <v>243</v>
      </c>
      <c r="F70" s="177" t="s">
        <v>243</v>
      </c>
      <c r="G70" s="177" t="s">
        <v>243</v>
      </c>
      <c r="H70" s="177">
        <v>1.3510002598077424E-3</v>
      </c>
      <c r="I70" s="177">
        <v>0.97963107300597563</v>
      </c>
      <c r="J70" s="177">
        <v>4.6765393608729541E-4</v>
      </c>
      <c r="K70" s="177" t="s">
        <v>243</v>
      </c>
      <c r="L70" s="177" t="s">
        <v>243</v>
      </c>
      <c r="M70" s="177">
        <v>1.8550272798129385E-2</v>
      </c>
    </row>
    <row r="71" spans="1:16" x14ac:dyDescent="0.2">
      <c r="A71" s="11" t="s">
        <v>5</v>
      </c>
      <c r="B71" s="11" t="s">
        <v>61</v>
      </c>
      <c r="C71" s="10" t="s">
        <v>62</v>
      </c>
      <c r="D71" s="177" t="s">
        <v>243</v>
      </c>
      <c r="E71" s="177" t="s">
        <v>243</v>
      </c>
      <c r="F71" s="177" t="s">
        <v>243</v>
      </c>
      <c r="G71" s="177" t="s">
        <v>243</v>
      </c>
      <c r="H71" s="177">
        <v>8.9096781378772694E-3</v>
      </c>
      <c r="I71" s="177">
        <v>0.98368415191001224</v>
      </c>
      <c r="J71" s="177">
        <v>5.0116939525559636E-4</v>
      </c>
      <c r="K71" s="177" t="s">
        <v>243</v>
      </c>
      <c r="L71" s="177" t="s">
        <v>243</v>
      </c>
      <c r="M71" s="177">
        <v>6.9050005568548839E-3</v>
      </c>
    </row>
    <row r="72" spans="1:16" x14ac:dyDescent="0.2">
      <c r="A72" s="11" t="s">
        <v>5</v>
      </c>
      <c r="B72" s="11" t="s">
        <v>64</v>
      </c>
      <c r="C72" s="10" t="s">
        <v>65</v>
      </c>
      <c r="D72" s="177" t="s">
        <v>243</v>
      </c>
      <c r="E72" s="177" t="s">
        <v>243</v>
      </c>
      <c r="F72" s="177" t="s">
        <v>243</v>
      </c>
      <c r="G72" s="177" t="s">
        <v>243</v>
      </c>
      <c r="H72" s="177">
        <v>0.4705933988764045</v>
      </c>
      <c r="I72" s="177">
        <v>0.4877984550561798</v>
      </c>
      <c r="J72" s="177" t="s">
        <v>243</v>
      </c>
      <c r="K72" s="177" t="s">
        <v>243</v>
      </c>
      <c r="L72" s="177" t="s">
        <v>243</v>
      </c>
      <c r="M72" s="177">
        <v>4.1608146067415731E-2</v>
      </c>
    </row>
    <row r="73" spans="1:16" x14ac:dyDescent="0.2">
      <c r="A73" s="11" t="s">
        <v>5</v>
      </c>
      <c r="B73" s="11" t="s">
        <v>78</v>
      </c>
      <c r="C73" s="10" t="s">
        <v>200</v>
      </c>
      <c r="D73" s="177">
        <v>2.6627727194640095E-3</v>
      </c>
      <c r="E73" s="177" t="s">
        <v>243</v>
      </c>
      <c r="F73" s="177" t="s">
        <v>243</v>
      </c>
      <c r="G73" s="177" t="s">
        <v>243</v>
      </c>
      <c r="H73" s="177">
        <v>1.0822882666208556E-2</v>
      </c>
      <c r="I73" s="177">
        <v>0.98050163202198937</v>
      </c>
      <c r="J73" s="177" t="s">
        <v>243</v>
      </c>
      <c r="K73" s="177" t="s">
        <v>243</v>
      </c>
      <c r="L73" s="177" t="s">
        <v>243</v>
      </c>
      <c r="M73" s="177">
        <v>6.0127125923380865E-3</v>
      </c>
    </row>
    <row r="74" spans="1:16" ht="12" thickBot="1" x14ac:dyDescent="0.25">
      <c r="A74" s="49" t="s">
        <v>5</v>
      </c>
      <c r="B74" s="49" t="s">
        <v>83</v>
      </c>
      <c r="C74" s="28" t="s">
        <v>201</v>
      </c>
      <c r="D74" s="180" t="s">
        <v>243</v>
      </c>
      <c r="E74" s="180" t="s">
        <v>243</v>
      </c>
      <c r="F74" s="180" t="s">
        <v>243</v>
      </c>
      <c r="G74" s="180" t="s">
        <v>243</v>
      </c>
      <c r="H74" s="180" t="s">
        <v>243</v>
      </c>
      <c r="I74" s="180">
        <v>0.97960697070819425</v>
      </c>
      <c r="J74" s="180" t="s">
        <v>243</v>
      </c>
      <c r="K74" s="180" t="s">
        <v>243</v>
      </c>
      <c r="L74" s="180" t="s">
        <v>243</v>
      </c>
      <c r="M74" s="180">
        <v>2.0393029291805712E-2</v>
      </c>
    </row>
    <row r="75" spans="1:16" s="9" customFormat="1" ht="12" thickTop="1" x14ac:dyDescent="0.2">
      <c r="A75" s="620" t="s">
        <v>151</v>
      </c>
      <c r="B75" s="621"/>
      <c r="C75" s="622"/>
      <c r="D75" s="181">
        <v>6.7496402664253606E-4</v>
      </c>
      <c r="E75" s="181" t="s">
        <v>243</v>
      </c>
      <c r="F75" s="181" t="s">
        <v>243</v>
      </c>
      <c r="G75" s="181" t="s">
        <v>243</v>
      </c>
      <c r="H75" s="181">
        <v>5.6548634495853789E-2</v>
      </c>
      <c r="I75" s="181">
        <v>0.86471792437436024</v>
      </c>
      <c r="J75" s="181">
        <v>6.1651659224755601E-2</v>
      </c>
      <c r="K75" s="181">
        <v>8.4555933007966061E-4</v>
      </c>
      <c r="L75" s="181" t="s">
        <v>243</v>
      </c>
      <c r="M75" s="181">
        <v>1.556125854830814E-2</v>
      </c>
      <c r="P75" s="1"/>
    </row>
    <row r="76" spans="1:16" x14ac:dyDescent="0.2">
      <c r="A76" s="29" t="s">
        <v>2</v>
      </c>
      <c r="B76" s="29" t="s">
        <v>0</v>
      </c>
      <c r="C76" s="29" t="s">
        <v>1</v>
      </c>
      <c r="D76" s="177">
        <v>1.1352670715785889E-4</v>
      </c>
      <c r="E76" s="177" t="s">
        <v>243</v>
      </c>
      <c r="F76" s="177" t="s">
        <v>243</v>
      </c>
      <c r="G76" s="177">
        <v>3.8031446897882726E-3</v>
      </c>
      <c r="H76" s="177" t="s">
        <v>243</v>
      </c>
      <c r="I76" s="177">
        <v>2.4067661917466083E-2</v>
      </c>
      <c r="J76" s="177">
        <v>0.95861951524096045</v>
      </c>
      <c r="K76" s="177">
        <v>1.0955327240733382E-2</v>
      </c>
      <c r="L76" s="177" t="s">
        <v>243</v>
      </c>
      <c r="M76" s="177">
        <v>2.4408242038939662E-3</v>
      </c>
    </row>
    <row r="77" spans="1:16" x14ac:dyDescent="0.2">
      <c r="A77" s="29" t="s">
        <v>2</v>
      </c>
      <c r="B77" s="29" t="s">
        <v>6</v>
      </c>
      <c r="C77" s="29" t="s">
        <v>7</v>
      </c>
      <c r="D77" s="177">
        <v>6.0120240480961923E-3</v>
      </c>
      <c r="E77" s="177">
        <v>1.1176198550948049E-3</v>
      </c>
      <c r="F77" s="177" t="s">
        <v>243</v>
      </c>
      <c r="G77" s="177" t="s">
        <v>243</v>
      </c>
      <c r="H77" s="177" t="s">
        <v>243</v>
      </c>
      <c r="I77" s="177">
        <v>3.7382457222136581E-3</v>
      </c>
      <c r="J77" s="177">
        <v>0.96782025589640819</v>
      </c>
      <c r="K77" s="177">
        <v>1.8922460305225836E-2</v>
      </c>
      <c r="L77" s="177" t="s">
        <v>243</v>
      </c>
      <c r="M77" s="177">
        <v>2.3893941729613071E-3</v>
      </c>
    </row>
    <row r="78" spans="1:16" x14ac:dyDescent="0.2">
      <c r="A78" s="29" t="s">
        <v>2</v>
      </c>
      <c r="B78" s="29" t="s">
        <v>8</v>
      </c>
      <c r="C78" s="29" t="s">
        <v>9</v>
      </c>
      <c r="D78" s="177">
        <v>1.2320835981077456E-2</v>
      </c>
      <c r="E78" s="177">
        <v>1.7651627480053662E-5</v>
      </c>
      <c r="F78" s="177">
        <v>7.766716091223611E-4</v>
      </c>
      <c r="G78" s="177" t="s">
        <v>243</v>
      </c>
      <c r="H78" s="177">
        <v>1.9946339052460639E-3</v>
      </c>
      <c r="I78" s="177">
        <v>1.5215702887806255E-2</v>
      </c>
      <c r="J78" s="177">
        <v>0.9494810421520864</v>
      </c>
      <c r="K78" s="177">
        <v>6.919437972181035E-3</v>
      </c>
      <c r="L78" s="177" t="s">
        <v>243</v>
      </c>
      <c r="M78" s="177">
        <v>1.3274023865000354E-2</v>
      </c>
    </row>
    <row r="79" spans="1:16" x14ac:dyDescent="0.2">
      <c r="A79" s="29" t="s">
        <v>2</v>
      </c>
      <c r="B79" s="29" t="s">
        <v>10</v>
      </c>
      <c r="C79" s="29" t="s">
        <v>202</v>
      </c>
      <c r="D79" s="177">
        <v>1.4866679455208134E-3</v>
      </c>
      <c r="E79" s="177" t="s">
        <v>243</v>
      </c>
      <c r="F79" s="177" t="s">
        <v>243</v>
      </c>
      <c r="G79" s="177" t="s">
        <v>243</v>
      </c>
      <c r="H79" s="177" t="s">
        <v>243</v>
      </c>
      <c r="I79" s="177">
        <v>1.2756570113178592E-2</v>
      </c>
      <c r="J79" s="177">
        <v>0.96580663725302129</v>
      </c>
      <c r="K79" s="177">
        <v>1.2468827930174564E-2</v>
      </c>
      <c r="L79" s="177" t="s">
        <v>243</v>
      </c>
      <c r="M79" s="177">
        <v>7.481296758104738E-3</v>
      </c>
    </row>
    <row r="80" spans="1:16" x14ac:dyDescent="0.2">
      <c r="A80" s="29" t="s">
        <v>2</v>
      </c>
      <c r="B80" s="10" t="s">
        <v>11</v>
      </c>
      <c r="C80" s="29" t="s">
        <v>204</v>
      </c>
      <c r="D80" s="177" t="s">
        <v>243</v>
      </c>
      <c r="E80" s="177" t="s">
        <v>243</v>
      </c>
      <c r="F80" s="177" t="s">
        <v>243</v>
      </c>
      <c r="G80" s="177" t="s">
        <v>243</v>
      </c>
      <c r="H80" s="177" t="s">
        <v>243</v>
      </c>
      <c r="I80" s="177" t="s">
        <v>243</v>
      </c>
      <c r="J80" s="177">
        <v>0.92922335112794907</v>
      </c>
      <c r="K80" s="177">
        <v>5.3383847081109007E-2</v>
      </c>
      <c r="L80" s="177" t="s">
        <v>243</v>
      </c>
      <c r="M80" s="177">
        <v>1.7392801790941968E-2</v>
      </c>
    </row>
    <row r="81" spans="1:16" x14ac:dyDescent="0.2">
      <c r="A81" s="29" t="s">
        <v>2</v>
      </c>
      <c r="B81" s="29" t="s">
        <v>15</v>
      </c>
      <c r="C81" s="29" t="s">
        <v>205</v>
      </c>
      <c r="D81" s="177" t="s">
        <v>243</v>
      </c>
      <c r="E81" s="177" t="s">
        <v>243</v>
      </c>
      <c r="F81" s="177" t="s">
        <v>243</v>
      </c>
      <c r="G81" s="177" t="s">
        <v>243</v>
      </c>
      <c r="H81" s="177" t="s">
        <v>243</v>
      </c>
      <c r="I81" s="177">
        <v>3.1546572934973635E-2</v>
      </c>
      <c r="J81" s="177">
        <v>0.92861745752782665</v>
      </c>
      <c r="K81" s="177">
        <v>2.7973052138254247E-2</v>
      </c>
      <c r="L81" s="177" t="s">
        <v>243</v>
      </c>
      <c r="M81" s="177">
        <v>1.1862917398945518E-2</v>
      </c>
    </row>
    <row r="82" spans="1:16" x14ac:dyDescent="0.2">
      <c r="A82" s="29" t="s">
        <v>2</v>
      </c>
      <c r="B82" s="29" t="s">
        <v>16</v>
      </c>
      <c r="C82" s="29" t="s">
        <v>17</v>
      </c>
      <c r="D82" s="177">
        <v>7.8962210941906381E-3</v>
      </c>
      <c r="E82" s="177" t="s">
        <v>243</v>
      </c>
      <c r="F82" s="177" t="s">
        <v>243</v>
      </c>
      <c r="G82" s="177" t="s">
        <v>243</v>
      </c>
      <c r="H82" s="177">
        <v>1.1280315848843769E-3</v>
      </c>
      <c r="I82" s="177">
        <v>8.9396503102086855E-2</v>
      </c>
      <c r="J82" s="177">
        <v>0.8635081782289904</v>
      </c>
      <c r="K82" s="177">
        <v>3.6379018612521151E-2</v>
      </c>
      <c r="L82" s="177" t="s">
        <v>243</v>
      </c>
      <c r="M82" s="177">
        <v>1.6920473773265651E-3</v>
      </c>
    </row>
    <row r="83" spans="1:16" x14ac:dyDescent="0.2">
      <c r="A83" s="29" t="s">
        <v>2</v>
      </c>
      <c r="B83" s="29" t="s">
        <v>18</v>
      </c>
      <c r="C83" s="29" t="s">
        <v>206</v>
      </c>
      <c r="D83" s="177" t="s">
        <v>243</v>
      </c>
      <c r="E83" s="177" t="s">
        <v>243</v>
      </c>
      <c r="F83" s="177" t="s">
        <v>243</v>
      </c>
      <c r="G83" s="177" t="s">
        <v>243</v>
      </c>
      <c r="H83" s="177" t="s">
        <v>243</v>
      </c>
      <c r="I83" s="177" t="s">
        <v>243</v>
      </c>
      <c r="J83" s="177">
        <v>0.99394747640541647</v>
      </c>
      <c r="K83" s="177" t="s">
        <v>243</v>
      </c>
      <c r="L83" s="177" t="s">
        <v>243</v>
      </c>
      <c r="M83" s="177">
        <v>6.0525235945835046E-3</v>
      </c>
    </row>
    <row r="84" spans="1:16" x14ac:dyDescent="0.2">
      <c r="A84" s="29" t="s">
        <v>2</v>
      </c>
      <c r="B84" s="29" t="s">
        <v>19</v>
      </c>
      <c r="C84" s="29" t="s">
        <v>20</v>
      </c>
      <c r="D84" s="177">
        <v>5.3542247428626358E-2</v>
      </c>
      <c r="E84" s="177">
        <v>1.4322791502451216E-2</v>
      </c>
      <c r="F84" s="177">
        <v>6.7576660578679226E-2</v>
      </c>
      <c r="G84" s="177">
        <v>2.2493511487071037E-2</v>
      </c>
      <c r="H84" s="177">
        <v>5.5657022012880898E-2</v>
      </c>
      <c r="I84" s="177">
        <v>3.0087474766894166E-2</v>
      </c>
      <c r="J84" s="177">
        <v>0.37085456118427379</v>
      </c>
      <c r="K84" s="177">
        <v>7.8246659617418057E-2</v>
      </c>
      <c r="L84" s="177" t="s">
        <v>243</v>
      </c>
      <c r="M84" s="179">
        <v>0.30721907142170529</v>
      </c>
    </row>
    <row r="85" spans="1:16" ht="12" thickBot="1" x14ac:dyDescent="0.25">
      <c r="A85" s="30" t="s">
        <v>2</v>
      </c>
      <c r="B85" s="30" t="s">
        <v>267</v>
      </c>
      <c r="C85" s="30" t="s">
        <v>203</v>
      </c>
      <c r="D85" s="180" t="s">
        <v>243</v>
      </c>
      <c r="E85" s="180" t="s">
        <v>243</v>
      </c>
      <c r="F85" s="180" t="s">
        <v>243</v>
      </c>
      <c r="G85" s="180" t="s">
        <v>243</v>
      </c>
      <c r="H85" s="180" t="s">
        <v>243</v>
      </c>
      <c r="I85" s="180">
        <v>0.18975468975468976</v>
      </c>
      <c r="J85" s="180">
        <v>0.79090909090909089</v>
      </c>
      <c r="K85" s="180">
        <v>5.0505050505050509E-3</v>
      </c>
      <c r="L85" s="180" t="s">
        <v>243</v>
      </c>
      <c r="M85" s="180">
        <v>1.4285714285714285E-2</v>
      </c>
    </row>
    <row r="86" spans="1:16" s="9" customFormat="1" ht="12" thickTop="1" x14ac:dyDescent="0.2">
      <c r="A86" s="620" t="s">
        <v>152</v>
      </c>
      <c r="B86" s="621"/>
      <c r="C86" s="622"/>
      <c r="D86" s="181">
        <v>7.309164759100456E-3</v>
      </c>
      <c r="E86" s="181">
        <v>8.8881826893952558E-4</v>
      </c>
      <c r="F86" s="181">
        <v>3.7092024966358973E-3</v>
      </c>
      <c r="G86" s="181">
        <v>1.4946050220714928E-3</v>
      </c>
      <c r="H86" s="181">
        <v>3.4559637719659766E-3</v>
      </c>
      <c r="I86" s="181">
        <v>2.3193687900650971E-2</v>
      </c>
      <c r="J86" s="181">
        <v>0.91765769076075887</v>
      </c>
      <c r="K86" s="181">
        <v>1.7771399913600907E-2</v>
      </c>
      <c r="L86" s="181" t="s">
        <v>243</v>
      </c>
      <c r="M86" s="181">
        <v>2.4519467106275852E-2</v>
      </c>
      <c r="P86" s="1"/>
    </row>
    <row r="87" spans="1:16" x14ac:dyDescent="0.2">
      <c r="A87" s="11" t="s">
        <v>13</v>
      </c>
      <c r="B87" s="11" t="s">
        <v>12</v>
      </c>
      <c r="C87" s="10" t="s">
        <v>207</v>
      </c>
      <c r="D87" s="177">
        <v>9.5041322314049589E-2</v>
      </c>
      <c r="E87" s="177" t="s">
        <v>243</v>
      </c>
      <c r="F87" s="177">
        <v>1.6375880012243649E-2</v>
      </c>
      <c r="G87" s="177" t="s">
        <v>243</v>
      </c>
      <c r="H87" s="177">
        <v>1.0713192531374349E-3</v>
      </c>
      <c r="I87" s="177">
        <v>1.2549739822467095E-2</v>
      </c>
      <c r="J87" s="177">
        <v>0.22038567493112948</v>
      </c>
      <c r="K87" s="177">
        <v>0.64998469543924087</v>
      </c>
      <c r="L87" s="177" t="s">
        <v>243</v>
      </c>
      <c r="M87" s="177">
        <v>4.5913682277318639E-3</v>
      </c>
    </row>
    <row r="88" spans="1:16" x14ac:dyDescent="0.2">
      <c r="A88" s="11" t="s">
        <v>13</v>
      </c>
      <c r="B88" s="11" t="s">
        <v>91</v>
      </c>
      <c r="C88" s="10" t="s">
        <v>208</v>
      </c>
      <c r="D88" s="177" t="s">
        <v>243</v>
      </c>
      <c r="E88" s="177" t="s">
        <v>243</v>
      </c>
      <c r="F88" s="177">
        <v>9.6299598751671864E-2</v>
      </c>
      <c r="G88" s="177" t="s">
        <v>243</v>
      </c>
      <c r="H88" s="177" t="s">
        <v>243</v>
      </c>
      <c r="I88" s="177" t="s">
        <v>243</v>
      </c>
      <c r="J88" s="177">
        <v>2.1176995095853767E-3</v>
      </c>
      <c r="K88" s="177">
        <v>0.89266607222469907</v>
      </c>
      <c r="L88" s="177" t="s">
        <v>243</v>
      </c>
      <c r="M88" s="177">
        <v>8.9166295140436919E-3</v>
      </c>
    </row>
    <row r="89" spans="1:16" ht="12" thickBot="1" x14ac:dyDescent="0.25">
      <c r="A89" s="49" t="s">
        <v>13</v>
      </c>
      <c r="B89" s="49" t="s">
        <v>108</v>
      </c>
      <c r="C89" s="28" t="s">
        <v>109</v>
      </c>
      <c r="D89" s="180">
        <v>2.1325070627904856E-3</v>
      </c>
      <c r="E89" s="180">
        <v>4.3743734621343297E-4</v>
      </c>
      <c r="F89" s="180">
        <v>8.019684680579604E-3</v>
      </c>
      <c r="G89" s="180">
        <v>4.5365898113551448E-2</v>
      </c>
      <c r="H89" s="180">
        <v>6.4886539688325893E-3</v>
      </c>
      <c r="I89" s="180">
        <v>2.6392053221543789E-2</v>
      </c>
      <c r="J89" s="180">
        <v>9.7275129864212162E-2</v>
      </c>
      <c r="K89" s="180">
        <v>0.80220541328715944</v>
      </c>
      <c r="L89" s="180" t="s">
        <v>243</v>
      </c>
      <c r="M89" s="180">
        <v>1.1683222455117106E-2</v>
      </c>
    </row>
    <row r="90" spans="1:16" s="9" customFormat="1" ht="12" thickTop="1" x14ac:dyDescent="0.2">
      <c r="A90" s="620" t="s">
        <v>153</v>
      </c>
      <c r="B90" s="621"/>
      <c r="C90" s="622"/>
      <c r="D90" s="181">
        <v>1.0487274587543165E-2</v>
      </c>
      <c r="E90" s="181">
        <v>3.4104958008270453E-4</v>
      </c>
      <c r="F90" s="181">
        <v>2.0050873229029004E-2</v>
      </c>
      <c r="G90" s="181">
        <v>3.536968353441048E-2</v>
      </c>
      <c r="H90" s="181">
        <v>5.1583748987509056E-3</v>
      </c>
      <c r="I90" s="181">
        <v>2.1741910730272412E-2</v>
      </c>
      <c r="J90" s="181">
        <v>9.6573872760085833E-2</v>
      </c>
      <c r="K90" s="181">
        <v>0.79960495090307082</v>
      </c>
      <c r="L90" s="181" t="s">
        <v>243</v>
      </c>
      <c r="M90" s="181">
        <v>1.0672009776754629E-2</v>
      </c>
    </row>
    <row r="91" spans="1:16" ht="6.75" customHeight="1" x14ac:dyDescent="0.2"/>
    <row r="92" spans="1:16" x14ac:dyDescent="0.2">
      <c r="A92" s="22" t="s">
        <v>399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6" ht="6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1:16" ht="24.75" customHeight="1" x14ac:dyDescent="0.2">
      <c r="A94" s="597"/>
      <c r="B94" s="545"/>
      <c r="C94" s="545"/>
      <c r="D94" s="545"/>
      <c r="E94" s="545"/>
      <c r="F94" s="545"/>
      <c r="G94" s="545"/>
      <c r="H94" s="545"/>
      <c r="I94" s="545"/>
      <c r="J94" s="545"/>
      <c r="K94" s="545"/>
      <c r="L94" s="545"/>
      <c r="M94" s="545"/>
    </row>
  </sheetData>
  <mergeCells count="13">
    <mergeCell ref="D1:M1"/>
    <mergeCell ref="A94:M94"/>
    <mergeCell ref="A67:C67"/>
    <mergeCell ref="A75:C75"/>
    <mergeCell ref="A86:C86"/>
    <mergeCell ref="A90:C90"/>
    <mergeCell ref="A19:C19"/>
    <mergeCell ref="A26:C26"/>
    <mergeCell ref="A37:C37"/>
    <mergeCell ref="A45:C45"/>
    <mergeCell ref="A1:A2"/>
    <mergeCell ref="B1:B2"/>
    <mergeCell ref="C1:C2"/>
  </mergeCells>
  <phoneticPr fontId="2" type="noConversion"/>
  <pageMargins left="0.47244094488188981" right="0.19685039370078741" top="0.47244094488188981" bottom="0.39370078740157483" header="0.19685039370078741" footer="0.19685039370078741"/>
  <pageSetup paperSize="9" orientation="landscape" r:id="rId1"/>
  <headerFooter alignWithMargins="0">
    <oddHeader>&amp;C&amp;"Arial,Gras"&amp;12&amp;UANNEXE 7.b&amp;U :&amp;K000000 PMSI SSR - Année 2016 - Zone de recrutement des établissements par territoire de santé</oddHeader>
    <oddFooter>&amp;C&amp;8Soins de suite et de réadaptation (SSR) - Bilan PMSI 2016</oddFooter>
  </headerFooter>
  <rowBreaks count="2" manualBreakCount="2">
    <brk id="45" max="16383" man="1"/>
    <brk id="8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rgb="FF008000"/>
  </sheetPr>
  <dimension ref="A1:N26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3" max="12" width="9.42578125" customWidth="1"/>
  </cols>
  <sheetData>
    <row r="1" spans="1:13" ht="18.75" customHeight="1" x14ac:dyDescent="0.2">
      <c r="A1" s="611" t="s">
        <v>411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2"/>
    </row>
    <row r="2" spans="1:13" ht="18.75" customHeight="1" x14ac:dyDescent="0.2">
      <c r="A2" s="602"/>
      <c r="B2" s="603"/>
      <c r="C2" s="606" t="s">
        <v>129</v>
      </c>
      <c r="D2" s="607"/>
      <c r="E2" s="607"/>
      <c r="F2" s="607"/>
      <c r="G2" s="607"/>
      <c r="H2" s="607"/>
      <c r="I2" s="607"/>
      <c r="J2" s="607"/>
      <c r="K2" s="607"/>
      <c r="L2" s="608"/>
      <c r="M2" s="604" t="s">
        <v>128</v>
      </c>
    </row>
    <row r="3" spans="1:13" ht="33.75" customHeight="1" x14ac:dyDescent="0.2">
      <c r="A3" s="603"/>
      <c r="B3" s="603"/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5" t="s">
        <v>157</v>
      </c>
      <c r="L3" s="66" t="s">
        <v>169</v>
      </c>
      <c r="M3" s="605"/>
    </row>
    <row r="4" spans="1:13" ht="20.25" customHeight="1" x14ac:dyDescent="0.2">
      <c r="A4" s="609" t="s">
        <v>130</v>
      </c>
      <c r="B4" s="56" t="s">
        <v>22</v>
      </c>
      <c r="C4" s="170">
        <v>116286</v>
      </c>
      <c r="D4" s="171">
        <v>2254</v>
      </c>
      <c r="E4" s="171">
        <v>550</v>
      </c>
      <c r="F4" s="171">
        <v>12</v>
      </c>
      <c r="G4" s="171">
        <v>9</v>
      </c>
      <c r="H4" s="171">
        <v>213</v>
      </c>
      <c r="I4" s="171">
        <v>1845</v>
      </c>
      <c r="J4" s="171">
        <v>369</v>
      </c>
      <c r="K4" s="171">
        <v>662</v>
      </c>
      <c r="L4" s="171">
        <v>81</v>
      </c>
      <c r="M4" s="172">
        <f t="shared" ref="M4:M12" si="0">SUM(C4:L4)</f>
        <v>122281</v>
      </c>
    </row>
    <row r="5" spans="1:13" ht="20.25" customHeight="1" x14ac:dyDescent="0.2">
      <c r="A5" s="609"/>
      <c r="B5" s="56" t="s">
        <v>27</v>
      </c>
      <c r="C5" s="171">
        <v>1449</v>
      </c>
      <c r="D5" s="170">
        <v>73135</v>
      </c>
      <c r="E5" s="171">
        <v>2226</v>
      </c>
      <c r="F5" s="171"/>
      <c r="G5" s="171"/>
      <c r="H5" s="171"/>
      <c r="I5" s="171"/>
      <c r="J5" s="171">
        <v>42</v>
      </c>
      <c r="K5" s="171">
        <v>401</v>
      </c>
      <c r="L5" s="171">
        <v>20</v>
      </c>
      <c r="M5" s="172">
        <f t="shared" si="0"/>
        <v>77273</v>
      </c>
    </row>
    <row r="6" spans="1:13" ht="20.25" customHeight="1" x14ac:dyDescent="0.2">
      <c r="A6" s="609"/>
      <c r="B6" s="56" t="s">
        <v>35</v>
      </c>
      <c r="C6" s="171">
        <v>296</v>
      </c>
      <c r="D6" s="171">
        <v>1946</v>
      </c>
      <c r="E6" s="170">
        <v>80468</v>
      </c>
      <c r="F6" s="171">
        <v>1713</v>
      </c>
      <c r="G6" s="171">
        <v>91</v>
      </c>
      <c r="H6" s="171"/>
      <c r="I6" s="171">
        <v>82</v>
      </c>
      <c r="J6" s="171">
        <v>1270</v>
      </c>
      <c r="K6" s="171">
        <v>649</v>
      </c>
      <c r="L6" s="171"/>
      <c r="M6" s="172">
        <f t="shared" si="0"/>
        <v>86515</v>
      </c>
    </row>
    <row r="7" spans="1:13" ht="20.25" customHeight="1" x14ac:dyDescent="0.2">
      <c r="A7" s="609"/>
      <c r="B7" s="56" t="s">
        <v>87</v>
      </c>
      <c r="C7" s="171">
        <v>81</v>
      </c>
      <c r="D7" s="171">
        <v>48</v>
      </c>
      <c r="E7" s="171">
        <v>378</v>
      </c>
      <c r="F7" s="170">
        <v>67464</v>
      </c>
      <c r="G7" s="171">
        <v>3055</v>
      </c>
      <c r="H7" s="171">
        <v>386</v>
      </c>
      <c r="I7" s="171">
        <v>188</v>
      </c>
      <c r="J7" s="171">
        <v>11710</v>
      </c>
      <c r="K7" s="171">
        <v>1663</v>
      </c>
      <c r="L7" s="171">
        <v>22</v>
      </c>
      <c r="M7" s="172">
        <f t="shared" si="0"/>
        <v>84995</v>
      </c>
    </row>
    <row r="8" spans="1:13" ht="20.25" customHeight="1" x14ac:dyDescent="0.2">
      <c r="A8" s="609"/>
      <c r="B8" s="56" t="s">
        <v>55</v>
      </c>
      <c r="C8" s="171">
        <v>587</v>
      </c>
      <c r="D8" s="171">
        <v>37</v>
      </c>
      <c r="E8" s="171">
        <v>21</v>
      </c>
      <c r="F8" s="171">
        <v>3154</v>
      </c>
      <c r="G8" s="170">
        <v>114830</v>
      </c>
      <c r="H8" s="171">
        <v>6477</v>
      </c>
      <c r="I8" s="171">
        <v>295</v>
      </c>
      <c r="J8" s="171">
        <v>1707</v>
      </c>
      <c r="K8" s="171">
        <v>6519</v>
      </c>
      <c r="L8" s="171">
        <v>33</v>
      </c>
      <c r="M8" s="172">
        <f t="shared" si="0"/>
        <v>133660</v>
      </c>
    </row>
    <row r="9" spans="1:13" ht="20.25" customHeight="1" x14ac:dyDescent="0.2">
      <c r="A9" s="609"/>
      <c r="B9" s="56" t="s">
        <v>5</v>
      </c>
      <c r="C9" s="173">
        <v>91</v>
      </c>
      <c r="D9" s="171"/>
      <c r="E9" s="171"/>
      <c r="F9" s="171"/>
      <c r="G9" s="171">
        <v>6408</v>
      </c>
      <c r="H9" s="170">
        <v>59632</v>
      </c>
      <c r="I9" s="171">
        <v>5698</v>
      </c>
      <c r="J9" s="171">
        <v>41</v>
      </c>
      <c r="K9" s="171">
        <v>1250</v>
      </c>
      <c r="L9" s="171"/>
      <c r="M9" s="172">
        <f t="shared" si="0"/>
        <v>73120</v>
      </c>
    </row>
    <row r="10" spans="1:13" ht="20.25" customHeight="1" x14ac:dyDescent="0.2">
      <c r="A10" s="609"/>
      <c r="B10" s="56" t="s">
        <v>2</v>
      </c>
      <c r="C10" s="171">
        <v>89</v>
      </c>
      <c r="D10" s="171"/>
      <c r="E10" s="171"/>
      <c r="F10" s="171"/>
      <c r="G10" s="171"/>
      <c r="H10" s="171">
        <v>1926</v>
      </c>
      <c r="I10" s="170">
        <v>64832</v>
      </c>
      <c r="J10" s="171">
        <v>1018</v>
      </c>
      <c r="K10" s="171">
        <v>694</v>
      </c>
      <c r="L10" s="171"/>
      <c r="M10" s="172">
        <f t="shared" si="0"/>
        <v>68559</v>
      </c>
    </row>
    <row r="11" spans="1:13" ht="20.25" customHeight="1" x14ac:dyDescent="0.2">
      <c r="A11" s="609"/>
      <c r="B11" s="56" t="s">
        <v>13</v>
      </c>
      <c r="C11" s="171">
        <v>621</v>
      </c>
      <c r="D11" s="171"/>
      <c r="E11" s="171">
        <v>1097</v>
      </c>
      <c r="F11" s="171">
        <v>270</v>
      </c>
      <c r="G11" s="171">
        <v>7</v>
      </c>
      <c r="H11" s="171">
        <v>135</v>
      </c>
      <c r="I11" s="171">
        <v>2377</v>
      </c>
      <c r="J11" s="170">
        <v>25795</v>
      </c>
      <c r="K11" s="171">
        <v>165</v>
      </c>
      <c r="L11" s="171"/>
      <c r="M11" s="172">
        <f t="shared" si="0"/>
        <v>30467</v>
      </c>
    </row>
    <row r="12" spans="1:13" ht="24" customHeight="1" x14ac:dyDescent="0.2">
      <c r="A12" s="610"/>
      <c r="B12" s="57" t="s">
        <v>157</v>
      </c>
      <c r="C12" s="174">
        <v>1168</v>
      </c>
      <c r="D12" s="174">
        <v>1221</v>
      </c>
      <c r="E12" s="174">
        <v>1225</v>
      </c>
      <c r="F12" s="174">
        <v>3387</v>
      </c>
      <c r="G12" s="174">
        <v>9707</v>
      </c>
      <c r="H12" s="174">
        <v>3197</v>
      </c>
      <c r="I12" s="174">
        <v>1156</v>
      </c>
      <c r="J12" s="174">
        <v>209</v>
      </c>
      <c r="K12" s="175"/>
      <c r="L12" s="176">
        <v>13</v>
      </c>
      <c r="M12" s="172">
        <f t="shared" si="0"/>
        <v>21283</v>
      </c>
    </row>
    <row r="13" spans="1:13" ht="18.75" customHeight="1" x14ac:dyDescent="0.2">
      <c r="A13" s="611" t="s">
        <v>128</v>
      </c>
      <c r="B13" s="612"/>
      <c r="C13" s="172">
        <f t="shared" ref="C13:M13" si="1">SUM(C4:C12)</f>
        <v>120668</v>
      </c>
      <c r="D13" s="172">
        <f t="shared" si="1"/>
        <v>78641</v>
      </c>
      <c r="E13" s="172">
        <f t="shared" si="1"/>
        <v>85965</v>
      </c>
      <c r="F13" s="172">
        <f t="shared" si="1"/>
        <v>76000</v>
      </c>
      <c r="G13" s="172">
        <f t="shared" si="1"/>
        <v>134107</v>
      </c>
      <c r="H13" s="172">
        <f t="shared" si="1"/>
        <v>71966</v>
      </c>
      <c r="I13" s="172">
        <f t="shared" si="1"/>
        <v>76473</v>
      </c>
      <c r="J13" s="172">
        <f t="shared" si="1"/>
        <v>42161</v>
      </c>
      <c r="K13" s="172">
        <f t="shared" si="1"/>
        <v>12003</v>
      </c>
      <c r="L13" s="172">
        <f t="shared" si="1"/>
        <v>169</v>
      </c>
      <c r="M13" s="172">
        <f t="shared" si="1"/>
        <v>698153</v>
      </c>
    </row>
    <row r="14" spans="1:13" ht="18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3" ht="18.75" customHeight="1" x14ac:dyDescent="0.2">
      <c r="A15" s="16"/>
      <c r="B15" s="16"/>
      <c r="C15" s="611" t="s">
        <v>131</v>
      </c>
      <c r="D15" s="613"/>
      <c r="E15" s="613"/>
      <c r="F15" s="613"/>
      <c r="G15" s="613"/>
      <c r="H15" s="613"/>
      <c r="I15" s="613"/>
      <c r="J15" s="613"/>
      <c r="K15" s="614"/>
      <c r="L15" s="17"/>
      <c r="M15" s="18"/>
    </row>
    <row r="16" spans="1:13" ht="18.75" customHeight="1" x14ac:dyDescent="0.2">
      <c r="A16" s="16"/>
      <c r="B16" s="16"/>
      <c r="C16" s="58">
        <v>1</v>
      </c>
      <c r="D16" s="58">
        <v>2</v>
      </c>
      <c r="E16" s="58">
        <v>3</v>
      </c>
      <c r="F16" s="58">
        <v>4</v>
      </c>
      <c r="G16" s="58">
        <v>5</v>
      </c>
      <c r="H16" s="58">
        <v>6</v>
      </c>
      <c r="I16" s="58">
        <v>7</v>
      </c>
      <c r="J16" s="58">
        <v>8</v>
      </c>
      <c r="K16" s="59" t="s">
        <v>145</v>
      </c>
      <c r="L16" s="19"/>
      <c r="M16" s="18"/>
    </row>
    <row r="17" spans="1:14" ht="18.75" customHeight="1" x14ac:dyDescent="0.2">
      <c r="A17" s="598" t="s">
        <v>374</v>
      </c>
      <c r="B17" s="598"/>
      <c r="C17" s="169">
        <v>3.2275497643138078E-2</v>
      </c>
      <c r="D17" s="169">
        <v>9.0240284781963803E-2</v>
      </c>
      <c r="E17" s="169">
        <v>7.8833065426314172E-2</v>
      </c>
      <c r="F17" s="169">
        <v>0.120829012954889</v>
      </c>
      <c r="G17" s="169">
        <v>0.1318553009609805</v>
      </c>
      <c r="H17" s="169">
        <v>0.16232534997243253</v>
      </c>
      <c r="I17" s="169">
        <v>0.15936305250274438</v>
      </c>
      <c r="J17" s="169">
        <v>0.483933661570355</v>
      </c>
      <c r="K17" s="169">
        <v>3.0351786466713299E-2</v>
      </c>
      <c r="L17" s="19"/>
      <c r="M17" s="18"/>
    </row>
    <row r="18" spans="1:14" ht="18.75" customHeight="1" x14ac:dyDescent="0.2">
      <c r="A18" s="598" t="s">
        <v>409</v>
      </c>
      <c r="B18" s="598"/>
      <c r="C18" s="169">
        <f>(C13-C4)/C13</f>
        <v>3.6314515861703187E-2</v>
      </c>
      <c r="D18" s="169">
        <f>(D13-D5)/D13</f>
        <v>7.0014369095001333E-2</v>
      </c>
      <c r="E18" s="169">
        <f>(E13-E6)/E13</f>
        <v>6.3944628627929975E-2</v>
      </c>
      <c r="F18" s="169">
        <f>(F13-F7)/F13</f>
        <v>0.11231578947368422</v>
      </c>
      <c r="G18" s="169">
        <f>(G13-G8)/G13</f>
        <v>0.14374342875465113</v>
      </c>
      <c r="H18" s="169">
        <f>(H13-H9)/H13</f>
        <v>0.17138648806380791</v>
      </c>
      <c r="I18" s="169">
        <f>(I13-I10)/I13</f>
        <v>0.15222366063839526</v>
      </c>
      <c r="J18" s="169">
        <f>(J13-J11)/J13</f>
        <v>0.38817864851402956</v>
      </c>
      <c r="K18" s="169">
        <f>M12/(M13-K13)</f>
        <v>3.1017998979814908E-2</v>
      </c>
      <c r="L18" s="16"/>
      <c r="M18" s="18"/>
    </row>
    <row r="19" spans="1:14" ht="18.75" customHeight="1" x14ac:dyDescent="0.2">
      <c r="A19" s="278" t="s">
        <v>375</v>
      </c>
      <c r="B19" s="278"/>
      <c r="C19" s="169">
        <v>8.1316802052159048E-2</v>
      </c>
      <c r="D19" s="169">
        <v>6.3732613659954335E-2</v>
      </c>
      <c r="E19" s="169">
        <v>6.8285595682855957E-2</v>
      </c>
      <c r="F19" s="169">
        <v>0.2131244688939577</v>
      </c>
      <c r="G19" s="169">
        <v>0.12767621607400612</v>
      </c>
      <c r="H19" s="169">
        <v>0.20116954564690492</v>
      </c>
      <c r="I19" s="169">
        <v>5.2237001209189844E-2</v>
      </c>
      <c r="J19" s="169">
        <v>0.16094375394986307</v>
      </c>
      <c r="K19" s="169">
        <v>1.93520712763788E-2</v>
      </c>
      <c r="L19" s="16"/>
      <c r="M19" s="18"/>
    </row>
    <row r="20" spans="1:14" ht="18.75" customHeight="1" x14ac:dyDescent="0.2">
      <c r="A20" s="278" t="s">
        <v>410</v>
      </c>
      <c r="B20" s="256"/>
      <c r="C20" s="169">
        <f>(M4-C4)/M4</f>
        <v>4.9026422747605922E-2</v>
      </c>
      <c r="D20" s="169">
        <f>(M5-D5)/M5</f>
        <v>5.3550399233885056E-2</v>
      </c>
      <c r="E20" s="169">
        <f>(M6-E6)/M6</f>
        <v>6.9895393862336008E-2</v>
      </c>
      <c r="F20" s="169">
        <f>(M7-F7)/M7</f>
        <v>0.20625919171715984</v>
      </c>
      <c r="G20" s="169">
        <f>(M8-G8)/M8</f>
        <v>0.14087984438126591</v>
      </c>
      <c r="H20" s="169">
        <f>(M9-H9)/M9</f>
        <v>0.18446389496717724</v>
      </c>
      <c r="I20" s="169">
        <f>(M10-I10)/M10</f>
        <v>5.4361936434312051E-2</v>
      </c>
      <c r="J20" s="169">
        <f>(M11-J11)/M11</f>
        <v>0.15334624347654841</v>
      </c>
      <c r="K20" s="169">
        <f>K13/(M13-M12)</f>
        <v>1.7733094981311034E-2</v>
      </c>
      <c r="L20" s="16"/>
      <c r="M20" s="18"/>
    </row>
    <row r="23" spans="1:14" x14ac:dyDescent="0.2">
      <c r="A23" s="22" t="s">
        <v>408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8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1" customHeight="1" x14ac:dyDescent="0.2">
      <c r="A25" s="597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255"/>
    </row>
    <row r="26" spans="1:14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</sheetData>
  <mergeCells count="10">
    <mergeCell ref="C15:K15"/>
    <mergeCell ref="A18:B18"/>
    <mergeCell ref="A25:M25"/>
    <mergeCell ref="A1:M1"/>
    <mergeCell ref="A2:B3"/>
    <mergeCell ref="C2:L2"/>
    <mergeCell ref="M2:M3"/>
    <mergeCell ref="A4:A12"/>
    <mergeCell ref="A13:B13"/>
    <mergeCell ref="A17:B17"/>
  </mergeCells>
  <pageMargins left="0.98425196850393704" right="0.78740157480314965" top="0.59055118110236227" bottom="0.59055118110236227" header="0.19685039370078741" footer="0.19685039370078741"/>
  <pageSetup paperSize="9" orientation="landscape" r:id="rId1"/>
  <headerFooter>
    <oddHeader>&amp;C&amp;"Arial,Gras"&amp;12&amp;UANNEXE 7.c&amp;U : PMSI SSR - Année 2016 - Etude des fuites et attractivités par territoire de santé - SSR polyvalents - Adultes</oddHeader>
    <oddFooter>&amp;C&amp;8Soins de suite et de réadaptation (SSR) - Bilan PMSI 2016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tabColor rgb="FF008000"/>
  </sheetPr>
  <dimension ref="A1:N42"/>
  <sheetViews>
    <sheetView tabSelected="1" zoomScaleNormal="100" workbookViewId="0">
      <selection activeCell="R19" sqref="R19"/>
    </sheetView>
  </sheetViews>
  <sheetFormatPr baseColWidth="10" defaultColWidth="11.42578125" defaultRowHeight="15" customHeight="1" x14ac:dyDescent="0.2"/>
  <cols>
    <col min="1" max="1" width="4.7109375" style="1" customWidth="1"/>
    <col min="2" max="2" width="28.710937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4" ht="15" customHeight="1" x14ac:dyDescent="0.2">
      <c r="A1" s="636" t="s">
        <v>412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4" ht="9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4" ht="32.2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4" ht="12.6" customHeight="1" x14ac:dyDescent="0.2">
      <c r="A4" s="633" t="s">
        <v>130</v>
      </c>
      <c r="B4" s="275" t="s">
        <v>172</v>
      </c>
      <c r="C4" s="266">
        <v>10438</v>
      </c>
      <c r="D4" s="266">
        <v>243</v>
      </c>
      <c r="E4" s="266">
        <v>34</v>
      </c>
      <c r="F4" s="266"/>
      <c r="G4" s="266"/>
      <c r="H4" s="266"/>
      <c r="I4" s="266">
        <v>102</v>
      </c>
      <c r="J4" s="266"/>
      <c r="K4" s="266">
        <v>17</v>
      </c>
      <c r="L4" s="267">
        <v>10</v>
      </c>
      <c r="M4" s="272">
        <f t="shared" ref="M4:M33" si="0">SUM(C4:L4)</f>
        <v>10844</v>
      </c>
      <c r="N4" s="314"/>
    </row>
    <row r="5" spans="1:14" ht="12.6" customHeight="1" x14ac:dyDescent="0.2">
      <c r="A5" s="634"/>
      <c r="B5" s="275" t="s">
        <v>400</v>
      </c>
      <c r="C5" s="266">
        <v>36236</v>
      </c>
      <c r="D5" s="266">
        <v>463</v>
      </c>
      <c r="E5" s="266">
        <v>35</v>
      </c>
      <c r="F5" s="266">
        <v>14</v>
      </c>
      <c r="G5" s="266">
        <v>29</v>
      </c>
      <c r="H5" s="266">
        <v>67</v>
      </c>
      <c r="I5" s="266">
        <v>945</v>
      </c>
      <c r="J5" s="266">
        <v>176</v>
      </c>
      <c r="K5" s="266">
        <v>1333</v>
      </c>
      <c r="L5" s="267"/>
      <c r="M5" s="272">
        <f t="shared" si="0"/>
        <v>39298</v>
      </c>
      <c r="N5" s="314"/>
    </row>
    <row r="6" spans="1:14" ht="12.6" customHeight="1" x14ac:dyDescent="0.2">
      <c r="A6" s="634"/>
      <c r="B6" s="275" t="s">
        <v>341</v>
      </c>
      <c r="C6" s="266">
        <v>14911</v>
      </c>
      <c r="D6" s="266">
        <v>320</v>
      </c>
      <c r="E6" s="266">
        <v>29</v>
      </c>
      <c r="F6" s="266"/>
      <c r="G6" s="266"/>
      <c r="H6" s="266"/>
      <c r="I6" s="266">
        <v>227</v>
      </c>
      <c r="J6" s="266">
        <v>34</v>
      </c>
      <c r="K6" s="266">
        <v>117</v>
      </c>
      <c r="L6" s="267"/>
      <c r="M6" s="272">
        <f t="shared" si="0"/>
        <v>15638</v>
      </c>
      <c r="N6" s="314"/>
    </row>
    <row r="7" spans="1:14" ht="15" customHeight="1" x14ac:dyDescent="0.2">
      <c r="A7" s="634"/>
      <c r="B7" s="265" t="s">
        <v>252</v>
      </c>
      <c r="C7" s="271">
        <f t="shared" ref="C7:L7" si="1">SUM(C4:C6)</f>
        <v>61585</v>
      </c>
      <c r="D7" s="271">
        <f t="shared" si="1"/>
        <v>1026</v>
      </c>
      <c r="E7" s="271">
        <f t="shared" si="1"/>
        <v>98</v>
      </c>
      <c r="F7" s="271">
        <f t="shared" si="1"/>
        <v>14</v>
      </c>
      <c r="G7" s="271">
        <f t="shared" si="1"/>
        <v>29</v>
      </c>
      <c r="H7" s="271">
        <f t="shared" si="1"/>
        <v>67</v>
      </c>
      <c r="I7" s="271">
        <f t="shared" si="1"/>
        <v>1274</v>
      </c>
      <c r="J7" s="271">
        <f t="shared" si="1"/>
        <v>210</v>
      </c>
      <c r="K7" s="271">
        <f t="shared" si="1"/>
        <v>1467</v>
      </c>
      <c r="L7" s="271">
        <f t="shared" si="1"/>
        <v>10</v>
      </c>
      <c r="M7" s="269">
        <f t="shared" si="0"/>
        <v>65780</v>
      </c>
      <c r="N7" s="314"/>
    </row>
    <row r="8" spans="1:14" ht="12.6" customHeight="1" x14ac:dyDescent="0.2">
      <c r="A8" s="634"/>
      <c r="B8" s="275" t="s">
        <v>181</v>
      </c>
      <c r="C8" s="266">
        <v>13698</v>
      </c>
      <c r="D8" s="266">
        <v>45439</v>
      </c>
      <c r="E8" s="266">
        <v>1881</v>
      </c>
      <c r="F8" s="266">
        <v>250</v>
      </c>
      <c r="G8" s="266">
        <v>152</v>
      </c>
      <c r="H8" s="266">
        <v>152</v>
      </c>
      <c r="I8" s="266">
        <v>260</v>
      </c>
      <c r="J8" s="266">
        <v>307</v>
      </c>
      <c r="K8" s="266">
        <v>3157</v>
      </c>
      <c r="L8" s="267">
        <v>31</v>
      </c>
      <c r="M8" s="274">
        <f t="shared" si="0"/>
        <v>65327</v>
      </c>
      <c r="N8" s="314"/>
    </row>
    <row r="9" spans="1:14" ht="12.6" customHeight="1" x14ac:dyDescent="0.2">
      <c r="A9" s="634"/>
      <c r="B9" s="275" t="s">
        <v>236</v>
      </c>
      <c r="C9" s="266">
        <v>320</v>
      </c>
      <c r="D9" s="266">
        <v>8348</v>
      </c>
      <c r="E9" s="266">
        <v>779</v>
      </c>
      <c r="F9" s="266">
        <v>35</v>
      </c>
      <c r="G9" s="266"/>
      <c r="H9" s="266"/>
      <c r="I9" s="266"/>
      <c r="J9" s="266"/>
      <c r="K9" s="266">
        <v>29</v>
      </c>
      <c r="L9" s="267"/>
      <c r="M9" s="274">
        <f t="shared" si="0"/>
        <v>9511</v>
      </c>
      <c r="N9" s="314"/>
    </row>
    <row r="10" spans="1:14" ht="15" customHeight="1" x14ac:dyDescent="0.2">
      <c r="A10" s="634"/>
      <c r="B10" s="265" t="s">
        <v>253</v>
      </c>
      <c r="C10" s="271">
        <f t="shared" ref="C10:L10" si="2">SUM(C8:C9)</f>
        <v>14018</v>
      </c>
      <c r="D10" s="271">
        <f t="shared" si="2"/>
        <v>53787</v>
      </c>
      <c r="E10" s="271">
        <f t="shared" si="2"/>
        <v>2660</v>
      </c>
      <c r="F10" s="271">
        <f t="shared" si="2"/>
        <v>285</v>
      </c>
      <c r="G10" s="271">
        <f t="shared" si="2"/>
        <v>152</v>
      </c>
      <c r="H10" s="271">
        <f t="shared" si="2"/>
        <v>152</v>
      </c>
      <c r="I10" s="271">
        <f t="shared" si="2"/>
        <v>260</v>
      </c>
      <c r="J10" s="271">
        <f t="shared" si="2"/>
        <v>307</v>
      </c>
      <c r="K10" s="271">
        <f t="shared" si="2"/>
        <v>3186</v>
      </c>
      <c r="L10" s="271">
        <f t="shared" si="2"/>
        <v>31</v>
      </c>
      <c r="M10" s="269">
        <f t="shared" si="0"/>
        <v>74838</v>
      </c>
      <c r="N10" s="314"/>
    </row>
    <row r="11" spans="1:14" ht="12.6" customHeight="1" x14ac:dyDescent="0.2">
      <c r="A11" s="634"/>
      <c r="B11" s="275" t="s">
        <v>182</v>
      </c>
      <c r="C11" s="266">
        <v>630</v>
      </c>
      <c r="D11" s="266">
        <v>990</v>
      </c>
      <c r="E11" s="266">
        <v>18428</v>
      </c>
      <c r="F11" s="266">
        <v>3108</v>
      </c>
      <c r="G11" s="266">
        <v>104</v>
      </c>
      <c r="H11" s="266"/>
      <c r="I11" s="266">
        <v>115</v>
      </c>
      <c r="J11" s="266">
        <v>2453</v>
      </c>
      <c r="K11" s="266">
        <v>698</v>
      </c>
      <c r="L11" s="267"/>
      <c r="M11" s="274">
        <f t="shared" si="0"/>
        <v>26526</v>
      </c>
      <c r="N11" s="314"/>
    </row>
    <row r="12" spans="1:14" ht="15" customHeight="1" x14ac:dyDescent="0.2">
      <c r="A12" s="634"/>
      <c r="B12" s="265" t="s">
        <v>254</v>
      </c>
      <c r="C12" s="271">
        <f t="shared" ref="C12:L12" si="3">C11</f>
        <v>630</v>
      </c>
      <c r="D12" s="271">
        <f t="shared" si="3"/>
        <v>990</v>
      </c>
      <c r="E12" s="271">
        <f t="shared" si="3"/>
        <v>18428</v>
      </c>
      <c r="F12" s="271">
        <f t="shared" si="3"/>
        <v>3108</v>
      </c>
      <c r="G12" s="271">
        <f t="shared" si="3"/>
        <v>104</v>
      </c>
      <c r="H12" s="271">
        <f t="shared" si="3"/>
        <v>0</v>
      </c>
      <c r="I12" s="271">
        <f t="shared" si="3"/>
        <v>115</v>
      </c>
      <c r="J12" s="271">
        <f t="shared" si="3"/>
        <v>2453</v>
      </c>
      <c r="K12" s="271">
        <f t="shared" si="3"/>
        <v>698</v>
      </c>
      <c r="L12" s="271">
        <f t="shared" si="3"/>
        <v>0</v>
      </c>
      <c r="M12" s="269">
        <f t="shared" si="0"/>
        <v>26526</v>
      </c>
      <c r="N12" s="314"/>
    </row>
    <row r="13" spans="1:14" ht="12.6" customHeight="1" x14ac:dyDescent="0.2">
      <c r="A13" s="634"/>
      <c r="B13" s="275" t="s">
        <v>90</v>
      </c>
      <c r="C13" s="266"/>
      <c r="D13" s="266"/>
      <c r="E13" s="266">
        <v>16</v>
      </c>
      <c r="F13" s="266">
        <v>4125</v>
      </c>
      <c r="G13" s="266">
        <v>661</v>
      </c>
      <c r="H13" s="266"/>
      <c r="I13" s="266"/>
      <c r="J13" s="266">
        <v>76</v>
      </c>
      <c r="K13" s="266">
        <v>51</v>
      </c>
      <c r="L13" s="267"/>
      <c r="M13" s="274">
        <f t="shared" si="0"/>
        <v>4929</v>
      </c>
      <c r="N13" s="314"/>
    </row>
    <row r="14" spans="1:14" ht="12.6" customHeight="1" x14ac:dyDescent="0.2">
      <c r="A14" s="634"/>
      <c r="B14" s="275" t="s">
        <v>251</v>
      </c>
      <c r="C14" s="266"/>
      <c r="D14" s="266"/>
      <c r="E14" s="266">
        <v>53</v>
      </c>
      <c r="F14" s="266">
        <v>6857</v>
      </c>
      <c r="G14" s="266"/>
      <c r="H14" s="266"/>
      <c r="I14" s="266"/>
      <c r="J14" s="266">
        <v>516</v>
      </c>
      <c r="K14" s="266">
        <v>18</v>
      </c>
      <c r="L14" s="267"/>
      <c r="M14" s="274">
        <f t="shared" si="0"/>
        <v>7444</v>
      </c>
      <c r="N14" s="314"/>
    </row>
    <row r="15" spans="1:14" ht="15" customHeight="1" x14ac:dyDescent="0.2">
      <c r="A15" s="634"/>
      <c r="B15" s="265" t="s">
        <v>255</v>
      </c>
      <c r="C15" s="271">
        <f t="shared" ref="C15:L15" si="4">SUM(C13:C14)</f>
        <v>0</v>
      </c>
      <c r="D15" s="271">
        <f t="shared" si="4"/>
        <v>0</v>
      </c>
      <c r="E15" s="271">
        <f t="shared" si="4"/>
        <v>69</v>
      </c>
      <c r="F15" s="271">
        <f t="shared" si="4"/>
        <v>10982</v>
      </c>
      <c r="G15" s="271">
        <f t="shared" si="4"/>
        <v>661</v>
      </c>
      <c r="H15" s="271">
        <f t="shared" si="4"/>
        <v>0</v>
      </c>
      <c r="I15" s="271">
        <f t="shared" si="4"/>
        <v>0</v>
      </c>
      <c r="J15" s="271">
        <f t="shared" si="4"/>
        <v>592</v>
      </c>
      <c r="K15" s="271">
        <f t="shared" si="4"/>
        <v>69</v>
      </c>
      <c r="L15" s="271">
        <f t="shared" si="4"/>
        <v>0</v>
      </c>
      <c r="M15" s="269">
        <f t="shared" si="0"/>
        <v>12373</v>
      </c>
      <c r="N15" s="314"/>
    </row>
    <row r="16" spans="1:14" ht="12.6" customHeight="1" x14ac:dyDescent="0.2">
      <c r="A16" s="634"/>
      <c r="B16" s="275" t="s">
        <v>57</v>
      </c>
      <c r="C16" s="266"/>
      <c r="D16" s="266"/>
      <c r="E16" s="266"/>
      <c r="F16" s="266">
        <v>343</v>
      </c>
      <c r="G16" s="266">
        <v>2454</v>
      </c>
      <c r="H16" s="266"/>
      <c r="I16" s="266"/>
      <c r="J16" s="266"/>
      <c r="K16" s="266">
        <v>599</v>
      </c>
      <c r="L16" s="267"/>
      <c r="M16" s="274">
        <f t="shared" si="0"/>
        <v>3396</v>
      </c>
      <c r="N16" s="314"/>
    </row>
    <row r="17" spans="1:14" ht="12.6" customHeight="1" x14ac:dyDescent="0.2">
      <c r="A17" s="634"/>
      <c r="B17" s="275" t="s">
        <v>171</v>
      </c>
      <c r="C17" s="266">
        <v>107</v>
      </c>
      <c r="D17" s="266"/>
      <c r="E17" s="266">
        <v>22</v>
      </c>
      <c r="F17" s="266">
        <v>60</v>
      </c>
      <c r="G17" s="266">
        <v>6617</v>
      </c>
      <c r="H17" s="266">
        <v>319</v>
      </c>
      <c r="I17" s="266">
        <v>106</v>
      </c>
      <c r="J17" s="266">
        <v>87</v>
      </c>
      <c r="K17" s="266">
        <v>236</v>
      </c>
      <c r="L17" s="267">
        <v>91</v>
      </c>
      <c r="M17" s="274">
        <f t="shared" si="0"/>
        <v>7645</v>
      </c>
      <c r="N17" s="314"/>
    </row>
    <row r="18" spans="1:14" ht="12.6" customHeight="1" x14ac:dyDescent="0.2">
      <c r="A18" s="634"/>
      <c r="B18" s="275" t="s">
        <v>195</v>
      </c>
      <c r="C18" s="266">
        <v>25</v>
      </c>
      <c r="D18" s="266"/>
      <c r="E18" s="266">
        <v>75</v>
      </c>
      <c r="F18" s="266">
        <v>303</v>
      </c>
      <c r="G18" s="266">
        <v>20170</v>
      </c>
      <c r="H18" s="266">
        <v>1898</v>
      </c>
      <c r="I18" s="266">
        <v>130</v>
      </c>
      <c r="J18" s="266">
        <v>111</v>
      </c>
      <c r="K18" s="266">
        <v>902</v>
      </c>
      <c r="L18" s="267"/>
      <c r="M18" s="274">
        <f t="shared" si="0"/>
        <v>23614</v>
      </c>
      <c r="N18" s="314"/>
    </row>
    <row r="19" spans="1:14" ht="12.6" customHeight="1" x14ac:dyDescent="0.2">
      <c r="A19" s="634"/>
      <c r="B19" s="275" t="s">
        <v>392</v>
      </c>
      <c r="C19" s="266"/>
      <c r="D19" s="266"/>
      <c r="E19" s="266"/>
      <c r="F19" s="266">
        <v>58</v>
      </c>
      <c r="G19" s="266">
        <v>9967</v>
      </c>
      <c r="H19" s="266">
        <v>265</v>
      </c>
      <c r="I19" s="266">
        <v>79</v>
      </c>
      <c r="J19" s="266">
        <v>20</v>
      </c>
      <c r="K19" s="266">
        <v>303</v>
      </c>
      <c r="L19" s="267"/>
      <c r="M19" s="274">
        <f t="shared" si="0"/>
        <v>10692</v>
      </c>
      <c r="N19" s="314"/>
    </row>
    <row r="20" spans="1:14" ht="12.6" customHeight="1" x14ac:dyDescent="0.2">
      <c r="A20" s="634"/>
      <c r="B20" s="275" t="s">
        <v>196</v>
      </c>
      <c r="C20" s="266"/>
      <c r="D20" s="266"/>
      <c r="E20" s="266">
        <v>4</v>
      </c>
      <c r="F20" s="266">
        <v>136</v>
      </c>
      <c r="G20" s="266">
        <v>2883</v>
      </c>
      <c r="H20" s="266">
        <v>445</v>
      </c>
      <c r="I20" s="266">
        <v>5</v>
      </c>
      <c r="J20" s="266">
        <v>58</v>
      </c>
      <c r="K20" s="266">
        <v>215</v>
      </c>
      <c r="L20" s="267"/>
      <c r="M20" s="274">
        <f t="shared" si="0"/>
        <v>3746</v>
      </c>
      <c r="N20" s="314"/>
    </row>
    <row r="21" spans="1:14" ht="12.6" customHeight="1" x14ac:dyDescent="0.2">
      <c r="A21" s="634"/>
      <c r="B21" s="275" t="s">
        <v>197</v>
      </c>
      <c r="C21" s="266">
        <v>160</v>
      </c>
      <c r="D21" s="266">
        <v>26</v>
      </c>
      <c r="E21" s="266">
        <v>49</v>
      </c>
      <c r="F21" s="266">
        <v>131</v>
      </c>
      <c r="G21" s="266">
        <v>4882</v>
      </c>
      <c r="H21" s="266">
        <v>960</v>
      </c>
      <c r="I21" s="266">
        <v>631</v>
      </c>
      <c r="J21" s="266">
        <v>87</v>
      </c>
      <c r="K21" s="266">
        <v>1268</v>
      </c>
      <c r="L21" s="267"/>
      <c r="M21" s="274">
        <f t="shared" si="0"/>
        <v>8194</v>
      </c>
      <c r="N21" s="314"/>
    </row>
    <row r="22" spans="1:14" ht="15" customHeight="1" x14ac:dyDescent="0.2">
      <c r="A22" s="634"/>
      <c r="B22" s="275" t="s">
        <v>211</v>
      </c>
      <c r="C22" s="266"/>
      <c r="D22" s="266"/>
      <c r="E22" s="266"/>
      <c r="F22" s="266"/>
      <c r="G22" s="266">
        <v>8006</v>
      </c>
      <c r="H22" s="266">
        <v>1321</v>
      </c>
      <c r="I22" s="266"/>
      <c r="J22" s="266"/>
      <c r="K22" s="266">
        <v>1059</v>
      </c>
      <c r="L22" s="267"/>
      <c r="M22" s="274">
        <f t="shared" si="0"/>
        <v>10386</v>
      </c>
      <c r="N22" s="314"/>
    </row>
    <row r="23" spans="1:14" ht="15" customHeight="1" x14ac:dyDescent="0.2">
      <c r="A23" s="634"/>
      <c r="B23" s="265" t="s">
        <v>256</v>
      </c>
      <c r="C23" s="271">
        <f t="shared" ref="C23:L23" si="5">SUM(C16:C22)</f>
        <v>292</v>
      </c>
      <c r="D23" s="271">
        <f t="shared" si="5"/>
        <v>26</v>
      </c>
      <c r="E23" s="271">
        <f t="shared" si="5"/>
        <v>150</v>
      </c>
      <c r="F23" s="271">
        <f t="shared" si="5"/>
        <v>1031</v>
      </c>
      <c r="G23" s="271">
        <f t="shared" si="5"/>
        <v>54979</v>
      </c>
      <c r="H23" s="271">
        <f t="shared" si="5"/>
        <v>5208</v>
      </c>
      <c r="I23" s="271">
        <f t="shared" si="5"/>
        <v>951</v>
      </c>
      <c r="J23" s="271">
        <f t="shared" si="5"/>
        <v>363</v>
      </c>
      <c r="K23" s="271">
        <f t="shared" si="5"/>
        <v>4582</v>
      </c>
      <c r="L23" s="271">
        <f t="shared" si="5"/>
        <v>91</v>
      </c>
      <c r="M23" s="269">
        <f t="shared" si="0"/>
        <v>67673</v>
      </c>
      <c r="N23" s="314"/>
    </row>
    <row r="24" spans="1:14" ht="12.6" customHeight="1" x14ac:dyDescent="0.2">
      <c r="A24" s="634"/>
      <c r="B24" s="275" t="s">
        <v>199</v>
      </c>
      <c r="C24" s="266"/>
      <c r="D24" s="266"/>
      <c r="E24" s="266"/>
      <c r="F24" s="266"/>
      <c r="G24" s="266">
        <v>513</v>
      </c>
      <c r="H24" s="266">
        <v>5820</v>
      </c>
      <c r="I24" s="266">
        <v>2527</v>
      </c>
      <c r="J24" s="266">
        <v>17</v>
      </c>
      <c r="K24" s="266">
        <v>267</v>
      </c>
      <c r="L24" s="267"/>
      <c r="M24" s="274">
        <f t="shared" si="0"/>
        <v>9144</v>
      </c>
      <c r="N24" s="314"/>
    </row>
    <row r="25" spans="1:14" ht="12.6" customHeight="1" x14ac:dyDescent="0.2">
      <c r="A25" s="634"/>
      <c r="B25" s="275" t="s">
        <v>52</v>
      </c>
      <c r="C25" s="266"/>
      <c r="D25" s="266"/>
      <c r="E25" s="266"/>
      <c r="F25" s="266"/>
      <c r="G25" s="266">
        <v>22</v>
      </c>
      <c r="H25" s="266">
        <v>3597</v>
      </c>
      <c r="I25" s="266"/>
      <c r="J25" s="266"/>
      <c r="K25" s="266">
        <v>122</v>
      </c>
      <c r="L25" s="267"/>
      <c r="M25" s="274">
        <f t="shared" si="0"/>
        <v>3741</v>
      </c>
      <c r="N25" s="314"/>
    </row>
    <row r="26" spans="1:14" ht="15" customHeight="1" x14ac:dyDescent="0.2">
      <c r="A26" s="634"/>
      <c r="B26" s="265" t="s">
        <v>257</v>
      </c>
      <c r="C26" s="271">
        <f t="shared" ref="C26:L26" si="6">SUM(C24:C25)</f>
        <v>0</v>
      </c>
      <c r="D26" s="271">
        <f t="shared" si="6"/>
        <v>0</v>
      </c>
      <c r="E26" s="271">
        <f t="shared" si="6"/>
        <v>0</v>
      </c>
      <c r="F26" s="271">
        <f t="shared" si="6"/>
        <v>0</v>
      </c>
      <c r="G26" s="271">
        <f t="shared" si="6"/>
        <v>535</v>
      </c>
      <c r="H26" s="271">
        <f t="shared" si="6"/>
        <v>9417</v>
      </c>
      <c r="I26" s="271">
        <f t="shared" si="6"/>
        <v>2527</v>
      </c>
      <c r="J26" s="271">
        <f t="shared" si="6"/>
        <v>17</v>
      </c>
      <c r="K26" s="271">
        <f t="shared" si="6"/>
        <v>389</v>
      </c>
      <c r="L26" s="271">
        <f t="shared" si="6"/>
        <v>0</v>
      </c>
      <c r="M26" s="269">
        <f t="shared" si="0"/>
        <v>12885</v>
      </c>
      <c r="N26" s="314"/>
    </row>
    <row r="27" spans="1:14" ht="12.6" customHeight="1" x14ac:dyDescent="0.2">
      <c r="A27" s="634"/>
      <c r="B27" s="275" t="s">
        <v>1</v>
      </c>
      <c r="C27" s="270"/>
      <c r="D27" s="266"/>
      <c r="E27" s="266"/>
      <c r="F27" s="266"/>
      <c r="G27" s="266"/>
      <c r="H27" s="266">
        <v>200</v>
      </c>
      <c r="I27" s="266">
        <v>2718</v>
      </c>
      <c r="J27" s="266"/>
      <c r="K27" s="266">
        <v>2</v>
      </c>
      <c r="L27" s="267"/>
      <c r="M27" s="274">
        <f t="shared" si="0"/>
        <v>2920</v>
      </c>
      <c r="N27" s="314"/>
    </row>
    <row r="28" spans="1:14" ht="12.6" customHeight="1" x14ac:dyDescent="0.2">
      <c r="A28" s="634"/>
      <c r="B28" s="275" t="s">
        <v>7</v>
      </c>
      <c r="C28" s="270"/>
      <c r="D28" s="266"/>
      <c r="E28" s="266"/>
      <c r="F28" s="266"/>
      <c r="G28" s="266"/>
      <c r="H28" s="266">
        <v>41</v>
      </c>
      <c r="I28" s="266">
        <v>5755</v>
      </c>
      <c r="J28" s="266">
        <v>408</v>
      </c>
      <c r="K28" s="266">
        <v>5</v>
      </c>
      <c r="L28" s="267"/>
      <c r="M28" s="274">
        <f t="shared" si="0"/>
        <v>6209</v>
      </c>
      <c r="N28" s="314"/>
    </row>
    <row r="29" spans="1:14" ht="12.6" customHeight="1" x14ac:dyDescent="0.2">
      <c r="A29" s="634"/>
      <c r="B29" s="275" t="s">
        <v>338</v>
      </c>
      <c r="C29" s="270">
        <v>455</v>
      </c>
      <c r="D29" s="266"/>
      <c r="E29" s="266">
        <v>44</v>
      </c>
      <c r="F29" s="266"/>
      <c r="G29" s="266">
        <v>83</v>
      </c>
      <c r="H29" s="266">
        <v>568</v>
      </c>
      <c r="I29" s="266">
        <v>16888</v>
      </c>
      <c r="J29" s="266">
        <v>212</v>
      </c>
      <c r="K29" s="266">
        <v>323</v>
      </c>
      <c r="L29" s="267"/>
      <c r="M29" s="274">
        <f t="shared" si="0"/>
        <v>18573</v>
      </c>
      <c r="N29" s="314"/>
    </row>
    <row r="30" spans="1:14" ht="15" customHeight="1" x14ac:dyDescent="0.2">
      <c r="A30" s="634"/>
      <c r="B30" s="265" t="s">
        <v>258</v>
      </c>
      <c r="C30" s="271">
        <f t="shared" ref="C30:L30" si="7">SUM(C27:C29)</f>
        <v>455</v>
      </c>
      <c r="D30" s="271">
        <f t="shared" si="7"/>
        <v>0</v>
      </c>
      <c r="E30" s="271">
        <f t="shared" si="7"/>
        <v>44</v>
      </c>
      <c r="F30" s="271">
        <f t="shared" si="7"/>
        <v>0</v>
      </c>
      <c r="G30" s="271">
        <f t="shared" si="7"/>
        <v>83</v>
      </c>
      <c r="H30" s="271">
        <f t="shared" si="7"/>
        <v>809</v>
      </c>
      <c r="I30" s="271">
        <f t="shared" si="7"/>
        <v>25361</v>
      </c>
      <c r="J30" s="271">
        <f t="shared" si="7"/>
        <v>620</v>
      </c>
      <c r="K30" s="271">
        <f t="shared" si="7"/>
        <v>330</v>
      </c>
      <c r="L30" s="271">
        <f t="shared" si="7"/>
        <v>0</v>
      </c>
      <c r="M30" s="269">
        <f t="shared" si="0"/>
        <v>27702</v>
      </c>
      <c r="N30" s="314"/>
    </row>
    <row r="31" spans="1:14" ht="12.6" customHeight="1" x14ac:dyDescent="0.2">
      <c r="A31" s="634"/>
      <c r="B31" s="275" t="s">
        <v>260</v>
      </c>
      <c r="C31" s="266">
        <v>19</v>
      </c>
      <c r="D31" s="266"/>
      <c r="E31" s="266">
        <v>108</v>
      </c>
      <c r="F31" s="266">
        <v>1208</v>
      </c>
      <c r="G31" s="266">
        <v>12</v>
      </c>
      <c r="H31" s="266">
        <v>1293</v>
      </c>
      <c r="I31" s="266">
        <v>2528</v>
      </c>
      <c r="J31" s="266">
        <v>9607</v>
      </c>
      <c r="K31" s="266">
        <v>146</v>
      </c>
      <c r="L31" s="267"/>
      <c r="M31" s="274">
        <f t="shared" si="0"/>
        <v>14921</v>
      </c>
      <c r="N31" s="314"/>
    </row>
    <row r="32" spans="1:14" ht="15" customHeight="1" x14ac:dyDescent="0.2">
      <c r="A32" s="634"/>
      <c r="B32" s="265" t="s">
        <v>259</v>
      </c>
      <c r="C32" s="271">
        <f t="shared" ref="C32:L32" si="8">C31</f>
        <v>19</v>
      </c>
      <c r="D32" s="271">
        <f t="shared" si="8"/>
        <v>0</v>
      </c>
      <c r="E32" s="271">
        <f t="shared" si="8"/>
        <v>108</v>
      </c>
      <c r="F32" s="271">
        <f t="shared" si="8"/>
        <v>1208</v>
      </c>
      <c r="G32" s="271">
        <f t="shared" si="8"/>
        <v>12</v>
      </c>
      <c r="H32" s="271">
        <f t="shared" si="8"/>
        <v>1293</v>
      </c>
      <c r="I32" s="271">
        <f t="shared" si="8"/>
        <v>2528</v>
      </c>
      <c r="J32" s="271">
        <f t="shared" si="8"/>
        <v>9607</v>
      </c>
      <c r="K32" s="271">
        <f t="shared" si="8"/>
        <v>146</v>
      </c>
      <c r="L32" s="271">
        <f t="shared" si="8"/>
        <v>0</v>
      </c>
      <c r="M32" s="269">
        <f t="shared" si="0"/>
        <v>14921</v>
      </c>
      <c r="N32" s="314"/>
    </row>
    <row r="33" spans="1:14" ht="12.6" customHeight="1" x14ac:dyDescent="0.2">
      <c r="A33" s="635"/>
      <c r="B33" s="57" t="s">
        <v>157</v>
      </c>
      <c r="C33" s="268">
        <v>866</v>
      </c>
      <c r="D33" s="268">
        <v>241</v>
      </c>
      <c r="E33" s="268">
        <v>259</v>
      </c>
      <c r="F33" s="268">
        <v>1598</v>
      </c>
      <c r="G33" s="268">
        <v>4025</v>
      </c>
      <c r="H33" s="268">
        <v>1669</v>
      </c>
      <c r="I33" s="268">
        <v>678</v>
      </c>
      <c r="J33" s="268">
        <v>342</v>
      </c>
      <c r="K33" s="268"/>
      <c r="L33" s="268">
        <v>17</v>
      </c>
      <c r="M33" s="269">
        <f t="shared" si="0"/>
        <v>9695</v>
      </c>
      <c r="N33" s="314"/>
    </row>
    <row r="34" spans="1:14" ht="15" customHeight="1" x14ac:dyDescent="0.2">
      <c r="A34" s="636" t="s">
        <v>128</v>
      </c>
      <c r="B34" s="638"/>
      <c r="C34" s="269">
        <f t="shared" ref="C34:M34" si="9">C7+C10+C12+C15+C23+C26+C30+C32+C33</f>
        <v>77865</v>
      </c>
      <c r="D34" s="269">
        <f t="shared" si="9"/>
        <v>56070</v>
      </c>
      <c r="E34" s="269">
        <f t="shared" si="9"/>
        <v>21816</v>
      </c>
      <c r="F34" s="269">
        <f t="shared" si="9"/>
        <v>18226</v>
      </c>
      <c r="G34" s="269">
        <f t="shared" si="9"/>
        <v>60580</v>
      </c>
      <c r="H34" s="269">
        <f t="shared" si="9"/>
        <v>18615</v>
      </c>
      <c r="I34" s="269">
        <f t="shared" si="9"/>
        <v>33694</v>
      </c>
      <c r="J34" s="269">
        <f t="shared" si="9"/>
        <v>14511</v>
      </c>
      <c r="K34" s="269">
        <f t="shared" si="9"/>
        <v>10867</v>
      </c>
      <c r="L34" s="269">
        <f t="shared" si="9"/>
        <v>149</v>
      </c>
      <c r="M34" s="269">
        <f t="shared" si="9"/>
        <v>312393</v>
      </c>
      <c r="N34" s="314"/>
    </row>
    <row r="35" spans="1:14" ht="2.25" customHeight="1" x14ac:dyDescent="0.2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58"/>
    </row>
    <row r="36" spans="1:14" ht="12.75" customHeight="1" x14ac:dyDescent="0.2">
      <c r="C36" s="259">
        <v>1</v>
      </c>
      <c r="D36" s="259">
        <v>2</v>
      </c>
      <c r="E36" s="259">
        <v>3</v>
      </c>
      <c r="F36" s="259">
        <v>4</v>
      </c>
      <c r="G36" s="259">
        <v>5</v>
      </c>
      <c r="H36" s="259">
        <v>6</v>
      </c>
      <c r="I36" s="259">
        <v>7</v>
      </c>
      <c r="J36" s="259">
        <v>8</v>
      </c>
      <c r="K36" s="260" t="s">
        <v>145</v>
      </c>
      <c r="L36" s="261"/>
      <c r="M36" s="7"/>
    </row>
    <row r="37" spans="1:14" ht="12.75" customHeight="1" x14ac:dyDescent="0.2">
      <c r="A37" s="626" t="s">
        <v>374</v>
      </c>
      <c r="B37" s="626"/>
      <c r="C37" s="262">
        <v>0.22477983909854579</v>
      </c>
      <c r="D37" s="262">
        <v>4.381207416697739E-2</v>
      </c>
      <c r="E37" s="262">
        <v>0.18348176702556604</v>
      </c>
      <c r="F37" s="262">
        <v>0.42176405617209278</v>
      </c>
      <c r="G37" s="262">
        <v>9.4911997071652987E-2</v>
      </c>
      <c r="H37" s="262">
        <v>0.60544121793064565</v>
      </c>
      <c r="I37" s="262">
        <v>0.24274966978694079</v>
      </c>
      <c r="J37" s="262">
        <v>0.30335097001763667</v>
      </c>
      <c r="K37" s="262">
        <v>3.6192733017377569E-2</v>
      </c>
      <c r="L37" s="261"/>
      <c r="M37" s="7"/>
    </row>
    <row r="38" spans="1:14" ht="13.5" customHeight="1" x14ac:dyDescent="0.2">
      <c r="A38" s="626" t="s">
        <v>409</v>
      </c>
      <c r="B38" s="626"/>
      <c r="C38" s="262">
        <f>(C34-C7)/C34</f>
        <v>0.20907981763308289</v>
      </c>
      <c r="D38" s="262">
        <f>(D34-D10)/D34</f>
        <v>4.0716960941680043E-2</v>
      </c>
      <c r="E38" s="262">
        <f>(E34-E12)/E34</f>
        <v>0.1552988632196553</v>
      </c>
      <c r="F38" s="262">
        <f>(F34-F15)/F34</f>
        <v>0.39745418632722485</v>
      </c>
      <c r="G38" s="262">
        <f>(G34-G23)/G34</f>
        <v>9.2456256190161776E-2</v>
      </c>
      <c r="H38" s="262">
        <f>(H34-H26)/H34</f>
        <v>0.49411764705882355</v>
      </c>
      <c r="I38" s="262">
        <f>(I34-I30)/I34</f>
        <v>0.24731406185077462</v>
      </c>
      <c r="J38" s="262">
        <f>(J34-J32)/J34</f>
        <v>0.33795052029494865</v>
      </c>
      <c r="K38" s="262">
        <f>M33/(M34-K34)</f>
        <v>3.2153114490956002E-2</v>
      </c>
      <c r="M38" s="7"/>
    </row>
    <row r="39" spans="1:14" ht="13.5" customHeight="1" x14ac:dyDescent="0.2">
      <c r="A39" s="279" t="s">
        <v>375</v>
      </c>
      <c r="B39" s="279"/>
      <c r="C39" s="262">
        <v>5.8877899990757002E-2</v>
      </c>
      <c r="D39" s="262">
        <v>0.29955055621771953</v>
      </c>
      <c r="E39" s="262">
        <v>0.3076084914521886</v>
      </c>
      <c r="F39" s="262">
        <v>0.13419436131674278</v>
      </c>
      <c r="G39" s="262">
        <v>0.21132581999893679</v>
      </c>
      <c r="H39" s="262">
        <v>0.24146341463414633</v>
      </c>
      <c r="I39" s="262">
        <v>8.8010512847114156E-2</v>
      </c>
      <c r="J39" s="262">
        <v>0.35992077781778897</v>
      </c>
      <c r="K39" s="262">
        <v>3.6691887931687844E-2</v>
      </c>
      <c r="M39" s="7"/>
    </row>
    <row r="40" spans="1:14" ht="13.5" customHeight="1" x14ac:dyDescent="0.2">
      <c r="A40" s="279" t="s">
        <v>410</v>
      </c>
      <c r="B40" s="263"/>
      <c r="C40" s="262">
        <f>(M7-C7)/M7</f>
        <v>6.3773183338400735E-2</v>
      </c>
      <c r="D40" s="262">
        <f>(M10-D10)/M10</f>
        <v>0.28128758117533875</v>
      </c>
      <c r="E40" s="262">
        <f>(M12-E12)/M12</f>
        <v>0.30528538038151248</v>
      </c>
      <c r="F40" s="262">
        <f>(M15-F15)/M15</f>
        <v>0.11242220965004446</v>
      </c>
      <c r="G40" s="262">
        <f>(M23-G23)/M23</f>
        <v>0.18757850250469169</v>
      </c>
      <c r="H40" s="262">
        <f>(M26-H26)/M26</f>
        <v>0.26915017462165308</v>
      </c>
      <c r="I40" s="262">
        <f>(M30-I30)/M30</f>
        <v>8.4506533824272617E-2</v>
      </c>
      <c r="J40" s="262">
        <f>(M32-J32)/M32</f>
        <v>0.35614234970846459</v>
      </c>
      <c r="K40" s="262">
        <f>K34/(M34-M33)</f>
        <v>3.5900468453706334E-2</v>
      </c>
      <c r="M40" s="7"/>
    </row>
    <row r="41" spans="1:14" ht="12.75" customHeight="1" x14ac:dyDescent="0.2">
      <c r="A41" s="22" t="s">
        <v>408</v>
      </c>
    </row>
    <row r="42" spans="1:14" ht="15" customHeight="1" x14ac:dyDescent="0.2">
      <c r="A42" s="627"/>
      <c r="B42" s="628"/>
      <c r="C42" s="628"/>
      <c r="D42" s="628"/>
      <c r="E42" s="628"/>
      <c r="F42" s="628"/>
      <c r="G42" s="628"/>
      <c r="H42" s="628"/>
      <c r="I42" s="628"/>
      <c r="J42" s="628"/>
      <c r="K42" s="628"/>
      <c r="L42" s="628"/>
      <c r="M42" s="628"/>
      <c r="N42" s="264"/>
    </row>
  </sheetData>
  <mergeCells count="9">
    <mergeCell ref="A38:B38"/>
    <mergeCell ref="A42:M42"/>
    <mergeCell ref="A2:B3"/>
    <mergeCell ref="A4:A33"/>
    <mergeCell ref="A1:M1"/>
    <mergeCell ref="C2:L2"/>
    <mergeCell ref="M2:M3"/>
    <mergeCell ref="A34:B34"/>
    <mergeCell ref="A37:B37"/>
  </mergeCells>
  <pageMargins left="0.39370078740157483" right="0.39370078740157483" top="0.59055118110236227" bottom="0.19685039370078741" header="0.11811023622047245" footer="0.11811023622047245"/>
  <pageSetup paperSize="9" orientation="landscape" r:id="rId1"/>
  <headerFooter>
    <oddHeader>&amp;C&amp;"Arial,Gras"&amp;12&amp;UANNEXE 7.d &amp;U: PMSI SSR - Année 2016 - Etude des fuites et attractivités par territoire de santé - Affections de l'appareil locomoteur - Adultes</oddHeader>
    <oddFooter>&amp;C&amp;8Soins de suite et de réadaptation (SSR) - Bilan PMSI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8000"/>
  </sheetPr>
  <dimension ref="A1:N28"/>
  <sheetViews>
    <sheetView showGridLines="0" tabSelected="1" zoomScaleNormal="100" workbookViewId="0">
      <selection activeCell="R19" sqref="R19"/>
    </sheetView>
  </sheetViews>
  <sheetFormatPr baseColWidth="10" defaultRowHeight="12.75" x14ac:dyDescent="0.2"/>
  <cols>
    <col min="1" max="1" width="3.42578125" customWidth="1"/>
    <col min="2" max="2" width="10.140625" customWidth="1"/>
    <col min="3" max="3" width="39.5703125" customWidth="1"/>
    <col min="4" max="4" width="8" customWidth="1"/>
    <col min="5" max="5" width="10.7109375" customWidth="1"/>
    <col min="6" max="6" width="8" customWidth="1"/>
    <col min="7" max="7" width="10.7109375" customWidth="1"/>
    <col min="8" max="8" width="8" customWidth="1"/>
    <col min="9" max="9" width="10.7109375" customWidth="1"/>
    <col min="10" max="11" width="8" customWidth="1"/>
    <col min="12" max="12" width="10.7109375" customWidth="1"/>
    <col min="13" max="13" width="8.42578125" customWidth="1"/>
  </cols>
  <sheetData>
    <row r="1" spans="1:14" s="212" customFormat="1" ht="30.75" customHeight="1" x14ac:dyDescent="0.2">
      <c r="A1" s="533" t="s">
        <v>115</v>
      </c>
      <c r="B1" s="533" t="s">
        <v>116</v>
      </c>
      <c r="C1" s="533" t="s">
        <v>117</v>
      </c>
      <c r="D1" s="528" t="s">
        <v>212</v>
      </c>
      <c r="E1" s="528"/>
      <c r="F1" s="528" t="s">
        <v>213</v>
      </c>
      <c r="G1" s="528"/>
      <c r="H1" s="528" t="s">
        <v>214</v>
      </c>
      <c r="I1" s="529"/>
      <c r="J1" s="525" t="s">
        <v>397</v>
      </c>
      <c r="K1" s="526"/>
      <c r="L1" s="526"/>
      <c r="M1" s="527"/>
    </row>
    <row r="2" spans="1:14" ht="38.25" x14ac:dyDescent="0.2">
      <c r="A2" s="497"/>
      <c r="B2" s="497"/>
      <c r="C2" s="497"/>
      <c r="D2" s="243" t="s">
        <v>215</v>
      </c>
      <c r="E2" s="244" t="s">
        <v>391</v>
      </c>
      <c r="F2" s="243" t="s">
        <v>215</v>
      </c>
      <c r="G2" s="244" t="s">
        <v>391</v>
      </c>
      <c r="H2" s="243" t="s">
        <v>215</v>
      </c>
      <c r="I2" s="244" t="s">
        <v>391</v>
      </c>
      <c r="J2" s="245" t="s">
        <v>215</v>
      </c>
      <c r="K2" s="280" t="s">
        <v>398</v>
      </c>
      <c r="L2" s="244" t="s">
        <v>391</v>
      </c>
      <c r="M2" s="280" t="s">
        <v>398</v>
      </c>
    </row>
    <row r="3" spans="1:14" x14ac:dyDescent="0.2">
      <c r="A3" s="250" t="s">
        <v>22</v>
      </c>
      <c r="B3" s="250" t="s">
        <v>21</v>
      </c>
      <c r="C3" s="391" t="s">
        <v>172</v>
      </c>
      <c r="D3" s="205">
        <v>550</v>
      </c>
      <c r="E3" s="206">
        <v>50311.75</v>
      </c>
      <c r="F3" s="205">
        <v>1961</v>
      </c>
      <c r="G3" s="206">
        <v>22879.23</v>
      </c>
      <c r="H3" s="252" t="s">
        <v>243</v>
      </c>
      <c r="I3" s="253" t="s">
        <v>243</v>
      </c>
      <c r="J3" s="208">
        <v>2511</v>
      </c>
      <c r="K3" s="281">
        <v>-0.15400697828976528</v>
      </c>
      <c r="L3" s="284">
        <v>73190.98</v>
      </c>
      <c r="M3" s="281">
        <v>-0.16461279557972219</v>
      </c>
      <c r="N3" s="231"/>
    </row>
    <row r="4" spans="1:14" x14ac:dyDescent="0.2">
      <c r="A4" s="250" t="s">
        <v>22</v>
      </c>
      <c r="B4" s="250" t="s">
        <v>41</v>
      </c>
      <c r="C4" s="391" t="s">
        <v>343</v>
      </c>
      <c r="D4" s="252" t="s">
        <v>243</v>
      </c>
      <c r="E4" s="289" t="s">
        <v>243</v>
      </c>
      <c r="F4" s="205">
        <v>458</v>
      </c>
      <c r="G4" s="206">
        <v>11443.6</v>
      </c>
      <c r="H4" s="252" t="s">
        <v>243</v>
      </c>
      <c r="I4" s="253" t="s">
        <v>243</v>
      </c>
      <c r="J4" s="208">
        <v>458</v>
      </c>
      <c r="K4" s="290">
        <v>-0.20008995817901676</v>
      </c>
      <c r="L4" s="206">
        <v>11443.6</v>
      </c>
      <c r="M4" s="290">
        <v>-0.19497662782276637</v>
      </c>
      <c r="N4" s="231"/>
    </row>
    <row r="5" spans="1:14" x14ac:dyDescent="0.2">
      <c r="A5" s="250" t="s">
        <v>22</v>
      </c>
      <c r="B5" s="250" t="s">
        <v>43</v>
      </c>
      <c r="C5" s="391" t="s">
        <v>340</v>
      </c>
      <c r="D5" s="252">
        <v>55</v>
      </c>
      <c r="E5" s="289">
        <v>2804.91</v>
      </c>
      <c r="F5" s="205">
        <v>532</v>
      </c>
      <c r="G5" s="206">
        <v>7042.7</v>
      </c>
      <c r="H5" s="252">
        <v>8</v>
      </c>
      <c r="I5" s="253">
        <v>313</v>
      </c>
      <c r="J5" s="208">
        <v>595</v>
      </c>
      <c r="K5" s="290">
        <v>0.80400000000000005</v>
      </c>
      <c r="L5" s="206">
        <v>10160.41</v>
      </c>
      <c r="M5" s="290">
        <v>1.173</v>
      </c>
      <c r="N5" s="231"/>
    </row>
    <row r="6" spans="1:14" x14ac:dyDescent="0.2">
      <c r="A6" s="250" t="s">
        <v>22</v>
      </c>
      <c r="B6" s="250" t="s">
        <v>44</v>
      </c>
      <c r="C6" s="391" t="s">
        <v>341</v>
      </c>
      <c r="D6" s="252">
        <v>761</v>
      </c>
      <c r="E6" s="289">
        <v>50331</v>
      </c>
      <c r="F6" s="205">
        <v>3978</v>
      </c>
      <c r="G6" s="206">
        <v>58465.61</v>
      </c>
      <c r="H6" s="252">
        <v>4</v>
      </c>
      <c r="I6" s="253" t="s">
        <v>243</v>
      </c>
      <c r="J6" s="208">
        <v>4743</v>
      </c>
      <c r="K6" s="290">
        <v>-0.30399999999999999</v>
      </c>
      <c r="L6" s="206">
        <v>108796.14</v>
      </c>
      <c r="M6" s="290">
        <v>-0.435</v>
      </c>
      <c r="N6" s="231"/>
    </row>
    <row r="7" spans="1:14" s="362" customFormat="1" x14ac:dyDescent="0.2">
      <c r="A7" s="250" t="s">
        <v>22</v>
      </c>
      <c r="B7" s="250" t="s">
        <v>271</v>
      </c>
      <c r="C7" s="391" t="s">
        <v>342</v>
      </c>
      <c r="D7" s="252">
        <v>187</v>
      </c>
      <c r="E7" s="289">
        <v>12196</v>
      </c>
      <c r="F7" s="205">
        <v>314</v>
      </c>
      <c r="G7" s="206">
        <v>12839.06</v>
      </c>
      <c r="H7" s="252" t="s">
        <v>243</v>
      </c>
      <c r="I7" s="253" t="s">
        <v>243</v>
      </c>
      <c r="J7" s="208">
        <v>501</v>
      </c>
      <c r="K7" s="290">
        <v>0.216</v>
      </c>
      <c r="L7" s="206">
        <v>25035</v>
      </c>
      <c r="M7" s="290">
        <v>0.17</v>
      </c>
      <c r="N7" s="231"/>
    </row>
    <row r="8" spans="1:14" x14ac:dyDescent="0.2">
      <c r="A8" s="250" t="s">
        <v>22</v>
      </c>
      <c r="B8" s="250" t="s">
        <v>49</v>
      </c>
      <c r="C8" s="391" t="s">
        <v>50</v>
      </c>
      <c r="D8" s="252" t="s">
        <v>243</v>
      </c>
      <c r="E8" s="476" t="s">
        <v>243</v>
      </c>
      <c r="F8" s="205">
        <v>439</v>
      </c>
      <c r="G8" s="206">
        <v>5431</v>
      </c>
      <c r="H8" s="252" t="s">
        <v>243</v>
      </c>
      <c r="I8" s="253" t="s">
        <v>243</v>
      </c>
      <c r="J8" s="208">
        <v>439</v>
      </c>
      <c r="K8" s="281">
        <v>3.919</v>
      </c>
      <c r="L8" s="284">
        <v>5431</v>
      </c>
      <c r="M8" s="281">
        <v>3.8519999999999999</v>
      </c>
      <c r="N8" s="231"/>
    </row>
    <row r="9" spans="1:14" x14ac:dyDescent="0.2">
      <c r="A9" s="250" t="s">
        <v>27</v>
      </c>
      <c r="B9" s="250" t="s">
        <v>48</v>
      </c>
      <c r="C9" s="391" t="s">
        <v>236</v>
      </c>
      <c r="D9" s="205">
        <v>135</v>
      </c>
      <c r="E9" s="206">
        <v>4188.08</v>
      </c>
      <c r="F9" s="205">
        <v>7846</v>
      </c>
      <c r="G9" s="206">
        <v>77211.44</v>
      </c>
      <c r="H9" s="252">
        <v>3</v>
      </c>
      <c r="I9" s="253">
        <v>60</v>
      </c>
      <c r="J9" s="208">
        <v>7984</v>
      </c>
      <c r="K9" s="281">
        <v>4.9000000000000002E-2</v>
      </c>
      <c r="L9" s="284">
        <v>81460</v>
      </c>
      <c r="M9" s="281">
        <v>3.0000000000000001E-3</v>
      </c>
      <c r="N9" s="231"/>
    </row>
    <row r="10" spans="1:14" x14ac:dyDescent="0.2">
      <c r="A10" s="250" t="s">
        <v>35</v>
      </c>
      <c r="B10" s="250" t="s">
        <v>95</v>
      </c>
      <c r="C10" s="391" t="s">
        <v>182</v>
      </c>
      <c r="D10" s="205">
        <v>620</v>
      </c>
      <c r="E10" s="284">
        <v>28273</v>
      </c>
      <c r="F10" s="205">
        <v>11532</v>
      </c>
      <c r="G10" s="206">
        <v>231939</v>
      </c>
      <c r="H10" s="205">
        <v>1158</v>
      </c>
      <c r="I10" s="207">
        <v>4767</v>
      </c>
      <c r="J10" s="208">
        <v>13310</v>
      </c>
      <c r="K10" s="281">
        <v>-0.19500000000000001</v>
      </c>
      <c r="L10" s="284">
        <v>264979.14999999997</v>
      </c>
      <c r="M10" s="281">
        <v>-2.1000000000000001E-2</v>
      </c>
      <c r="N10" s="318"/>
    </row>
    <row r="11" spans="1:14" x14ac:dyDescent="0.2">
      <c r="A11" s="250" t="s">
        <v>87</v>
      </c>
      <c r="B11" s="250" t="s">
        <v>89</v>
      </c>
      <c r="C11" s="391" t="s">
        <v>90</v>
      </c>
      <c r="D11" s="205">
        <v>3</v>
      </c>
      <c r="E11" s="206">
        <v>114</v>
      </c>
      <c r="F11" s="205">
        <v>20422</v>
      </c>
      <c r="G11" s="206">
        <v>45266.26</v>
      </c>
      <c r="H11" s="252" t="s">
        <v>243</v>
      </c>
      <c r="I11" s="253" t="s">
        <v>243</v>
      </c>
      <c r="J11" s="208">
        <v>20425</v>
      </c>
      <c r="K11" s="290">
        <v>-2.1000000000000001E-2</v>
      </c>
      <c r="L11" s="284">
        <v>45380</v>
      </c>
      <c r="M11" s="290">
        <v>-4.0000000000000001E-3</v>
      </c>
      <c r="N11" s="231"/>
    </row>
    <row r="12" spans="1:14" x14ac:dyDescent="0.2">
      <c r="A12" s="250" t="s">
        <v>55</v>
      </c>
      <c r="B12" s="250" t="s">
        <v>70</v>
      </c>
      <c r="C12" s="391" t="s">
        <v>171</v>
      </c>
      <c r="D12" s="252" t="s">
        <v>243</v>
      </c>
      <c r="E12" s="289" t="s">
        <v>243</v>
      </c>
      <c r="F12" s="205">
        <v>1061</v>
      </c>
      <c r="G12" s="206">
        <v>16774</v>
      </c>
      <c r="H12" s="252" t="s">
        <v>243</v>
      </c>
      <c r="I12" s="253" t="s">
        <v>243</v>
      </c>
      <c r="J12" s="208">
        <v>1061</v>
      </c>
      <c r="K12" s="290">
        <v>-6.6000000000000003E-2</v>
      </c>
      <c r="L12" s="206">
        <v>16774</v>
      </c>
      <c r="M12" s="290">
        <v>-3.7999999999999999E-2</v>
      </c>
      <c r="N12" s="231"/>
    </row>
    <row r="13" spans="1:14" x14ac:dyDescent="0.2">
      <c r="A13" s="250" t="s">
        <v>55</v>
      </c>
      <c r="B13" s="250" t="s">
        <v>75</v>
      </c>
      <c r="C13" s="391" t="s">
        <v>195</v>
      </c>
      <c r="D13" s="205">
        <v>149</v>
      </c>
      <c r="E13" s="206">
        <v>21362.720000000001</v>
      </c>
      <c r="F13" s="205">
        <v>8092</v>
      </c>
      <c r="G13" s="206">
        <v>98782.5</v>
      </c>
      <c r="H13" s="205">
        <v>1</v>
      </c>
      <c r="I13" s="207">
        <v>3</v>
      </c>
      <c r="J13" s="208">
        <v>8242</v>
      </c>
      <c r="K13" s="281">
        <v>0.14399999999999999</v>
      </c>
      <c r="L13" s="284">
        <v>120148.22</v>
      </c>
      <c r="M13" s="281">
        <v>0.14899999999999999</v>
      </c>
      <c r="N13" s="231"/>
    </row>
    <row r="14" spans="1:14" s="362" customFormat="1" x14ac:dyDescent="0.2">
      <c r="A14" s="251" t="s">
        <v>2</v>
      </c>
      <c r="B14" s="250" t="s">
        <v>0</v>
      </c>
      <c r="C14" s="391" t="s">
        <v>320</v>
      </c>
      <c r="D14" s="209">
        <v>126</v>
      </c>
      <c r="E14" s="324">
        <v>5103</v>
      </c>
      <c r="F14" s="209">
        <v>5727</v>
      </c>
      <c r="G14" s="324">
        <v>71978</v>
      </c>
      <c r="H14" s="209">
        <v>5854</v>
      </c>
      <c r="I14" s="210">
        <v>77121</v>
      </c>
      <c r="J14" s="211">
        <v>11707</v>
      </c>
      <c r="K14" s="477" t="s">
        <v>243</v>
      </c>
      <c r="L14" s="285">
        <v>154201.83000000005</v>
      </c>
      <c r="M14" s="477" t="s">
        <v>243</v>
      </c>
      <c r="N14" s="231"/>
    </row>
    <row r="15" spans="1:14" x14ac:dyDescent="0.2">
      <c r="A15" s="325" t="s">
        <v>2</v>
      </c>
      <c r="B15" s="250" t="s">
        <v>6</v>
      </c>
      <c r="C15" s="391" t="s">
        <v>7</v>
      </c>
      <c r="D15" s="209">
        <v>30</v>
      </c>
      <c r="E15" s="324">
        <v>3602</v>
      </c>
      <c r="F15" s="209">
        <v>2078</v>
      </c>
      <c r="G15" s="324">
        <v>23798</v>
      </c>
      <c r="H15" s="478" t="s">
        <v>243</v>
      </c>
      <c r="I15" s="479" t="s">
        <v>243</v>
      </c>
      <c r="J15" s="211">
        <v>2108</v>
      </c>
      <c r="K15" s="282">
        <v>5.7000000000000002E-2</v>
      </c>
      <c r="L15" s="285">
        <v>27400</v>
      </c>
      <c r="M15" s="282">
        <v>-8.9999999999999993E-3</v>
      </c>
      <c r="N15" s="231"/>
    </row>
    <row r="16" spans="1:14" ht="13.5" thickBot="1" x14ac:dyDescent="0.25">
      <c r="A16" s="251" t="s">
        <v>2</v>
      </c>
      <c r="B16" s="251" t="s">
        <v>8</v>
      </c>
      <c r="C16" s="392" t="s">
        <v>9</v>
      </c>
      <c r="D16" s="209">
        <v>1489</v>
      </c>
      <c r="E16" s="285">
        <v>59035</v>
      </c>
      <c r="F16" s="209">
        <v>6458</v>
      </c>
      <c r="G16" s="285">
        <v>103029</v>
      </c>
      <c r="H16" s="209">
        <v>811</v>
      </c>
      <c r="I16" s="210">
        <v>1671</v>
      </c>
      <c r="J16" s="211">
        <v>8758</v>
      </c>
      <c r="K16" s="282">
        <v>-7.0000000000000007E-2</v>
      </c>
      <c r="L16" s="285">
        <v>163735</v>
      </c>
      <c r="M16" s="282">
        <v>-3.5999999999999997E-2</v>
      </c>
      <c r="N16" s="231"/>
    </row>
    <row r="17" spans="1:13" ht="13.5" thickTop="1" x14ac:dyDescent="0.2">
      <c r="A17" s="530" t="s">
        <v>124</v>
      </c>
      <c r="B17" s="531"/>
      <c r="C17" s="532"/>
      <c r="D17" s="246">
        <f>SUM(D3:D16)</f>
        <v>4105</v>
      </c>
      <c r="E17" s="247">
        <f t="shared" ref="E17:J17" si="0">SUM(E3:E16)</f>
        <v>237321.46</v>
      </c>
      <c r="F17" s="246">
        <f t="shared" si="0"/>
        <v>70898</v>
      </c>
      <c r="G17" s="247">
        <f t="shared" si="0"/>
        <v>786879.4</v>
      </c>
      <c r="H17" s="246">
        <f t="shared" si="0"/>
        <v>7839</v>
      </c>
      <c r="I17" s="248">
        <f t="shared" si="0"/>
        <v>83935</v>
      </c>
      <c r="J17" s="249">
        <f t="shared" si="0"/>
        <v>82842</v>
      </c>
      <c r="K17" s="283">
        <f>J17/75732-1</f>
        <v>9.3883695135477785E-2</v>
      </c>
      <c r="L17" s="247">
        <f>SUM(L3:L16)</f>
        <v>1108135.33</v>
      </c>
      <c r="M17" s="283">
        <f>L17/1035744-1</f>
        <v>6.9893072033243797E-2</v>
      </c>
    </row>
    <row r="19" spans="1:13" x14ac:dyDescent="0.2">
      <c r="A19" s="189" t="s">
        <v>396</v>
      </c>
    </row>
    <row r="28" spans="1:13" x14ac:dyDescent="0.2">
      <c r="A28" s="341"/>
    </row>
  </sheetData>
  <sortState ref="A3:C9">
    <sortCondition ref="A3:A9"/>
  </sortState>
  <mergeCells count="8">
    <mergeCell ref="J1:M1"/>
    <mergeCell ref="H1:I1"/>
    <mergeCell ref="A17:C17"/>
    <mergeCell ref="A1:A2"/>
    <mergeCell ref="B1:B2"/>
    <mergeCell ref="C1:C2"/>
    <mergeCell ref="D1:E1"/>
    <mergeCell ref="F1:G1"/>
  </mergeCells>
  <pageMargins left="0.78740157480314965" right="0.39370078740157483" top="0.74803149606299213" bottom="0.74803149606299213" header="0.31496062992125984" footer="0.31496062992125984"/>
  <pageSetup paperSize="9" scale="90" orientation="landscape" r:id="rId1"/>
  <headerFooter>
    <oddHeader>&amp;C&amp;"Arial,Gras"&amp;12&amp;UANNEXE 3&amp;U :&amp;K000000 PMSI SSR 2016 -  Consultations et actes externes</oddHeader>
    <oddFooter>&amp;C&amp;8Soins de suite et de réadaptation (SSR) - Bilan PMSI 2016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tabColor rgb="FF008000"/>
  </sheetPr>
  <dimension ref="A1:P39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7.570312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3" ht="18.75" customHeight="1" x14ac:dyDescent="0.2">
      <c r="A1" s="636" t="s">
        <v>413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3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3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3" ht="11.25" customHeight="1" x14ac:dyDescent="0.2">
      <c r="A4" s="633" t="s">
        <v>130</v>
      </c>
      <c r="B4" s="275" t="s">
        <v>172</v>
      </c>
      <c r="C4" s="266">
        <v>6178</v>
      </c>
      <c r="D4" s="266">
        <v>307</v>
      </c>
      <c r="E4" s="266"/>
      <c r="F4" s="266"/>
      <c r="G4" s="266"/>
      <c r="H4" s="266"/>
      <c r="I4" s="266">
        <v>49</v>
      </c>
      <c r="J4" s="266"/>
      <c r="K4" s="266">
        <v>204</v>
      </c>
      <c r="L4" s="267"/>
      <c r="M4" s="272">
        <f>SUM(C4:L4)</f>
        <v>6738</v>
      </c>
    </row>
    <row r="5" spans="1:13" ht="11.25" customHeight="1" x14ac:dyDescent="0.2">
      <c r="A5" s="634"/>
      <c r="B5" s="275" t="s">
        <v>341</v>
      </c>
      <c r="C5" s="266">
        <v>14959</v>
      </c>
      <c r="D5" s="266">
        <v>407</v>
      </c>
      <c r="E5" s="266">
        <v>25</v>
      </c>
      <c r="F5" s="266"/>
      <c r="G5" s="266"/>
      <c r="H5" s="266"/>
      <c r="I5" s="266">
        <v>700</v>
      </c>
      <c r="J5" s="266"/>
      <c r="K5" s="266">
        <v>74</v>
      </c>
      <c r="L5" s="267"/>
      <c r="M5" s="273">
        <f t="shared" ref="M5:M30" si="0">SUM(C5:L5)</f>
        <v>16165</v>
      </c>
    </row>
    <row r="6" spans="1:13" ht="11.25" customHeight="1" x14ac:dyDescent="0.2">
      <c r="A6" s="634"/>
      <c r="B6" s="265" t="s">
        <v>252</v>
      </c>
      <c r="C6" s="271">
        <f t="shared" ref="C6:L6" si="1">SUM(C4:C5)</f>
        <v>21137</v>
      </c>
      <c r="D6" s="268">
        <f t="shared" si="1"/>
        <v>714</v>
      </c>
      <c r="E6" s="268">
        <f t="shared" si="1"/>
        <v>25</v>
      </c>
      <c r="F6" s="268">
        <f t="shared" si="1"/>
        <v>0</v>
      </c>
      <c r="G6" s="268">
        <f t="shared" si="1"/>
        <v>0</v>
      </c>
      <c r="H6" s="268">
        <f t="shared" si="1"/>
        <v>0</v>
      </c>
      <c r="I6" s="268">
        <f t="shared" si="1"/>
        <v>749</v>
      </c>
      <c r="J6" s="268">
        <f t="shared" si="1"/>
        <v>0</v>
      </c>
      <c r="K6" s="268">
        <f t="shared" si="1"/>
        <v>278</v>
      </c>
      <c r="L6" s="268">
        <f t="shared" si="1"/>
        <v>0</v>
      </c>
      <c r="M6" s="269">
        <f t="shared" si="0"/>
        <v>22903</v>
      </c>
    </row>
    <row r="7" spans="1:13" ht="11.25" customHeight="1" x14ac:dyDescent="0.2">
      <c r="A7" s="634"/>
      <c r="B7" s="275" t="s">
        <v>454</v>
      </c>
      <c r="C7" s="266">
        <v>841</v>
      </c>
      <c r="D7" s="266">
        <v>4155</v>
      </c>
      <c r="E7" s="266">
        <v>57</v>
      </c>
      <c r="F7" s="266"/>
      <c r="G7" s="266">
        <v>21</v>
      </c>
      <c r="H7" s="266"/>
      <c r="I7" s="266">
        <v>23</v>
      </c>
      <c r="J7" s="266">
        <v>7</v>
      </c>
      <c r="K7" s="266">
        <v>384</v>
      </c>
      <c r="L7" s="267"/>
      <c r="M7" s="269">
        <f>SUM(C7:L7)</f>
        <v>5488</v>
      </c>
    </row>
    <row r="8" spans="1:13" ht="11.25" customHeight="1" x14ac:dyDescent="0.2">
      <c r="A8" s="634"/>
      <c r="B8" s="275" t="s">
        <v>236</v>
      </c>
      <c r="C8" s="266">
        <v>370</v>
      </c>
      <c r="D8" s="266">
        <v>7937</v>
      </c>
      <c r="E8" s="266">
        <v>254</v>
      </c>
      <c r="F8" s="266">
        <v>27</v>
      </c>
      <c r="G8" s="266">
        <v>54</v>
      </c>
      <c r="H8" s="266"/>
      <c r="I8" s="266"/>
      <c r="J8" s="266"/>
      <c r="K8" s="266">
        <v>57</v>
      </c>
      <c r="L8" s="267"/>
      <c r="M8" s="274">
        <f t="shared" si="0"/>
        <v>8699</v>
      </c>
    </row>
    <row r="9" spans="1:13" ht="11.25" customHeight="1" x14ac:dyDescent="0.2">
      <c r="A9" s="634"/>
      <c r="B9" s="265" t="s">
        <v>253</v>
      </c>
      <c r="C9" s="271">
        <f>SUM(C7:C8)</f>
        <v>1211</v>
      </c>
      <c r="D9" s="271">
        <f t="shared" ref="D9:L9" si="2">SUM(D7:D8)</f>
        <v>12092</v>
      </c>
      <c r="E9" s="271">
        <f t="shared" si="2"/>
        <v>311</v>
      </c>
      <c r="F9" s="271">
        <f t="shared" si="2"/>
        <v>27</v>
      </c>
      <c r="G9" s="271">
        <f t="shared" si="2"/>
        <v>75</v>
      </c>
      <c r="H9" s="271">
        <f t="shared" si="2"/>
        <v>0</v>
      </c>
      <c r="I9" s="271">
        <f t="shared" si="2"/>
        <v>23</v>
      </c>
      <c r="J9" s="271">
        <f t="shared" si="2"/>
        <v>7</v>
      </c>
      <c r="K9" s="271">
        <f t="shared" si="2"/>
        <v>441</v>
      </c>
      <c r="L9" s="271">
        <f t="shared" si="2"/>
        <v>0</v>
      </c>
      <c r="M9" s="269">
        <f t="shared" si="0"/>
        <v>14187</v>
      </c>
    </row>
    <row r="10" spans="1:13" ht="11.25" customHeight="1" x14ac:dyDescent="0.2">
      <c r="A10" s="634"/>
      <c r="B10" s="275" t="s">
        <v>182</v>
      </c>
      <c r="C10" s="266">
        <v>2106</v>
      </c>
      <c r="D10" s="266">
        <v>2442</v>
      </c>
      <c r="E10" s="266">
        <v>17249</v>
      </c>
      <c r="F10" s="266">
        <v>4546</v>
      </c>
      <c r="G10" s="266">
        <v>905</v>
      </c>
      <c r="H10" s="266">
        <v>177</v>
      </c>
      <c r="I10" s="266">
        <v>1746</v>
      </c>
      <c r="J10" s="266">
        <v>2167</v>
      </c>
      <c r="K10" s="266">
        <v>1430</v>
      </c>
      <c r="L10" s="267"/>
      <c r="M10" s="274">
        <f t="shared" si="0"/>
        <v>32768</v>
      </c>
    </row>
    <row r="11" spans="1:13" ht="11.25" customHeight="1" x14ac:dyDescent="0.2">
      <c r="A11" s="634"/>
      <c r="B11" s="265" t="s">
        <v>254</v>
      </c>
      <c r="C11" s="271">
        <f>C10</f>
        <v>2106</v>
      </c>
      <c r="D11" s="268">
        <f t="shared" ref="D11:L11" si="3">D10</f>
        <v>2442</v>
      </c>
      <c r="E11" s="268">
        <f t="shared" si="3"/>
        <v>17249</v>
      </c>
      <c r="F11" s="268">
        <f t="shared" si="3"/>
        <v>4546</v>
      </c>
      <c r="G11" s="268">
        <f t="shared" si="3"/>
        <v>905</v>
      </c>
      <c r="H11" s="268">
        <f t="shared" si="3"/>
        <v>177</v>
      </c>
      <c r="I11" s="268">
        <f t="shared" si="3"/>
        <v>1746</v>
      </c>
      <c r="J11" s="268">
        <f t="shared" si="3"/>
        <v>2167</v>
      </c>
      <c r="K11" s="268">
        <f t="shared" si="3"/>
        <v>1430</v>
      </c>
      <c r="L11" s="268">
        <f t="shared" si="3"/>
        <v>0</v>
      </c>
      <c r="M11" s="269">
        <f t="shared" si="0"/>
        <v>32768</v>
      </c>
    </row>
    <row r="12" spans="1:13" ht="11.25" customHeight="1" x14ac:dyDescent="0.2">
      <c r="A12" s="634"/>
      <c r="B12" s="275" t="s">
        <v>90</v>
      </c>
      <c r="C12" s="266"/>
      <c r="D12" s="266"/>
      <c r="E12" s="266"/>
      <c r="F12" s="266">
        <v>2731</v>
      </c>
      <c r="G12" s="266">
        <v>81</v>
      </c>
      <c r="H12" s="266"/>
      <c r="I12" s="266"/>
      <c r="J12" s="266">
        <v>10</v>
      </c>
      <c r="K12" s="266">
        <v>73</v>
      </c>
      <c r="L12" s="267"/>
      <c r="M12" s="274">
        <f t="shared" si="0"/>
        <v>2895</v>
      </c>
    </row>
    <row r="13" spans="1:13" ht="11.25" customHeight="1" x14ac:dyDescent="0.2">
      <c r="A13" s="634"/>
      <c r="B13" s="275" t="s">
        <v>251</v>
      </c>
      <c r="C13" s="266"/>
      <c r="D13" s="266"/>
      <c r="E13" s="266">
        <v>48</v>
      </c>
      <c r="F13" s="266">
        <v>9107</v>
      </c>
      <c r="G13" s="266">
        <v>32</v>
      </c>
      <c r="H13" s="266"/>
      <c r="I13" s="266"/>
      <c r="J13" s="266">
        <v>896</v>
      </c>
      <c r="K13" s="266">
        <v>150</v>
      </c>
      <c r="L13" s="267">
        <v>1</v>
      </c>
      <c r="M13" s="274">
        <f t="shared" si="0"/>
        <v>10234</v>
      </c>
    </row>
    <row r="14" spans="1:13" ht="11.25" customHeight="1" x14ac:dyDescent="0.2">
      <c r="A14" s="634"/>
      <c r="B14" s="265" t="s">
        <v>255</v>
      </c>
      <c r="C14" s="271">
        <f>SUM(C12:C13)</f>
        <v>0</v>
      </c>
      <c r="D14" s="268">
        <f t="shared" ref="D14:L14" si="4">SUM(D12:D13)</f>
        <v>0</v>
      </c>
      <c r="E14" s="268">
        <f t="shared" si="4"/>
        <v>48</v>
      </c>
      <c r="F14" s="268">
        <f t="shared" si="4"/>
        <v>11838</v>
      </c>
      <c r="G14" s="268">
        <f t="shared" si="4"/>
        <v>113</v>
      </c>
      <c r="H14" s="268">
        <f t="shared" si="4"/>
        <v>0</v>
      </c>
      <c r="I14" s="268">
        <f t="shared" si="4"/>
        <v>0</v>
      </c>
      <c r="J14" s="268">
        <f t="shared" si="4"/>
        <v>906</v>
      </c>
      <c r="K14" s="268">
        <f t="shared" si="4"/>
        <v>223</v>
      </c>
      <c r="L14" s="268">
        <f t="shared" si="4"/>
        <v>1</v>
      </c>
      <c r="M14" s="269">
        <f t="shared" si="0"/>
        <v>13129</v>
      </c>
    </row>
    <row r="15" spans="1:13" ht="11.25" customHeight="1" x14ac:dyDescent="0.2">
      <c r="A15" s="634"/>
      <c r="B15" s="275" t="s">
        <v>57</v>
      </c>
      <c r="C15" s="266"/>
      <c r="D15" s="266"/>
      <c r="E15" s="266"/>
      <c r="F15" s="266">
        <v>338</v>
      </c>
      <c r="G15" s="266">
        <v>946</v>
      </c>
      <c r="H15" s="266"/>
      <c r="I15" s="266"/>
      <c r="J15" s="266"/>
      <c r="K15" s="266">
        <v>307</v>
      </c>
      <c r="L15" s="267"/>
      <c r="M15" s="274">
        <f t="shared" si="0"/>
        <v>1591</v>
      </c>
    </row>
    <row r="16" spans="1:13" ht="11.25" customHeight="1" x14ac:dyDescent="0.2">
      <c r="A16" s="634"/>
      <c r="B16" s="275" t="s">
        <v>171</v>
      </c>
      <c r="C16" s="266"/>
      <c r="D16" s="266"/>
      <c r="E16" s="266"/>
      <c r="F16" s="266">
        <v>332</v>
      </c>
      <c r="G16" s="266">
        <v>6958</v>
      </c>
      <c r="H16" s="266">
        <v>609</v>
      </c>
      <c r="I16" s="266">
        <v>528</v>
      </c>
      <c r="J16" s="266"/>
      <c r="K16" s="266">
        <v>480</v>
      </c>
      <c r="L16" s="267">
        <v>353</v>
      </c>
      <c r="M16" s="274">
        <f t="shared" si="0"/>
        <v>9260</v>
      </c>
    </row>
    <row r="17" spans="1:16" ht="11.25" customHeight="1" x14ac:dyDescent="0.2">
      <c r="A17" s="634"/>
      <c r="B17" s="275" t="s">
        <v>195</v>
      </c>
      <c r="C17" s="266"/>
      <c r="D17" s="266">
        <v>314</v>
      </c>
      <c r="E17" s="266">
        <v>402</v>
      </c>
      <c r="F17" s="266">
        <v>808</v>
      </c>
      <c r="G17" s="266">
        <v>33156</v>
      </c>
      <c r="H17" s="266">
        <v>4294</v>
      </c>
      <c r="I17" s="266">
        <v>965</v>
      </c>
      <c r="J17" s="266">
        <v>484</v>
      </c>
      <c r="K17" s="266">
        <v>2466</v>
      </c>
      <c r="L17" s="267"/>
      <c r="M17" s="274">
        <f t="shared" si="0"/>
        <v>42889</v>
      </c>
    </row>
    <row r="18" spans="1:16" ht="11.25" customHeight="1" x14ac:dyDescent="0.2">
      <c r="A18" s="634"/>
      <c r="B18" s="275" t="s">
        <v>392</v>
      </c>
      <c r="C18" s="266"/>
      <c r="D18" s="266"/>
      <c r="E18" s="266"/>
      <c r="F18" s="266">
        <v>44</v>
      </c>
      <c r="G18" s="266">
        <v>10351</v>
      </c>
      <c r="H18" s="266">
        <v>56</v>
      </c>
      <c r="I18" s="266"/>
      <c r="J18" s="266">
        <v>26</v>
      </c>
      <c r="K18" s="266">
        <v>265</v>
      </c>
      <c r="L18" s="267"/>
      <c r="M18" s="274">
        <f t="shared" si="0"/>
        <v>10742</v>
      </c>
    </row>
    <row r="19" spans="1:16" ht="11.25" customHeight="1" x14ac:dyDescent="0.2">
      <c r="A19" s="634"/>
      <c r="B19" s="275" t="s">
        <v>196</v>
      </c>
      <c r="C19" s="266"/>
      <c r="D19" s="266"/>
      <c r="E19" s="266"/>
      <c r="F19" s="266">
        <v>310</v>
      </c>
      <c r="G19" s="266">
        <v>9917</v>
      </c>
      <c r="H19" s="266">
        <v>762</v>
      </c>
      <c r="I19" s="266">
        <v>237</v>
      </c>
      <c r="J19" s="266">
        <v>95</v>
      </c>
      <c r="K19" s="266">
        <v>173</v>
      </c>
      <c r="L19" s="267">
        <v>40</v>
      </c>
      <c r="M19" s="274">
        <f t="shared" si="0"/>
        <v>11534</v>
      </c>
    </row>
    <row r="20" spans="1:16" ht="11.25" customHeight="1" x14ac:dyDescent="0.2">
      <c r="A20" s="634"/>
      <c r="B20" s="275" t="s">
        <v>528</v>
      </c>
      <c r="C20" s="266"/>
      <c r="D20" s="266"/>
      <c r="E20" s="266"/>
      <c r="F20" s="266"/>
      <c r="G20" s="266">
        <v>2735</v>
      </c>
      <c r="H20" s="266">
        <v>1530</v>
      </c>
      <c r="I20" s="266"/>
      <c r="J20" s="266"/>
      <c r="K20" s="266">
        <v>918</v>
      </c>
      <c r="L20" s="267"/>
      <c r="M20" s="274">
        <f t="shared" si="0"/>
        <v>5183</v>
      </c>
    </row>
    <row r="21" spans="1:16" ht="11.25" customHeight="1" x14ac:dyDescent="0.2">
      <c r="A21" s="634"/>
      <c r="B21" s="265" t="s">
        <v>256</v>
      </c>
      <c r="C21" s="271">
        <f>SUM(C15:C20)</f>
        <v>0</v>
      </c>
      <c r="D21" s="271">
        <f t="shared" ref="D21:L21" si="5">SUM(D15:D20)</f>
        <v>314</v>
      </c>
      <c r="E21" s="271">
        <f t="shared" si="5"/>
        <v>402</v>
      </c>
      <c r="F21" s="271">
        <f t="shared" si="5"/>
        <v>1832</v>
      </c>
      <c r="G21" s="271">
        <f t="shared" si="5"/>
        <v>64063</v>
      </c>
      <c r="H21" s="271">
        <f t="shared" si="5"/>
        <v>7251</v>
      </c>
      <c r="I21" s="271">
        <f t="shared" si="5"/>
        <v>1730</v>
      </c>
      <c r="J21" s="271">
        <f t="shared" si="5"/>
        <v>605</v>
      </c>
      <c r="K21" s="271">
        <f t="shared" si="5"/>
        <v>4609</v>
      </c>
      <c r="L21" s="271">
        <f t="shared" si="5"/>
        <v>393</v>
      </c>
      <c r="M21" s="269">
        <f t="shared" si="0"/>
        <v>81199</v>
      </c>
    </row>
    <row r="22" spans="1:16" ht="11.25" customHeight="1" x14ac:dyDescent="0.2">
      <c r="A22" s="634"/>
      <c r="B22" s="275" t="s">
        <v>52</v>
      </c>
      <c r="C22" s="266"/>
      <c r="D22" s="266"/>
      <c r="E22" s="266"/>
      <c r="F22" s="266"/>
      <c r="G22" s="266">
        <v>4</v>
      </c>
      <c r="H22" s="266">
        <v>4562</v>
      </c>
      <c r="I22" s="266">
        <v>9</v>
      </c>
      <c r="J22" s="266"/>
      <c r="K22" s="266">
        <v>59</v>
      </c>
      <c r="L22" s="267"/>
      <c r="M22" s="274">
        <f t="shared" si="0"/>
        <v>4634</v>
      </c>
    </row>
    <row r="23" spans="1:16" ht="11.25" customHeight="1" x14ac:dyDescent="0.2">
      <c r="A23" s="634"/>
      <c r="B23" s="265" t="s">
        <v>257</v>
      </c>
      <c r="C23" s="271">
        <f t="shared" ref="C23:L23" si="6">SUM(C22:C22)</f>
        <v>0</v>
      </c>
      <c r="D23" s="268">
        <f t="shared" si="6"/>
        <v>0</v>
      </c>
      <c r="E23" s="268">
        <f t="shared" si="6"/>
        <v>0</v>
      </c>
      <c r="F23" s="268">
        <f t="shared" si="6"/>
        <v>0</v>
      </c>
      <c r="G23" s="268">
        <f t="shared" si="6"/>
        <v>4</v>
      </c>
      <c r="H23" s="268">
        <f t="shared" si="6"/>
        <v>4562</v>
      </c>
      <c r="I23" s="268">
        <f t="shared" si="6"/>
        <v>9</v>
      </c>
      <c r="J23" s="268">
        <f t="shared" si="6"/>
        <v>0</v>
      </c>
      <c r="K23" s="268">
        <f t="shared" si="6"/>
        <v>59</v>
      </c>
      <c r="L23" s="268">
        <f t="shared" si="6"/>
        <v>0</v>
      </c>
      <c r="M23" s="269">
        <f t="shared" si="0"/>
        <v>4634</v>
      </c>
    </row>
    <row r="24" spans="1:16" ht="11.25" customHeight="1" x14ac:dyDescent="0.2">
      <c r="A24" s="634"/>
      <c r="B24" s="275" t="s">
        <v>1</v>
      </c>
      <c r="C24" s="270"/>
      <c r="D24" s="266"/>
      <c r="E24" s="266"/>
      <c r="F24" s="266"/>
      <c r="G24" s="266"/>
      <c r="H24" s="266">
        <v>75</v>
      </c>
      <c r="I24" s="266">
        <v>2518</v>
      </c>
      <c r="J24" s="266">
        <v>65</v>
      </c>
      <c r="K24" s="266"/>
      <c r="L24" s="267"/>
      <c r="M24" s="274">
        <f t="shared" si="0"/>
        <v>2658</v>
      </c>
    </row>
    <row r="25" spans="1:16" ht="11.25" customHeight="1" x14ac:dyDescent="0.2">
      <c r="A25" s="634"/>
      <c r="B25" s="275" t="s">
        <v>7</v>
      </c>
      <c r="C25" s="270">
        <v>12</v>
      </c>
      <c r="D25" s="266"/>
      <c r="E25" s="266"/>
      <c r="F25" s="266"/>
      <c r="G25" s="266"/>
      <c r="H25" s="266">
        <v>56</v>
      </c>
      <c r="I25" s="266">
        <v>3582</v>
      </c>
      <c r="J25" s="266">
        <v>64</v>
      </c>
      <c r="K25" s="266"/>
      <c r="L25" s="267"/>
      <c r="M25" s="274">
        <f t="shared" si="0"/>
        <v>3714</v>
      </c>
    </row>
    <row r="26" spans="1:16" ht="11.25" customHeight="1" x14ac:dyDescent="0.2">
      <c r="A26" s="634"/>
      <c r="B26" s="275" t="s">
        <v>339</v>
      </c>
      <c r="C26" s="270">
        <v>198</v>
      </c>
      <c r="D26" s="266">
        <v>1</v>
      </c>
      <c r="E26" s="266"/>
      <c r="F26" s="266"/>
      <c r="G26" s="266">
        <v>30</v>
      </c>
      <c r="H26" s="266">
        <v>244</v>
      </c>
      <c r="I26" s="266">
        <v>14274</v>
      </c>
      <c r="J26" s="266">
        <v>101</v>
      </c>
      <c r="K26" s="266">
        <v>270</v>
      </c>
      <c r="L26" s="267"/>
      <c r="M26" s="274">
        <f t="shared" si="0"/>
        <v>15118</v>
      </c>
    </row>
    <row r="27" spans="1:16" ht="11.25" customHeight="1" x14ac:dyDescent="0.2">
      <c r="A27" s="634"/>
      <c r="B27" s="265" t="s">
        <v>258</v>
      </c>
      <c r="C27" s="271">
        <f>SUM(C24:C26)</f>
        <v>210</v>
      </c>
      <c r="D27" s="271">
        <f t="shared" ref="D27:L27" si="7">SUM(D24:D26)</f>
        <v>1</v>
      </c>
      <c r="E27" s="271">
        <f t="shared" si="7"/>
        <v>0</v>
      </c>
      <c r="F27" s="271">
        <f t="shared" si="7"/>
        <v>0</v>
      </c>
      <c r="G27" s="271">
        <f t="shared" si="7"/>
        <v>30</v>
      </c>
      <c r="H27" s="271">
        <f t="shared" si="7"/>
        <v>375</v>
      </c>
      <c r="I27" s="271">
        <f t="shared" si="7"/>
        <v>20374</v>
      </c>
      <c r="J27" s="271">
        <f t="shared" si="7"/>
        <v>230</v>
      </c>
      <c r="K27" s="271">
        <f t="shared" si="7"/>
        <v>270</v>
      </c>
      <c r="L27" s="271">
        <f t="shared" si="7"/>
        <v>0</v>
      </c>
      <c r="M27" s="269">
        <f t="shared" si="0"/>
        <v>21490</v>
      </c>
    </row>
    <row r="28" spans="1:16" ht="11.25" customHeight="1" x14ac:dyDescent="0.2">
      <c r="A28" s="634"/>
      <c r="B28" s="275" t="s">
        <v>260</v>
      </c>
      <c r="C28" s="266">
        <v>98</v>
      </c>
      <c r="D28" s="266"/>
      <c r="E28" s="266">
        <v>94</v>
      </c>
      <c r="F28" s="266">
        <v>445</v>
      </c>
      <c r="G28" s="266">
        <v>263</v>
      </c>
      <c r="H28" s="266">
        <v>78</v>
      </c>
      <c r="I28" s="266">
        <v>804</v>
      </c>
      <c r="J28" s="266">
        <v>6878</v>
      </c>
      <c r="K28" s="266">
        <v>149</v>
      </c>
      <c r="L28" s="267"/>
      <c r="M28" s="274">
        <f t="shared" si="0"/>
        <v>8809</v>
      </c>
    </row>
    <row r="29" spans="1:16" ht="11.25" customHeight="1" x14ac:dyDescent="0.2">
      <c r="A29" s="634"/>
      <c r="B29" s="265" t="s">
        <v>259</v>
      </c>
      <c r="C29" s="271">
        <f>C28</f>
        <v>98</v>
      </c>
      <c r="D29" s="268">
        <f t="shared" ref="D29:L29" si="8">D28</f>
        <v>0</v>
      </c>
      <c r="E29" s="268">
        <f t="shared" si="8"/>
        <v>94</v>
      </c>
      <c r="F29" s="268">
        <f t="shared" si="8"/>
        <v>445</v>
      </c>
      <c r="G29" s="268">
        <f t="shared" si="8"/>
        <v>263</v>
      </c>
      <c r="H29" s="268">
        <f t="shared" si="8"/>
        <v>78</v>
      </c>
      <c r="I29" s="268">
        <f t="shared" si="8"/>
        <v>804</v>
      </c>
      <c r="J29" s="268">
        <f t="shared" si="8"/>
        <v>6878</v>
      </c>
      <c r="K29" s="268">
        <f t="shared" si="8"/>
        <v>149</v>
      </c>
      <c r="L29" s="268">
        <f t="shared" si="8"/>
        <v>0</v>
      </c>
      <c r="M29" s="269">
        <f t="shared" si="0"/>
        <v>8809</v>
      </c>
    </row>
    <row r="30" spans="1:16" ht="21" customHeight="1" x14ac:dyDescent="0.2">
      <c r="A30" s="635"/>
      <c r="B30" s="57" t="s">
        <v>157</v>
      </c>
      <c r="C30" s="268">
        <v>541</v>
      </c>
      <c r="D30" s="268">
        <v>132</v>
      </c>
      <c r="E30" s="268">
        <v>311</v>
      </c>
      <c r="F30" s="268">
        <v>982</v>
      </c>
      <c r="G30" s="268">
        <v>2036</v>
      </c>
      <c r="H30" s="268">
        <v>1202</v>
      </c>
      <c r="I30" s="268">
        <v>1219</v>
      </c>
      <c r="J30" s="268">
        <v>345</v>
      </c>
      <c r="K30" s="268"/>
      <c r="L30" s="268">
        <v>70</v>
      </c>
      <c r="M30" s="269">
        <f t="shared" si="0"/>
        <v>6838</v>
      </c>
    </row>
    <row r="31" spans="1:16" ht="18.75" customHeight="1" x14ac:dyDescent="0.2">
      <c r="A31" s="636" t="s">
        <v>128</v>
      </c>
      <c r="B31" s="638"/>
      <c r="C31" s="269">
        <f>C6+C9+C11+C14+C21+C23+C27+C29+C30</f>
        <v>25303</v>
      </c>
      <c r="D31" s="269">
        <f t="shared" ref="D31:L31" si="9">D6+D9+D11+D14+D21+D23+D27+D29+D30</f>
        <v>15695</v>
      </c>
      <c r="E31" s="269">
        <f t="shared" si="9"/>
        <v>18440</v>
      </c>
      <c r="F31" s="269">
        <f t="shared" si="9"/>
        <v>19670</v>
      </c>
      <c r="G31" s="269">
        <f t="shared" si="9"/>
        <v>67489</v>
      </c>
      <c r="H31" s="269">
        <f t="shared" si="9"/>
        <v>13645</v>
      </c>
      <c r="I31" s="269">
        <f t="shared" si="9"/>
        <v>26654</v>
      </c>
      <c r="J31" s="269">
        <f t="shared" si="9"/>
        <v>11138</v>
      </c>
      <c r="K31" s="269">
        <f t="shared" si="9"/>
        <v>7459</v>
      </c>
      <c r="L31" s="269">
        <f t="shared" si="9"/>
        <v>464</v>
      </c>
      <c r="M31" s="269">
        <f>M6+M9+M11+M14+M21+M23+M27+M29+M30</f>
        <v>205957</v>
      </c>
      <c r="P31" s="287"/>
    </row>
    <row r="32" spans="1:16" ht="4.5" customHeight="1" x14ac:dyDescent="0.2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58"/>
    </row>
    <row r="33" spans="1:14" ht="18.75" customHeight="1" x14ac:dyDescent="0.2">
      <c r="C33" s="259">
        <v>1</v>
      </c>
      <c r="D33" s="259">
        <v>2</v>
      </c>
      <c r="E33" s="259">
        <v>3</v>
      </c>
      <c r="F33" s="259">
        <v>4</v>
      </c>
      <c r="G33" s="259">
        <v>5</v>
      </c>
      <c r="H33" s="259">
        <v>6</v>
      </c>
      <c r="I33" s="259">
        <v>7</v>
      </c>
      <c r="J33" s="259">
        <v>8</v>
      </c>
      <c r="K33" s="260" t="s">
        <v>145</v>
      </c>
      <c r="L33" s="261"/>
      <c r="M33" s="7"/>
    </row>
    <row r="34" spans="1:14" ht="18.75" customHeight="1" x14ac:dyDescent="0.2">
      <c r="A34" s="626" t="s">
        <v>374</v>
      </c>
      <c r="B34" s="626"/>
      <c r="C34" s="262">
        <v>0.12898538691464631</v>
      </c>
      <c r="D34" s="262">
        <v>0.37469084913437756</v>
      </c>
      <c r="E34" s="262">
        <v>4.8503611971104234E-2</v>
      </c>
      <c r="F34" s="262">
        <v>0.37305100090534149</v>
      </c>
      <c r="G34" s="262">
        <v>5.0042268229209833E-2</v>
      </c>
      <c r="H34" s="262">
        <v>0.60818276840376284</v>
      </c>
      <c r="I34" s="262">
        <v>0.22517848086451059</v>
      </c>
      <c r="J34" s="262">
        <v>0.45208292587522003</v>
      </c>
      <c r="K34" s="262">
        <v>3.2366542869211735E-2</v>
      </c>
      <c r="L34" s="261"/>
      <c r="M34" s="7"/>
    </row>
    <row r="35" spans="1:14" ht="18.75" customHeight="1" x14ac:dyDescent="0.2">
      <c r="A35" s="626" t="s">
        <v>409</v>
      </c>
      <c r="B35" s="626"/>
      <c r="C35" s="262">
        <f>(C31-C6)/C31</f>
        <v>0.16464450855629767</v>
      </c>
      <c r="D35" s="262">
        <f>(D31-D9)/D31</f>
        <v>0.22956355527237973</v>
      </c>
      <c r="E35" s="262">
        <f>(E31-E11)/E31</f>
        <v>6.4587852494577006E-2</v>
      </c>
      <c r="F35" s="262">
        <f>(F31-F14)/F31</f>
        <v>0.39816980172852057</v>
      </c>
      <c r="G35" s="262">
        <f>(G31-G21)/G31</f>
        <v>5.0763828179407014E-2</v>
      </c>
      <c r="H35" s="262">
        <f>(H31-H23)/H31</f>
        <v>0.66566507878343717</v>
      </c>
      <c r="I35" s="262">
        <f>(I31-I27)/I31</f>
        <v>0.23561191565993847</v>
      </c>
      <c r="J35" s="262">
        <f>(J31-J29)/J31</f>
        <v>0.38247441192314596</v>
      </c>
      <c r="K35" s="262">
        <f>M30/(M31-K31)</f>
        <v>3.4448709810678192E-2</v>
      </c>
      <c r="M35" s="7"/>
    </row>
    <row r="36" spans="1:14" ht="18.75" customHeight="1" x14ac:dyDescent="0.2">
      <c r="A36" s="279" t="s">
        <v>375</v>
      </c>
      <c r="B36" s="279"/>
      <c r="C36" s="262">
        <v>6.7925366503776105E-2</v>
      </c>
      <c r="D36" s="262">
        <v>9.648600357355569E-2</v>
      </c>
      <c r="E36" s="262">
        <v>0.5109974105387951</v>
      </c>
      <c r="F36" s="262">
        <v>0.11173662082234732</v>
      </c>
      <c r="G36" s="262">
        <v>0.21580164475034549</v>
      </c>
      <c r="H36" s="262">
        <v>4.8240841494377948E-2</v>
      </c>
      <c r="I36" s="262">
        <v>5.8987965507438643E-2</v>
      </c>
      <c r="J36" s="262">
        <v>0.21151139881790038</v>
      </c>
      <c r="K36" s="262">
        <v>4.0321439841565193E-2</v>
      </c>
      <c r="M36" s="7"/>
    </row>
    <row r="37" spans="1:14" ht="18.75" customHeight="1" x14ac:dyDescent="0.2">
      <c r="A37" s="279" t="s">
        <v>410</v>
      </c>
      <c r="B37" s="263"/>
      <c r="C37" s="262">
        <f>(M6-C6)/M6</f>
        <v>7.7107802471291967E-2</v>
      </c>
      <c r="D37" s="262">
        <f>(M9-D9)/M9</f>
        <v>0.14767040248114471</v>
      </c>
      <c r="E37" s="262">
        <f>(M11-E11)/M11</f>
        <v>0.473602294921875</v>
      </c>
      <c r="F37" s="262">
        <f>(M14-F14)/M14</f>
        <v>9.8331936933505976E-2</v>
      </c>
      <c r="G37" s="262">
        <f>(M21-G21)/M21</f>
        <v>0.21103708173745983</v>
      </c>
      <c r="H37" s="262">
        <f>(M23-H23)/M23</f>
        <v>1.5537332757876565E-2</v>
      </c>
      <c r="I37" s="262">
        <f>(M27-I27)/M27</f>
        <v>5.1931130758492323E-2</v>
      </c>
      <c r="J37" s="262">
        <f>(M29-J29)/M29</f>
        <v>0.21920762856169826</v>
      </c>
      <c r="K37" s="262">
        <f>K31/(M31-M30)</f>
        <v>3.7460011349996734E-2</v>
      </c>
      <c r="M37" s="7"/>
    </row>
    <row r="38" spans="1:14" x14ac:dyDescent="0.2">
      <c r="A38" s="22" t="s">
        <v>408</v>
      </c>
    </row>
    <row r="39" spans="1:14" ht="21" customHeight="1" x14ac:dyDescent="0.2">
      <c r="A39" s="627"/>
      <c r="B39" s="628"/>
      <c r="C39" s="628"/>
      <c r="D39" s="628"/>
      <c r="E39" s="628"/>
      <c r="F39" s="628"/>
      <c r="G39" s="628"/>
      <c r="H39" s="628"/>
      <c r="I39" s="628"/>
      <c r="J39" s="628"/>
      <c r="K39" s="628"/>
      <c r="L39" s="628"/>
      <c r="M39" s="628"/>
      <c r="N39" s="264"/>
    </row>
  </sheetData>
  <mergeCells count="9">
    <mergeCell ref="A35:B35"/>
    <mergeCell ref="A39:M39"/>
    <mergeCell ref="A1:M1"/>
    <mergeCell ref="A2:B3"/>
    <mergeCell ref="C2:L2"/>
    <mergeCell ref="M2:M3"/>
    <mergeCell ref="A4:A30"/>
    <mergeCell ref="A31:B31"/>
    <mergeCell ref="A34:B34"/>
  </mergeCells>
  <pageMargins left="0.39370078740157483" right="0.39370078740157483" top="0.59055118110236227" bottom="0.59055118110236227" header="0.19685039370078741" footer="0.19685039370078741"/>
  <pageSetup paperSize="9" orientation="landscape" r:id="rId1"/>
  <headerFooter>
    <oddHeader>&amp;C&amp;"Arial,Gras"&amp;12&amp;UANNEXE 7.e&amp;U : PMSI SSR - Année 2016 - Etude des fuites et attractivités par territoire de santé - Affections du système nerveux - Adultes</oddHeader>
    <oddFooter>&amp;C&amp;8Soins de suite et de réadaptation (SSR) - Bilan PMSI 2016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tabColor rgb="FF008000"/>
  </sheetPr>
  <dimension ref="A1:P28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7.570312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3" ht="18.75" customHeight="1" x14ac:dyDescent="0.2">
      <c r="A1" s="636" t="s">
        <v>389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3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3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3" ht="11.25" customHeight="1" x14ac:dyDescent="0.2">
      <c r="A4" s="644" t="s">
        <v>130</v>
      </c>
      <c r="B4" s="275" t="s">
        <v>465</v>
      </c>
      <c r="C4" s="266">
        <v>3218</v>
      </c>
      <c r="D4" s="266">
        <v>30</v>
      </c>
      <c r="E4" s="266"/>
      <c r="F4" s="266"/>
      <c r="G4" s="266"/>
      <c r="H4" s="266"/>
      <c r="I4" s="266"/>
      <c r="J4" s="266"/>
      <c r="K4" s="266"/>
      <c r="L4" s="267"/>
      <c r="M4" s="273">
        <f t="shared" ref="M4:M19" si="0">SUM(C4:L4)</f>
        <v>3248</v>
      </c>
    </row>
    <row r="5" spans="1:13" ht="11.25" customHeight="1" x14ac:dyDescent="0.2">
      <c r="A5" s="645"/>
      <c r="B5" s="275" t="s">
        <v>342</v>
      </c>
      <c r="C5" s="266">
        <v>9846</v>
      </c>
      <c r="D5" s="266">
        <v>1301</v>
      </c>
      <c r="E5" s="266">
        <v>153</v>
      </c>
      <c r="F5" s="266">
        <v>36</v>
      </c>
      <c r="G5" s="266"/>
      <c r="H5" s="266">
        <v>31</v>
      </c>
      <c r="I5" s="266">
        <v>1481</v>
      </c>
      <c r="J5" s="266">
        <v>113</v>
      </c>
      <c r="K5" s="266">
        <v>151</v>
      </c>
      <c r="L5" s="267"/>
      <c r="M5" s="273">
        <f t="shared" si="0"/>
        <v>13112</v>
      </c>
    </row>
    <row r="6" spans="1:13" ht="11.25" customHeight="1" x14ac:dyDescent="0.2">
      <c r="A6" s="645"/>
      <c r="B6" s="265" t="s">
        <v>252</v>
      </c>
      <c r="C6" s="271">
        <f>SUM(C4:C5)</f>
        <v>13064</v>
      </c>
      <c r="D6" s="271">
        <f t="shared" ref="D6:L6" si="1">SUM(D4:D5)</f>
        <v>1331</v>
      </c>
      <c r="E6" s="271">
        <f t="shared" si="1"/>
        <v>153</v>
      </c>
      <c r="F6" s="271">
        <f t="shared" si="1"/>
        <v>36</v>
      </c>
      <c r="G6" s="271">
        <f t="shared" si="1"/>
        <v>0</v>
      </c>
      <c r="H6" s="271">
        <f t="shared" si="1"/>
        <v>31</v>
      </c>
      <c r="I6" s="271">
        <f t="shared" si="1"/>
        <v>1481</v>
      </c>
      <c r="J6" s="271">
        <f t="shared" si="1"/>
        <v>113</v>
      </c>
      <c r="K6" s="271">
        <f t="shared" si="1"/>
        <v>151</v>
      </c>
      <c r="L6" s="271">
        <f t="shared" si="1"/>
        <v>0</v>
      </c>
      <c r="M6" s="269">
        <f t="shared" si="0"/>
        <v>16360</v>
      </c>
    </row>
    <row r="7" spans="1:13" ht="11.25" customHeight="1" x14ac:dyDescent="0.2">
      <c r="A7" s="645"/>
      <c r="B7" s="275" t="s">
        <v>26</v>
      </c>
      <c r="C7" s="266">
        <v>94</v>
      </c>
      <c r="D7" s="266">
        <v>1357</v>
      </c>
      <c r="E7" s="266"/>
      <c r="F7" s="266"/>
      <c r="G7" s="266"/>
      <c r="H7" s="266"/>
      <c r="I7" s="266"/>
      <c r="J7" s="266"/>
      <c r="K7" s="266">
        <v>13</v>
      </c>
      <c r="L7" s="267"/>
      <c r="M7" s="274">
        <f t="shared" si="0"/>
        <v>1464</v>
      </c>
    </row>
    <row r="8" spans="1:13" ht="11.25" customHeight="1" x14ac:dyDescent="0.2">
      <c r="A8" s="645"/>
      <c r="B8" s="265" t="s">
        <v>253</v>
      </c>
      <c r="C8" s="271">
        <f t="shared" ref="C8:L8" si="2">SUM(C7:C7)</f>
        <v>94</v>
      </c>
      <c r="D8" s="268">
        <f t="shared" si="2"/>
        <v>1357</v>
      </c>
      <c r="E8" s="268">
        <f t="shared" si="2"/>
        <v>0</v>
      </c>
      <c r="F8" s="268">
        <f t="shared" si="2"/>
        <v>0</v>
      </c>
      <c r="G8" s="268">
        <f t="shared" si="2"/>
        <v>0</v>
      </c>
      <c r="H8" s="268">
        <f t="shared" si="2"/>
        <v>0</v>
      </c>
      <c r="I8" s="268">
        <f t="shared" si="2"/>
        <v>0</v>
      </c>
      <c r="J8" s="268">
        <f t="shared" si="2"/>
        <v>0</v>
      </c>
      <c r="K8" s="268">
        <f t="shared" si="2"/>
        <v>13</v>
      </c>
      <c r="L8" s="268">
        <f t="shared" si="2"/>
        <v>0</v>
      </c>
      <c r="M8" s="269">
        <f t="shared" si="0"/>
        <v>1464</v>
      </c>
    </row>
    <row r="9" spans="1:13" ht="11.25" customHeight="1" x14ac:dyDescent="0.2">
      <c r="A9" s="645"/>
      <c r="B9" s="275" t="s">
        <v>182</v>
      </c>
      <c r="C9" s="266">
        <v>20</v>
      </c>
      <c r="D9" s="266">
        <v>1254</v>
      </c>
      <c r="E9" s="266">
        <v>3563</v>
      </c>
      <c r="F9" s="266">
        <v>1227</v>
      </c>
      <c r="G9" s="266">
        <v>14</v>
      </c>
      <c r="H9" s="266">
        <v>15</v>
      </c>
      <c r="I9" s="266">
        <v>8</v>
      </c>
      <c r="J9" s="266">
        <v>818</v>
      </c>
      <c r="K9" s="266">
        <v>78</v>
      </c>
      <c r="L9" s="267"/>
      <c r="M9" s="274">
        <f t="shared" si="0"/>
        <v>6997</v>
      </c>
    </row>
    <row r="10" spans="1:13" ht="11.25" customHeight="1" x14ac:dyDescent="0.2">
      <c r="A10" s="645"/>
      <c r="B10" s="265" t="s">
        <v>254</v>
      </c>
      <c r="C10" s="271">
        <f>C9</f>
        <v>20</v>
      </c>
      <c r="D10" s="268">
        <f t="shared" ref="D10:L10" si="3">D9</f>
        <v>1254</v>
      </c>
      <c r="E10" s="268">
        <f t="shared" si="3"/>
        <v>3563</v>
      </c>
      <c r="F10" s="268">
        <f t="shared" si="3"/>
        <v>1227</v>
      </c>
      <c r="G10" s="268">
        <f t="shared" si="3"/>
        <v>14</v>
      </c>
      <c r="H10" s="268">
        <f t="shared" si="3"/>
        <v>15</v>
      </c>
      <c r="I10" s="268">
        <f t="shared" si="3"/>
        <v>8</v>
      </c>
      <c r="J10" s="268">
        <f t="shared" si="3"/>
        <v>818</v>
      </c>
      <c r="K10" s="268">
        <f t="shared" si="3"/>
        <v>78</v>
      </c>
      <c r="L10" s="268">
        <f t="shared" si="3"/>
        <v>0</v>
      </c>
      <c r="M10" s="269">
        <f t="shared" si="0"/>
        <v>6997</v>
      </c>
    </row>
    <row r="11" spans="1:13" ht="11.25" customHeight="1" x14ac:dyDescent="0.2">
      <c r="A11" s="645"/>
      <c r="B11" s="275" t="s">
        <v>251</v>
      </c>
      <c r="C11" s="266"/>
      <c r="D11" s="266"/>
      <c r="E11" s="266"/>
      <c r="F11" s="266">
        <v>1906</v>
      </c>
      <c r="G11" s="266"/>
      <c r="H11" s="266"/>
      <c r="I11" s="266"/>
      <c r="J11" s="266">
        <v>80</v>
      </c>
      <c r="K11" s="266">
        <v>39</v>
      </c>
      <c r="L11" s="267"/>
      <c r="M11" s="274">
        <f t="shared" ref="M11:M12" si="4">SUM(C11:L11)</f>
        <v>2025</v>
      </c>
    </row>
    <row r="12" spans="1:13" ht="11.25" customHeight="1" x14ac:dyDescent="0.2">
      <c r="A12" s="645"/>
      <c r="B12" s="265" t="s">
        <v>255</v>
      </c>
      <c r="C12" s="271">
        <f t="shared" ref="C12:L12" si="5">SUM(C11:C11)</f>
        <v>0</v>
      </c>
      <c r="D12" s="268">
        <f t="shared" si="5"/>
        <v>0</v>
      </c>
      <c r="E12" s="268">
        <f t="shared" si="5"/>
        <v>0</v>
      </c>
      <c r="F12" s="268">
        <f t="shared" si="5"/>
        <v>1906</v>
      </c>
      <c r="G12" s="268">
        <f t="shared" si="5"/>
        <v>0</v>
      </c>
      <c r="H12" s="268">
        <f t="shared" si="5"/>
        <v>0</v>
      </c>
      <c r="I12" s="268">
        <f t="shared" si="5"/>
        <v>0</v>
      </c>
      <c r="J12" s="268">
        <f t="shared" si="5"/>
        <v>80</v>
      </c>
      <c r="K12" s="268">
        <f t="shared" si="5"/>
        <v>39</v>
      </c>
      <c r="L12" s="268">
        <f t="shared" si="5"/>
        <v>0</v>
      </c>
      <c r="M12" s="269">
        <f t="shared" si="4"/>
        <v>2025</v>
      </c>
    </row>
    <row r="13" spans="1:13" ht="11.25" customHeight="1" x14ac:dyDescent="0.2">
      <c r="A13" s="645"/>
      <c r="B13" s="275" t="s">
        <v>69</v>
      </c>
      <c r="C13" s="266">
        <v>29</v>
      </c>
      <c r="D13" s="266">
        <v>7</v>
      </c>
      <c r="E13" s="266">
        <v>106</v>
      </c>
      <c r="F13" s="266">
        <v>668</v>
      </c>
      <c r="G13" s="266">
        <v>12109</v>
      </c>
      <c r="H13" s="266">
        <v>1215</v>
      </c>
      <c r="I13" s="266">
        <v>854</v>
      </c>
      <c r="J13" s="266">
        <v>187</v>
      </c>
      <c r="K13" s="266">
        <v>1623</v>
      </c>
      <c r="L13" s="267"/>
      <c r="M13" s="274">
        <f t="shared" si="0"/>
        <v>16798</v>
      </c>
    </row>
    <row r="14" spans="1:13" ht="11.25" customHeight="1" x14ac:dyDescent="0.2">
      <c r="A14" s="645"/>
      <c r="B14" s="265" t="s">
        <v>256</v>
      </c>
      <c r="C14" s="271">
        <f t="shared" ref="C14:L14" si="6">SUM(C13:C13)</f>
        <v>29</v>
      </c>
      <c r="D14" s="268">
        <f t="shared" si="6"/>
        <v>7</v>
      </c>
      <c r="E14" s="268">
        <f t="shared" si="6"/>
        <v>106</v>
      </c>
      <c r="F14" s="268">
        <f t="shared" si="6"/>
        <v>668</v>
      </c>
      <c r="G14" s="268">
        <f t="shared" si="6"/>
        <v>12109</v>
      </c>
      <c r="H14" s="268">
        <f t="shared" si="6"/>
        <v>1215</v>
      </c>
      <c r="I14" s="268">
        <f t="shared" si="6"/>
        <v>854</v>
      </c>
      <c r="J14" s="268">
        <f t="shared" si="6"/>
        <v>187</v>
      </c>
      <c r="K14" s="268">
        <f t="shared" si="6"/>
        <v>1623</v>
      </c>
      <c r="L14" s="268">
        <f t="shared" si="6"/>
        <v>0</v>
      </c>
      <c r="M14" s="269">
        <f t="shared" si="0"/>
        <v>16798</v>
      </c>
    </row>
    <row r="15" spans="1:13" ht="11.25" customHeight="1" x14ac:dyDescent="0.2">
      <c r="A15" s="645"/>
      <c r="B15" s="275" t="s">
        <v>62</v>
      </c>
      <c r="C15" s="266"/>
      <c r="D15" s="266"/>
      <c r="E15" s="266"/>
      <c r="F15" s="266"/>
      <c r="G15" s="266">
        <v>42</v>
      </c>
      <c r="H15" s="266">
        <v>3746</v>
      </c>
      <c r="I15" s="266">
        <v>9</v>
      </c>
      <c r="J15" s="266"/>
      <c r="K15" s="266">
        <v>44</v>
      </c>
      <c r="L15" s="267"/>
      <c r="M15" s="274">
        <f t="shared" si="0"/>
        <v>3841</v>
      </c>
    </row>
    <row r="16" spans="1:13" ht="11.25" customHeight="1" x14ac:dyDescent="0.2">
      <c r="A16" s="645"/>
      <c r="B16" s="265" t="s">
        <v>257</v>
      </c>
      <c r="C16" s="271">
        <f t="shared" ref="C16:L16" si="7">SUM(C15:C15)</f>
        <v>0</v>
      </c>
      <c r="D16" s="268">
        <f t="shared" si="7"/>
        <v>0</v>
      </c>
      <c r="E16" s="268">
        <f t="shared" si="7"/>
        <v>0</v>
      </c>
      <c r="F16" s="268">
        <f t="shared" si="7"/>
        <v>0</v>
      </c>
      <c r="G16" s="268">
        <f t="shared" si="7"/>
        <v>42</v>
      </c>
      <c r="H16" s="268">
        <f t="shared" si="7"/>
        <v>3746</v>
      </c>
      <c r="I16" s="268">
        <f t="shared" si="7"/>
        <v>9</v>
      </c>
      <c r="J16" s="268">
        <f t="shared" si="7"/>
        <v>0</v>
      </c>
      <c r="K16" s="268">
        <f t="shared" si="7"/>
        <v>44</v>
      </c>
      <c r="L16" s="268">
        <f t="shared" si="7"/>
        <v>0</v>
      </c>
      <c r="M16" s="269">
        <f t="shared" si="0"/>
        <v>3841</v>
      </c>
    </row>
    <row r="17" spans="1:16" ht="11.25" customHeight="1" x14ac:dyDescent="0.2">
      <c r="A17" s="645"/>
      <c r="B17" s="275" t="s">
        <v>202</v>
      </c>
      <c r="C17" s="270">
        <v>31</v>
      </c>
      <c r="D17" s="266"/>
      <c r="E17" s="266"/>
      <c r="F17" s="266"/>
      <c r="G17" s="266"/>
      <c r="H17" s="266">
        <v>229</v>
      </c>
      <c r="I17" s="266">
        <v>5083</v>
      </c>
      <c r="J17" s="266">
        <v>260</v>
      </c>
      <c r="K17" s="266">
        <v>77</v>
      </c>
      <c r="L17" s="267"/>
      <c r="M17" s="274">
        <f t="shared" si="0"/>
        <v>5680</v>
      </c>
    </row>
    <row r="18" spans="1:16" ht="11.25" customHeight="1" x14ac:dyDescent="0.2">
      <c r="A18" s="645"/>
      <c r="B18" s="265" t="s">
        <v>258</v>
      </c>
      <c r="C18" s="271">
        <f t="shared" ref="C18:L18" si="8">SUM(C17:C17)</f>
        <v>31</v>
      </c>
      <c r="D18" s="268">
        <f t="shared" si="8"/>
        <v>0</v>
      </c>
      <c r="E18" s="268">
        <f t="shared" si="8"/>
        <v>0</v>
      </c>
      <c r="F18" s="268">
        <f t="shared" si="8"/>
        <v>0</v>
      </c>
      <c r="G18" s="268">
        <f t="shared" si="8"/>
        <v>0</v>
      </c>
      <c r="H18" s="268">
        <f t="shared" si="8"/>
        <v>229</v>
      </c>
      <c r="I18" s="268">
        <f t="shared" si="8"/>
        <v>5083</v>
      </c>
      <c r="J18" s="268">
        <f t="shared" si="8"/>
        <v>260</v>
      </c>
      <c r="K18" s="268">
        <f t="shared" si="8"/>
        <v>77</v>
      </c>
      <c r="L18" s="268">
        <f t="shared" si="8"/>
        <v>0</v>
      </c>
      <c r="M18" s="269">
        <f t="shared" si="0"/>
        <v>5680</v>
      </c>
    </row>
    <row r="19" spans="1:16" ht="20.25" customHeight="1" x14ac:dyDescent="0.2">
      <c r="A19" s="646"/>
      <c r="B19" s="57" t="s">
        <v>157</v>
      </c>
      <c r="C19" s="268">
        <v>230</v>
      </c>
      <c r="D19" s="268">
        <v>150</v>
      </c>
      <c r="E19" s="268">
        <v>54</v>
      </c>
      <c r="F19" s="268">
        <v>529</v>
      </c>
      <c r="G19" s="268">
        <v>503</v>
      </c>
      <c r="H19" s="268">
        <v>50</v>
      </c>
      <c r="I19" s="268">
        <v>338</v>
      </c>
      <c r="J19" s="268">
        <v>93</v>
      </c>
      <c r="K19" s="268"/>
      <c r="L19" s="268"/>
      <c r="M19" s="269">
        <f t="shared" si="0"/>
        <v>1947</v>
      </c>
    </row>
    <row r="20" spans="1:16" ht="18.75" customHeight="1" x14ac:dyDescent="0.2">
      <c r="A20" s="636" t="s">
        <v>128</v>
      </c>
      <c r="B20" s="638"/>
      <c r="C20" s="269">
        <f>C6+C8+C10+C12+C14+C16+C18+C19</f>
        <v>13468</v>
      </c>
      <c r="D20" s="269">
        <f t="shared" ref="D20:M20" si="9">D6+D8+D10+D12+D14+D16+D18+D19</f>
        <v>4099</v>
      </c>
      <c r="E20" s="269">
        <f t="shared" si="9"/>
        <v>3876</v>
      </c>
      <c r="F20" s="269">
        <f t="shared" si="9"/>
        <v>4366</v>
      </c>
      <c r="G20" s="269">
        <f t="shared" si="9"/>
        <v>12668</v>
      </c>
      <c r="H20" s="269">
        <f t="shared" si="9"/>
        <v>5286</v>
      </c>
      <c r="I20" s="269">
        <f t="shared" si="9"/>
        <v>7773</v>
      </c>
      <c r="J20" s="269">
        <f t="shared" si="9"/>
        <v>1551</v>
      </c>
      <c r="K20" s="269">
        <f t="shared" si="9"/>
        <v>2025</v>
      </c>
      <c r="L20" s="269">
        <f t="shared" si="9"/>
        <v>0</v>
      </c>
      <c r="M20" s="269">
        <f t="shared" si="9"/>
        <v>55112</v>
      </c>
      <c r="P20" s="287"/>
    </row>
    <row r="21" spans="1:16" ht="4.5" customHeight="1" x14ac:dyDescent="0.2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58"/>
    </row>
    <row r="22" spans="1:16" ht="18.75" customHeight="1" x14ac:dyDescent="0.2">
      <c r="C22" s="259">
        <v>1</v>
      </c>
      <c r="D22" s="259">
        <v>2</v>
      </c>
      <c r="E22" s="259">
        <v>3</v>
      </c>
      <c r="F22" s="259">
        <v>4</v>
      </c>
      <c r="G22" s="259">
        <v>5</v>
      </c>
      <c r="H22" s="259">
        <v>6</v>
      </c>
      <c r="I22" s="259">
        <v>7</v>
      </c>
      <c r="J22" s="259">
        <v>8</v>
      </c>
      <c r="K22" s="260" t="s">
        <v>145</v>
      </c>
      <c r="L22" s="261"/>
      <c r="M22" s="7"/>
    </row>
    <row r="23" spans="1:16" ht="18.75" customHeight="1" x14ac:dyDescent="0.2">
      <c r="A23" s="626" t="s">
        <v>374</v>
      </c>
      <c r="B23" s="626"/>
      <c r="C23" s="262">
        <v>1.9951211012371493E-2</v>
      </c>
      <c r="D23" s="262">
        <v>0.77180327868852461</v>
      </c>
      <c r="E23" s="262">
        <v>7.1087666415473497E-2</v>
      </c>
      <c r="F23" s="262">
        <v>0.55638450502152081</v>
      </c>
      <c r="G23" s="262">
        <v>4.3065524426950684E-2</v>
      </c>
      <c r="H23" s="262">
        <v>0.27274475860742453</v>
      </c>
      <c r="I23" s="262">
        <v>0.34320425208807898</v>
      </c>
      <c r="J23" s="262">
        <v>1</v>
      </c>
      <c r="K23" s="262">
        <v>3.5061786791225687E-2</v>
      </c>
      <c r="L23" s="261"/>
      <c r="M23" s="7"/>
    </row>
    <row r="24" spans="1:16" ht="18.75" customHeight="1" x14ac:dyDescent="0.2">
      <c r="A24" s="626" t="s">
        <v>409</v>
      </c>
      <c r="B24" s="626"/>
      <c r="C24" s="262">
        <f>(C20-C6)/C20</f>
        <v>2.9997029997029998E-2</v>
      </c>
      <c r="D24" s="262">
        <f>(D20-D8)/D20</f>
        <v>0.66894364479141255</v>
      </c>
      <c r="E24" s="262">
        <f>(E20-E10)/E20</f>
        <v>8.0753353973168213E-2</v>
      </c>
      <c r="F24" s="262">
        <f>(F20-F12)/F20</f>
        <v>0.56344480073293635</v>
      </c>
      <c r="G24" s="262">
        <f>(G20-G14)/G20</f>
        <v>4.4126934006946637E-2</v>
      </c>
      <c r="H24" s="262">
        <f>(H20-H16)/H20</f>
        <v>0.29133560348089294</v>
      </c>
      <c r="I24" s="262">
        <f>(I20-I18)/I20</f>
        <v>0.34606972854753637</v>
      </c>
      <c r="J24" s="262">
        <v>1</v>
      </c>
      <c r="K24" s="262">
        <f>M19/(M20-K20)</f>
        <v>3.6675645638291864E-2</v>
      </c>
      <c r="M24" s="7"/>
    </row>
    <row r="25" spans="1:16" ht="18.75" customHeight="1" x14ac:dyDescent="0.2">
      <c r="A25" s="279" t="s">
        <v>375</v>
      </c>
      <c r="B25" s="279"/>
      <c r="C25" s="262">
        <v>0.24856379425517702</v>
      </c>
      <c r="D25" s="262">
        <v>8.3406496927129065E-2</v>
      </c>
      <c r="E25" s="262">
        <v>0.45425029515938609</v>
      </c>
      <c r="F25" s="262">
        <v>7.369682444577591E-2</v>
      </c>
      <c r="G25" s="262">
        <v>0.26909926904032067</v>
      </c>
      <c r="H25" s="262">
        <v>5.0238633509168552E-2</v>
      </c>
      <c r="I25" s="262">
        <v>7.0059129188317512E-2</v>
      </c>
      <c r="J25" s="262">
        <v>0</v>
      </c>
      <c r="K25" s="262">
        <v>4.1503523884103367E-2</v>
      </c>
      <c r="M25" s="7"/>
    </row>
    <row r="26" spans="1:16" ht="18.75" customHeight="1" x14ac:dyDescent="0.2">
      <c r="A26" s="279" t="s">
        <v>410</v>
      </c>
      <c r="B26" s="263"/>
      <c r="C26" s="262">
        <f>(M6-C6)/M6</f>
        <v>0.20146699266503668</v>
      </c>
      <c r="D26" s="262">
        <f>(M8-D8)/M8</f>
        <v>7.3087431693989069E-2</v>
      </c>
      <c r="E26" s="262">
        <f>(M10-E10)/M10</f>
        <v>0.49078176361297698</v>
      </c>
      <c r="F26" s="262">
        <f>(M12-F12)/M12</f>
        <v>5.8765432098765433E-2</v>
      </c>
      <c r="G26" s="262">
        <f>(M14-G14)/M14</f>
        <v>0.27914037385403023</v>
      </c>
      <c r="H26" s="262">
        <f>(M16-H16)/M16</f>
        <v>2.4733142410830512E-2</v>
      </c>
      <c r="I26" s="262">
        <f>(M18-I18)/M18</f>
        <v>0.1051056338028169</v>
      </c>
      <c r="J26" s="262">
        <v>0</v>
      </c>
      <c r="K26" s="262">
        <f>K20/(M20-M19)</f>
        <v>3.8088968306216497E-2</v>
      </c>
      <c r="M26" s="7"/>
    </row>
    <row r="27" spans="1:16" x14ac:dyDescent="0.2">
      <c r="A27" s="22" t="s">
        <v>408</v>
      </c>
    </row>
    <row r="28" spans="1:16" ht="21" customHeight="1" x14ac:dyDescent="0.2">
      <c r="A28" s="627"/>
      <c r="B28" s="628"/>
      <c r="C28" s="628"/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264"/>
    </row>
  </sheetData>
  <mergeCells count="9">
    <mergeCell ref="A24:B24"/>
    <mergeCell ref="A28:M28"/>
    <mergeCell ref="A1:M1"/>
    <mergeCell ref="A2:B3"/>
    <mergeCell ref="C2:L2"/>
    <mergeCell ref="M2:M3"/>
    <mergeCell ref="A4:A19"/>
    <mergeCell ref="A20:B20"/>
    <mergeCell ref="A23:B23"/>
  </mergeCells>
  <pageMargins left="0.39370078740157483" right="0.39370078740157483" top="0.59055118110236227" bottom="0.59055118110236227" header="0.19685039370078741" footer="0.19685039370078741"/>
  <pageSetup paperSize="9" orientation="landscape" r:id="rId1"/>
  <headerFooter>
    <oddHeader>&amp;C&amp;"Arial,Gras"&amp;12&amp;UANNEXE 7.f&amp;U : PMSI SSR - Année 2016 - Etude des fuites et attractivités par territoire de santé - Affections cardiovasculaires - Adultes</oddHeader>
    <oddFooter>&amp;C&amp;8Soins de suite et de réadaptation (SSR) - Bilan PMSI 2016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rgb="FF008000"/>
  </sheetPr>
  <dimension ref="A1:O30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7.570312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3" ht="18.75" customHeight="1" x14ac:dyDescent="0.2">
      <c r="A1" s="636" t="s">
        <v>414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3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3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3" ht="11.25" customHeight="1" x14ac:dyDescent="0.2">
      <c r="A4" s="633" t="s">
        <v>130</v>
      </c>
      <c r="B4" s="275" t="s">
        <v>381</v>
      </c>
      <c r="C4" s="266">
        <v>1703</v>
      </c>
      <c r="D4" s="266">
        <v>11</v>
      </c>
      <c r="E4" s="266"/>
      <c r="F4" s="266"/>
      <c r="G4" s="266"/>
      <c r="H4" s="266"/>
      <c r="I4" s="266"/>
      <c r="J4" s="266"/>
      <c r="K4" s="266"/>
      <c r="L4" s="267"/>
      <c r="M4" s="272">
        <f>SUM(C4:L4)</f>
        <v>1714</v>
      </c>
    </row>
    <row r="5" spans="1:13" ht="11.25" customHeight="1" x14ac:dyDescent="0.2">
      <c r="A5" s="647"/>
      <c r="B5" s="275" t="s">
        <v>341</v>
      </c>
      <c r="C5" s="266">
        <v>1177</v>
      </c>
      <c r="D5" s="266">
        <v>37</v>
      </c>
      <c r="E5" s="266">
        <v>80</v>
      </c>
      <c r="F5" s="266">
        <v>88</v>
      </c>
      <c r="G5" s="266">
        <v>48</v>
      </c>
      <c r="H5" s="266">
        <v>19</v>
      </c>
      <c r="I5" s="266">
        <v>175</v>
      </c>
      <c r="J5" s="266"/>
      <c r="K5" s="266">
        <v>1515</v>
      </c>
      <c r="L5" s="267"/>
      <c r="M5" s="272">
        <f>SUM(C5:L5)</f>
        <v>3139</v>
      </c>
    </row>
    <row r="6" spans="1:13" ht="11.25" customHeight="1" x14ac:dyDescent="0.2">
      <c r="A6" s="634"/>
      <c r="B6" s="275" t="s">
        <v>50</v>
      </c>
      <c r="C6" s="266">
        <v>5603</v>
      </c>
      <c r="D6" s="266">
        <v>489</v>
      </c>
      <c r="E6" s="266">
        <v>103</v>
      </c>
      <c r="F6" s="266">
        <v>26</v>
      </c>
      <c r="G6" s="266">
        <v>33</v>
      </c>
      <c r="H6" s="266"/>
      <c r="I6" s="266">
        <v>1876</v>
      </c>
      <c r="J6" s="266">
        <v>43</v>
      </c>
      <c r="K6" s="266">
        <v>484</v>
      </c>
      <c r="L6" s="267"/>
      <c r="M6" s="273">
        <f t="shared" ref="M6:M21" si="0">SUM(C6:L6)</f>
        <v>8657</v>
      </c>
    </row>
    <row r="7" spans="1:13" ht="11.25" customHeight="1" x14ac:dyDescent="0.2">
      <c r="A7" s="634"/>
      <c r="B7" s="265" t="s">
        <v>252</v>
      </c>
      <c r="C7" s="271">
        <f t="shared" ref="C7:L7" si="1">SUM(C4:C6)</f>
        <v>8483</v>
      </c>
      <c r="D7" s="268">
        <f t="shared" si="1"/>
        <v>537</v>
      </c>
      <c r="E7" s="268">
        <f t="shared" si="1"/>
        <v>183</v>
      </c>
      <c r="F7" s="268">
        <f t="shared" si="1"/>
        <v>114</v>
      </c>
      <c r="G7" s="268">
        <f t="shared" si="1"/>
        <v>81</v>
      </c>
      <c r="H7" s="268">
        <f t="shared" si="1"/>
        <v>19</v>
      </c>
      <c r="I7" s="268">
        <f t="shared" si="1"/>
        <v>2051</v>
      </c>
      <c r="J7" s="268">
        <f t="shared" si="1"/>
        <v>43</v>
      </c>
      <c r="K7" s="268">
        <f t="shared" si="1"/>
        <v>1999</v>
      </c>
      <c r="L7" s="268">
        <f t="shared" si="1"/>
        <v>0</v>
      </c>
      <c r="M7" s="269">
        <f t="shared" si="0"/>
        <v>13510</v>
      </c>
    </row>
    <row r="8" spans="1:13" ht="11.25" customHeight="1" x14ac:dyDescent="0.2">
      <c r="A8" s="634"/>
      <c r="B8" s="275" t="s">
        <v>236</v>
      </c>
      <c r="C8" s="266"/>
      <c r="D8" s="266">
        <v>757</v>
      </c>
      <c r="E8" s="266">
        <v>61</v>
      </c>
      <c r="F8" s="266"/>
      <c r="G8" s="266">
        <v>20</v>
      </c>
      <c r="H8" s="266"/>
      <c r="I8" s="266"/>
      <c r="J8" s="266"/>
      <c r="K8" s="266">
        <v>21</v>
      </c>
      <c r="L8" s="267"/>
      <c r="M8" s="274">
        <f t="shared" si="0"/>
        <v>859</v>
      </c>
    </row>
    <row r="9" spans="1:13" ht="11.25" customHeight="1" x14ac:dyDescent="0.2">
      <c r="A9" s="634"/>
      <c r="B9" s="265" t="s">
        <v>253</v>
      </c>
      <c r="C9" s="271">
        <f t="shared" ref="C9:L9" si="2">SUM(C8:C8)</f>
        <v>0</v>
      </c>
      <c r="D9" s="268">
        <f t="shared" si="2"/>
        <v>757</v>
      </c>
      <c r="E9" s="268">
        <f t="shared" si="2"/>
        <v>61</v>
      </c>
      <c r="F9" s="268">
        <f t="shared" si="2"/>
        <v>0</v>
      </c>
      <c r="G9" s="268">
        <f t="shared" si="2"/>
        <v>20</v>
      </c>
      <c r="H9" s="268">
        <f t="shared" si="2"/>
        <v>0</v>
      </c>
      <c r="I9" s="268">
        <f t="shared" si="2"/>
        <v>0</v>
      </c>
      <c r="J9" s="268">
        <f t="shared" si="2"/>
        <v>0</v>
      </c>
      <c r="K9" s="268">
        <f t="shared" si="2"/>
        <v>21</v>
      </c>
      <c r="L9" s="268">
        <f t="shared" si="2"/>
        <v>0</v>
      </c>
      <c r="M9" s="269">
        <f t="shared" si="0"/>
        <v>859</v>
      </c>
    </row>
    <row r="10" spans="1:13" ht="11.25" customHeight="1" x14ac:dyDescent="0.2">
      <c r="A10" s="634"/>
      <c r="B10" s="275" t="s">
        <v>261</v>
      </c>
      <c r="C10" s="266">
        <v>8</v>
      </c>
      <c r="D10" s="266">
        <v>1697</v>
      </c>
      <c r="E10" s="266">
        <v>3443</v>
      </c>
      <c r="F10" s="266">
        <v>835</v>
      </c>
      <c r="G10" s="266">
        <v>24</v>
      </c>
      <c r="H10" s="266"/>
      <c r="I10" s="266"/>
      <c r="J10" s="266">
        <v>110</v>
      </c>
      <c r="K10" s="266">
        <v>62</v>
      </c>
      <c r="L10" s="267">
        <v>6</v>
      </c>
      <c r="M10" s="274">
        <f t="shared" ref="M10" si="3">SUM(C10:L10)</f>
        <v>6185</v>
      </c>
    </row>
    <row r="11" spans="1:13" ht="11.25" customHeight="1" x14ac:dyDescent="0.2">
      <c r="A11" s="634"/>
      <c r="B11" s="275" t="s">
        <v>182</v>
      </c>
      <c r="C11" s="266"/>
      <c r="D11" s="266">
        <v>22</v>
      </c>
      <c r="E11" s="266">
        <v>1245</v>
      </c>
      <c r="F11" s="266">
        <v>42</v>
      </c>
      <c r="G11" s="266"/>
      <c r="H11" s="266"/>
      <c r="I11" s="266"/>
      <c r="J11" s="266">
        <v>56</v>
      </c>
      <c r="K11" s="266">
        <v>46</v>
      </c>
      <c r="L11" s="267"/>
      <c r="M11" s="274">
        <f t="shared" si="0"/>
        <v>1411</v>
      </c>
    </row>
    <row r="12" spans="1:13" ht="11.25" customHeight="1" x14ac:dyDescent="0.2">
      <c r="A12" s="634"/>
      <c r="B12" s="265" t="s">
        <v>254</v>
      </c>
      <c r="C12" s="271">
        <f>SUM(C10:C11)</f>
        <v>8</v>
      </c>
      <c r="D12" s="268">
        <f t="shared" ref="D12:L12" si="4">SUM(D10:D11)</f>
        <v>1719</v>
      </c>
      <c r="E12" s="268">
        <f t="shared" si="4"/>
        <v>4688</v>
      </c>
      <c r="F12" s="268">
        <f t="shared" si="4"/>
        <v>877</v>
      </c>
      <c r="G12" s="268">
        <f t="shared" si="4"/>
        <v>24</v>
      </c>
      <c r="H12" s="268">
        <f t="shared" si="4"/>
        <v>0</v>
      </c>
      <c r="I12" s="268">
        <f t="shared" si="4"/>
        <v>0</v>
      </c>
      <c r="J12" s="268">
        <f t="shared" si="4"/>
        <v>166</v>
      </c>
      <c r="K12" s="268">
        <f t="shared" si="4"/>
        <v>108</v>
      </c>
      <c r="L12" s="268">
        <f t="shared" si="4"/>
        <v>6</v>
      </c>
      <c r="M12" s="269">
        <f t="shared" si="0"/>
        <v>7596</v>
      </c>
    </row>
    <row r="13" spans="1:13" ht="11.25" customHeight="1" x14ac:dyDescent="0.2">
      <c r="A13" s="634"/>
      <c r="B13" s="275" t="s">
        <v>251</v>
      </c>
      <c r="C13" s="266"/>
      <c r="D13" s="266"/>
      <c r="E13" s="266"/>
      <c r="F13" s="266">
        <v>71</v>
      </c>
      <c r="G13" s="266"/>
      <c r="H13" s="266"/>
      <c r="I13" s="266"/>
      <c r="J13" s="266"/>
      <c r="K13" s="266"/>
      <c r="L13" s="267"/>
      <c r="M13" s="274">
        <f t="shared" si="0"/>
        <v>71</v>
      </c>
    </row>
    <row r="14" spans="1:13" ht="11.25" customHeight="1" x14ac:dyDescent="0.2">
      <c r="A14" s="634"/>
      <c r="B14" s="265" t="s">
        <v>255</v>
      </c>
      <c r="C14" s="271">
        <f t="shared" ref="C14:L14" si="5">SUM(C13:C13)</f>
        <v>0</v>
      </c>
      <c r="D14" s="268">
        <f t="shared" si="5"/>
        <v>0</v>
      </c>
      <c r="E14" s="268">
        <f t="shared" si="5"/>
        <v>0</v>
      </c>
      <c r="F14" s="268">
        <f t="shared" si="5"/>
        <v>71</v>
      </c>
      <c r="G14" s="268">
        <f t="shared" si="5"/>
        <v>0</v>
      </c>
      <c r="H14" s="268">
        <f t="shared" si="5"/>
        <v>0</v>
      </c>
      <c r="I14" s="268">
        <f t="shared" si="5"/>
        <v>0</v>
      </c>
      <c r="J14" s="268">
        <f t="shared" si="5"/>
        <v>0</v>
      </c>
      <c r="K14" s="268">
        <f t="shared" si="5"/>
        <v>0</v>
      </c>
      <c r="L14" s="268">
        <f t="shared" si="5"/>
        <v>0</v>
      </c>
      <c r="M14" s="269">
        <f t="shared" si="0"/>
        <v>71</v>
      </c>
    </row>
    <row r="15" spans="1:13" ht="11.25" customHeight="1" x14ac:dyDescent="0.2">
      <c r="A15" s="634"/>
      <c r="B15" s="275" t="s">
        <v>170</v>
      </c>
      <c r="C15" s="266"/>
      <c r="D15" s="266"/>
      <c r="E15" s="266">
        <v>17</v>
      </c>
      <c r="F15" s="266">
        <v>65</v>
      </c>
      <c r="G15" s="266">
        <v>4629</v>
      </c>
      <c r="H15" s="266">
        <v>360</v>
      </c>
      <c r="I15" s="266">
        <v>192</v>
      </c>
      <c r="J15" s="266">
        <v>78</v>
      </c>
      <c r="K15" s="266">
        <v>303</v>
      </c>
      <c r="L15" s="267"/>
      <c r="M15" s="274">
        <f t="shared" si="0"/>
        <v>5644</v>
      </c>
    </row>
    <row r="16" spans="1:13" ht="11.25" customHeight="1" x14ac:dyDescent="0.2">
      <c r="A16" s="634"/>
      <c r="B16" s="265" t="s">
        <v>256</v>
      </c>
      <c r="C16" s="271">
        <f t="shared" ref="C16:L16" si="6">SUM(C15:C15)</f>
        <v>0</v>
      </c>
      <c r="D16" s="268">
        <f t="shared" si="6"/>
        <v>0</v>
      </c>
      <c r="E16" s="268">
        <f t="shared" si="6"/>
        <v>17</v>
      </c>
      <c r="F16" s="268">
        <f t="shared" si="6"/>
        <v>65</v>
      </c>
      <c r="G16" s="268">
        <f t="shared" si="6"/>
        <v>4629</v>
      </c>
      <c r="H16" s="268">
        <f t="shared" si="6"/>
        <v>360</v>
      </c>
      <c r="I16" s="268">
        <f t="shared" si="6"/>
        <v>192</v>
      </c>
      <c r="J16" s="268">
        <f t="shared" si="6"/>
        <v>78</v>
      </c>
      <c r="K16" s="268">
        <f t="shared" si="6"/>
        <v>303</v>
      </c>
      <c r="L16" s="268">
        <f t="shared" si="6"/>
        <v>0</v>
      </c>
      <c r="M16" s="269">
        <f t="shared" si="0"/>
        <v>5644</v>
      </c>
    </row>
    <row r="17" spans="1:15" ht="11.25" customHeight="1" x14ac:dyDescent="0.2">
      <c r="A17" s="634"/>
      <c r="B17" s="275" t="s">
        <v>320</v>
      </c>
      <c r="C17" s="266">
        <v>2</v>
      </c>
      <c r="D17" s="266"/>
      <c r="E17" s="266"/>
      <c r="F17" s="266"/>
      <c r="G17" s="266"/>
      <c r="H17" s="266">
        <v>23</v>
      </c>
      <c r="I17" s="266">
        <v>809</v>
      </c>
      <c r="J17" s="266">
        <v>20</v>
      </c>
      <c r="K17" s="266"/>
      <c r="L17" s="267"/>
      <c r="M17" s="274">
        <f t="shared" ref="M17:M18" si="7">SUM(C17:L17)</f>
        <v>854</v>
      </c>
    </row>
    <row r="18" spans="1:15" ht="11.25" customHeight="1" x14ac:dyDescent="0.2">
      <c r="A18" s="634"/>
      <c r="B18" s="265" t="s">
        <v>258</v>
      </c>
      <c r="C18" s="271">
        <f t="shared" ref="C18:L18" si="8">SUM(C17:C17)</f>
        <v>2</v>
      </c>
      <c r="D18" s="268">
        <f t="shared" si="8"/>
        <v>0</v>
      </c>
      <c r="E18" s="268">
        <f t="shared" si="8"/>
        <v>0</v>
      </c>
      <c r="F18" s="268">
        <f t="shared" si="8"/>
        <v>0</v>
      </c>
      <c r="G18" s="268">
        <f t="shared" si="8"/>
        <v>0</v>
      </c>
      <c r="H18" s="268">
        <f t="shared" si="8"/>
        <v>23</v>
      </c>
      <c r="I18" s="268">
        <f t="shared" si="8"/>
        <v>809</v>
      </c>
      <c r="J18" s="268">
        <f t="shared" si="8"/>
        <v>20</v>
      </c>
      <c r="K18" s="268">
        <f t="shared" si="8"/>
        <v>0</v>
      </c>
      <c r="L18" s="268">
        <f t="shared" si="8"/>
        <v>0</v>
      </c>
      <c r="M18" s="269">
        <f t="shared" si="7"/>
        <v>854</v>
      </c>
    </row>
    <row r="19" spans="1:15" ht="11.25" customHeight="1" x14ac:dyDescent="0.2">
      <c r="A19" s="634"/>
      <c r="B19" s="275" t="s">
        <v>260</v>
      </c>
      <c r="C19" s="266"/>
      <c r="D19" s="266"/>
      <c r="E19" s="266">
        <v>73</v>
      </c>
      <c r="F19" s="266">
        <v>359</v>
      </c>
      <c r="G19" s="266">
        <v>81</v>
      </c>
      <c r="H19" s="266">
        <v>24</v>
      </c>
      <c r="I19" s="266">
        <v>911</v>
      </c>
      <c r="J19" s="266">
        <v>3947</v>
      </c>
      <c r="K19" s="266">
        <v>58</v>
      </c>
      <c r="L19" s="267"/>
      <c r="M19" s="274">
        <f t="shared" si="0"/>
        <v>5453</v>
      </c>
    </row>
    <row r="20" spans="1:15" ht="11.25" customHeight="1" x14ac:dyDescent="0.2">
      <c r="A20" s="634"/>
      <c r="B20" s="265" t="s">
        <v>259</v>
      </c>
      <c r="C20" s="271">
        <f t="shared" ref="C20:L20" si="9">SUM(C19:C19)</f>
        <v>0</v>
      </c>
      <c r="D20" s="268">
        <f t="shared" si="9"/>
        <v>0</v>
      </c>
      <c r="E20" s="268">
        <f t="shared" si="9"/>
        <v>73</v>
      </c>
      <c r="F20" s="268">
        <f t="shared" si="9"/>
        <v>359</v>
      </c>
      <c r="G20" s="268">
        <f t="shared" si="9"/>
        <v>81</v>
      </c>
      <c r="H20" s="268">
        <f t="shared" si="9"/>
        <v>24</v>
      </c>
      <c r="I20" s="268">
        <f t="shared" si="9"/>
        <v>911</v>
      </c>
      <c r="J20" s="268">
        <f t="shared" si="9"/>
        <v>3947</v>
      </c>
      <c r="K20" s="268">
        <f t="shared" si="9"/>
        <v>58</v>
      </c>
      <c r="L20" s="268">
        <f t="shared" si="9"/>
        <v>0</v>
      </c>
      <c r="M20" s="269">
        <f t="shared" si="0"/>
        <v>5453</v>
      </c>
    </row>
    <row r="21" spans="1:15" ht="24" customHeight="1" x14ac:dyDescent="0.2">
      <c r="A21" s="635"/>
      <c r="B21" s="57" t="s">
        <v>157</v>
      </c>
      <c r="C21" s="268">
        <v>725</v>
      </c>
      <c r="D21" s="268">
        <v>714</v>
      </c>
      <c r="E21" s="268">
        <v>130</v>
      </c>
      <c r="F21" s="268">
        <v>270</v>
      </c>
      <c r="G21" s="268">
        <v>609</v>
      </c>
      <c r="H21" s="268">
        <v>195</v>
      </c>
      <c r="I21" s="268">
        <v>701</v>
      </c>
      <c r="J21" s="268">
        <v>29</v>
      </c>
      <c r="K21" s="268"/>
      <c r="L21" s="268"/>
      <c r="M21" s="269">
        <f t="shared" si="0"/>
        <v>3373</v>
      </c>
      <c r="O21" s="287"/>
    </row>
    <row r="22" spans="1:15" ht="18.75" customHeight="1" x14ac:dyDescent="0.2">
      <c r="A22" s="636" t="s">
        <v>128</v>
      </c>
      <c r="B22" s="638"/>
      <c r="C22" s="269">
        <f>C7+C9+C12+C14+C16+C20+C21</f>
        <v>9216</v>
      </c>
      <c r="D22" s="269">
        <f t="shared" ref="D22:L22" si="10">D7+D9+D12+D14+D16+D20+D21</f>
        <v>3727</v>
      </c>
      <c r="E22" s="269">
        <f t="shared" si="10"/>
        <v>5152</v>
      </c>
      <c r="F22" s="269">
        <f t="shared" si="10"/>
        <v>1756</v>
      </c>
      <c r="G22" s="269">
        <f t="shared" si="10"/>
        <v>5444</v>
      </c>
      <c r="H22" s="269">
        <f t="shared" si="10"/>
        <v>598</v>
      </c>
      <c r="I22" s="269">
        <f t="shared" si="10"/>
        <v>3855</v>
      </c>
      <c r="J22" s="269">
        <f t="shared" si="10"/>
        <v>4263</v>
      </c>
      <c r="K22" s="269">
        <f t="shared" si="10"/>
        <v>2489</v>
      </c>
      <c r="L22" s="269">
        <f t="shared" si="10"/>
        <v>6</v>
      </c>
      <c r="M22" s="269">
        <f>M21+M20+M18+M16+M14+M12+M9+M7</f>
        <v>37360</v>
      </c>
      <c r="O22" s="287"/>
    </row>
    <row r="23" spans="1:15" ht="4.5" customHeight="1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58"/>
    </row>
    <row r="24" spans="1:15" ht="18.75" customHeight="1" x14ac:dyDescent="0.2">
      <c r="C24" s="259">
        <v>1</v>
      </c>
      <c r="D24" s="259">
        <v>2</v>
      </c>
      <c r="E24" s="259">
        <v>3</v>
      </c>
      <c r="F24" s="259">
        <v>4</v>
      </c>
      <c r="G24" s="259">
        <v>5</v>
      </c>
      <c r="H24" s="259">
        <v>6</v>
      </c>
      <c r="I24" s="259">
        <v>7</v>
      </c>
      <c r="J24" s="259">
        <v>8</v>
      </c>
      <c r="K24" s="260" t="s">
        <v>145</v>
      </c>
      <c r="L24" s="261"/>
      <c r="M24" s="7"/>
    </row>
    <row r="25" spans="1:15" ht="18.75" customHeight="1" x14ac:dyDescent="0.2">
      <c r="A25" s="626" t="s">
        <v>374</v>
      </c>
      <c r="B25" s="626"/>
      <c r="C25" s="262">
        <v>9.1763652641002683E-2</v>
      </c>
      <c r="D25" s="262">
        <v>0.75315533980582527</v>
      </c>
      <c r="E25" s="262">
        <v>0.10702584637786676</v>
      </c>
      <c r="F25" s="262">
        <v>0.9713235294117647</v>
      </c>
      <c r="G25" s="262">
        <v>0.15493496557000766</v>
      </c>
      <c r="H25" s="262">
        <v>1</v>
      </c>
      <c r="I25" s="262">
        <v>0.84055224688684349</v>
      </c>
      <c r="J25" s="262">
        <v>7.2634271099744241E-2</v>
      </c>
      <c r="K25" s="262">
        <v>0.13021877712267679</v>
      </c>
      <c r="L25" s="261"/>
      <c r="M25" s="7"/>
    </row>
    <row r="26" spans="1:15" ht="18.75" customHeight="1" x14ac:dyDescent="0.2">
      <c r="A26" s="626" t="s">
        <v>409</v>
      </c>
      <c r="B26" s="626"/>
      <c r="C26" s="262">
        <f>(C22-C7)/C22</f>
        <v>7.9535590277777776E-2</v>
      </c>
      <c r="D26" s="262">
        <f>(D22-D9)/D22</f>
        <v>0.79688757713979075</v>
      </c>
      <c r="E26" s="262">
        <f>(E22-E12)/E22</f>
        <v>9.0062111801242239E-2</v>
      </c>
      <c r="F26" s="262">
        <f>(F22-F14)/F22</f>
        <v>0.95956719817767655</v>
      </c>
      <c r="G26" s="262">
        <f>(G22-G16)/G22</f>
        <v>0.14970609845701691</v>
      </c>
      <c r="H26" s="262">
        <v>1</v>
      </c>
      <c r="I26" s="262">
        <f>(I22-I18)/I22</f>
        <v>0.79014267185473408</v>
      </c>
      <c r="J26" s="262">
        <f>(J22-J20)/J22</f>
        <v>7.4126202205019934E-2</v>
      </c>
      <c r="K26" s="262">
        <f>M21/(M22-K22)</f>
        <v>9.6727940122164555E-2</v>
      </c>
      <c r="M26" s="7"/>
    </row>
    <row r="27" spans="1:15" ht="18.75" customHeight="1" x14ac:dyDescent="0.2">
      <c r="A27" s="279" t="s">
        <v>375</v>
      </c>
      <c r="B27" s="279"/>
      <c r="C27" s="262">
        <v>0.37134004647560032</v>
      </c>
      <c r="D27" s="262">
        <v>7.0383912248628888E-2</v>
      </c>
      <c r="E27" s="262">
        <v>0.37327542156361776</v>
      </c>
      <c r="F27" s="262">
        <v>0</v>
      </c>
      <c r="G27" s="262">
        <v>0.10855528652138821</v>
      </c>
      <c r="H27" s="262">
        <v>0</v>
      </c>
      <c r="I27" s="262">
        <v>0.10486322188449848</v>
      </c>
      <c r="J27" s="262">
        <v>0.23469818488813846</v>
      </c>
      <c r="K27" s="262">
        <v>7.9296689371138915E-2</v>
      </c>
      <c r="M27" s="7"/>
    </row>
    <row r="28" spans="1:15" ht="18.75" customHeight="1" x14ac:dyDescent="0.2">
      <c r="A28" s="279" t="s">
        <v>410</v>
      </c>
      <c r="B28" s="263"/>
      <c r="C28" s="262">
        <f>(M7-C7)/M7</f>
        <v>0.37209474463360476</v>
      </c>
      <c r="D28" s="262">
        <f>(M9-D9)/M9</f>
        <v>0.11874272409778813</v>
      </c>
      <c r="E28" s="262">
        <f>(M12-E12)/M12</f>
        <v>0.38283307003686151</v>
      </c>
      <c r="F28" s="262">
        <f>(M14-F14)/M14</f>
        <v>0</v>
      </c>
      <c r="G28" s="262">
        <f>(M16-G16)/M16</f>
        <v>0.17983699503897946</v>
      </c>
      <c r="H28" s="262">
        <v>0</v>
      </c>
      <c r="I28" s="262">
        <f>(M18-I18)/M18</f>
        <v>5.2693208430913352E-2</v>
      </c>
      <c r="J28" s="262">
        <f>(M20-J20)/M20</f>
        <v>0.27617825050430955</v>
      </c>
      <c r="K28" s="262">
        <f>K22/(M22-M21)</f>
        <v>7.3233883543707884E-2</v>
      </c>
      <c r="M28" s="7"/>
    </row>
    <row r="29" spans="1:15" x14ac:dyDescent="0.2">
      <c r="A29" s="22" t="s">
        <v>408</v>
      </c>
    </row>
    <row r="30" spans="1:15" ht="21" customHeight="1" x14ac:dyDescent="0.2">
      <c r="A30" s="627"/>
      <c r="B30" s="628"/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M30" s="628"/>
      <c r="N30" s="264"/>
    </row>
  </sheetData>
  <mergeCells count="9">
    <mergeCell ref="A26:B26"/>
    <mergeCell ref="A30:M30"/>
    <mergeCell ref="A1:M1"/>
    <mergeCell ref="A2:B3"/>
    <mergeCell ref="C2:L2"/>
    <mergeCell ref="M2:M3"/>
    <mergeCell ref="A4:A21"/>
    <mergeCell ref="A22:B22"/>
    <mergeCell ref="A25:B25"/>
  </mergeCells>
  <pageMargins left="0.39370078740157483" right="0.39370078740157483" top="0.59055118110236227" bottom="0.59055118110236227" header="0.19685039370078741" footer="0.19685039370078741"/>
  <pageSetup paperSize="9" orientation="landscape" r:id="rId1"/>
  <headerFooter>
    <oddHeader>&amp;C&amp;"Arial,Gras"&amp;12&amp;UANNEXE 7.g&amp;U : PMSI SSR - Année 2016 - Etude des fuites et attractivités par territoire de santé - Affections respiratoires - Adultes</oddHeader>
    <oddFooter>&amp;C&amp;8Soins de suite et de réadaptation (SSR) - Bilan PMSI 2016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tabColor rgb="FF008000"/>
  </sheetPr>
  <dimension ref="A1:O26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3" max="12" width="9.42578125" customWidth="1"/>
  </cols>
  <sheetData>
    <row r="1" spans="1:15" ht="18.75" customHeight="1" x14ac:dyDescent="0.2">
      <c r="A1" s="611" t="s">
        <v>415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2"/>
    </row>
    <row r="2" spans="1:15" ht="18.75" customHeight="1" x14ac:dyDescent="0.2">
      <c r="A2" s="602"/>
      <c r="B2" s="603"/>
      <c r="C2" s="606" t="s">
        <v>129</v>
      </c>
      <c r="D2" s="607"/>
      <c r="E2" s="607"/>
      <c r="F2" s="607"/>
      <c r="G2" s="607"/>
      <c r="H2" s="607"/>
      <c r="I2" s="607"/>
      <c r="J2" s="607"/>
      <c r="K2" s="607"/>
      <c r="L2" s="608"/>
      <c r="M2" s="604" t="s">
        <v>128</v>
      </c>
    </row>
    <row r="3" spans="1:15" ht="33.75" customHeight="1" x14ac:dyDescent="0.2">
      <c r="A3" s="603"/>
      <c r="B3" s="603"/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5" t="s">
        <v>157</v>
      </c>
      <c r="L3" s="66" t="s">
        <v>169</v>
      </c>
      <c r="M3" s="605"/>
    </row>
    <row r="4" spans="1:15" ht="20.25" customHeight="1" x14ac:dyDescent="0.2">
      <c r="A4" s="609" t="s">
        <v>130</v>
      </c>
      <c r="B4" s="56" t="s">
        <v>22</v>
      </c>
      <c r="C4" s="170">
        <v>4657</v>
      </c>
      <c r="D4" s="171">
        <v>608</v>
      </c>
      <c r="E4" s="171">
        <v>182</v>
      </c>
      <c r="F4" s="171">
        <v>68</v>
      </c>
      <c r="G4" s="171">
        <v>2</v>
      </c>
      <c r="H4" s="171">
        <v>5</v>
      </c>
      <c r="I4" s="171">
        <v>1263</v>
      </c>
      <c r="J4" s="171">
        <v>25</v>
      </c>
      <c r="K4" s="171">
        <v>585</v>
      </c>
      <c r="L4" s="171"/>
      <c r="M4" s="172">
        <f>SUM(C4:L4)</f>
        <v>7395</v>
      </c>
    </row>
    <row r="5" spans="1:15" ht="20.25" customHeight="1" x14ac:dyDescent="0.2">
      <c r="A5" s="609"/>
      <c r="B5" s="56" t="s">
        <v>27</v>
      </c>
      <c r="C5" s="171">
        <v>5</v>
      </c>
      <c r="D5" s="170">
        <v>2022</v>
      </c>
      <c r="E5" s="171">
        <v>41</v>
      </c>
      <c r="F5" s="171"/>
      <c r="G5" s="171"/>
      <c r="H5" s="171"/>
      <c r="I5" s="171"/>
      <c r="J5" s="171"/>
      <c r="K5" s="171"/>
      <c r="L5" s="171"/>
      <c r="M5" s="172">
        <f t="shared" ref="M5:M12" si="0">SUM(C5:L5)</f>
        <v>2068</v>
      </c>
    </row>
    <row r="6" spans="1:15" ht="20.25" customHeight="1" x14ac:dyDescent="0.2">
      <c r="A6" s="609"/>
      <c r="B6" s="56" t="s">
        <v>35</v>
      </c>
      <c r="C6" s="171"/>
      <c r="D6" s="171"/>
      <c r="E6" s="170"/>
      <c r="F6" s="171"/>
      <c r="G6" s="171"/>
      <c r="H6" s="171"/>
      <c r="I6" s="171"/>
      <c r="J6" s="171"/>
      <c r="K6" s="171"/>
      <c r="L6" s="171"/>
      <c r="M6" s="172">
        <f t="shared" si="0"/>
        <v>0</v>
      </c>
    </row>
    <row r="7" spans="1:15" ht="20.25" customHeight="1" x14ac:dyDescent="0.2">
      <c r="A7" s="609"/>
      <c r="B7" s="56" t="s">
        <v>87</v>
      </c>
      <c r="C7" s="171"/>
      <c r="D7" s="171"/>
      <c r="E7" s="171"/>
      <c r="F7" s="170"/>
      <c r="G7" s="171"/>
      <c r="H7" s="171"/>
      <c r="I7" s="171"/>
      <c r="J7" s="171"/>
      <c r="K7" s="171"/>
      <c r="L7" s="171"/>
      <c r="M7" s="172">
        <f t="shared" si="0"/>
        <v>0</v>
      </c>
    </row>
    <row r="8" spans="1:15" ht="20.25" customHeight="1" x14ac:dyDescent="0.2">
      <c r="A8" s="609"/>
      <c r="B8" s="56" t="s">
        <v>55</v>
      </c>
      <c r="C8" s="171">
        <v>204</v>
      </c>
      <c r="D8" s="171">
        <v>400</v>
      </c>
      <c r="E8" s="171">
        <v>355</v>
      </c>
      <c r="F8" s="171">
        <v>890</v>
      </c>
      <c r="G8" s="170">
        <v>11684</v>
      </c>
      <c r="H8" s="171">
        <v>1862</v>
      </c>
      <c r="I8" s="171">
        <v>1476</v>
      </c>
      <c r="J8" s="171">
        <v>738</v>
      </c>
      <c r="K8" s="171">
        <v>3982</v>
      </c>
      <c r="L8" s="171"/>
      <c r="M8" s="172">
        <f t="shared" si="0"/>
        <v>21591</v>
      </c>
    </row>
    <row r="9" spans="1:15" ht="20.25" customHeight="1" x14ac:dyDescent="0.2">
      <c r="A9" s="609"/>
      <c r="B9" s="56" t="s">
        <v>5</v>
      </c>
      <c r="C9" s="173"/>
      <c r="D9" s="171"/>
      <c r="E9" s="171"/>
      <c r="F9" s="171"/>
      <c r="G9" s="171"/>
      <c r="H9" s="170"/>
      <c r="I9" s="171"/>
      <c r="J9" s="171"/>
      <c r="K9" s="171"/>
      <c r="L9" s="171"/>
      <c r="M9" s="172">
        <f t="shared" si="0"/>
        <v>0</v>
      </c>
    </row>
    <row r="10" spans="1:15" ht="20.25" customHeight="1" x14ac:dyDescent="0.2">
      <c r="A10" s="609"/>
      <c r="B10" s="56" t="s">
        <v>2</v>
      </c>
      <c r="C10" s="171"/>
      <c r="D10" s="171"/>
      <c r="E10" s="171"/>
      <c r="F10" s="171"/>
      <c r="G10" s="171"/>
      <c r="H10" s="171"/>
      <c r="I10" s="170"/>
      <c r="J10" s="171"/>
      <c r="K10" s="171"/>
      <c r="L10" s="171"/>
      <c r="M10" s="172">
        <f t="shared" si="0"/>
        <v>0</v>
      </c>
    </row>
    <row r="11" spans="1:15" ht="20.25" customHeight="1" x14ac:dyDescent="0.2">
      <c r="A11" s="609"/>
      <c r="B11" s="56" t="s">
        <v>13</v>
      </c>
      <c r="C11" s="171"/>
      <c r="D11" s="171"/>
      <c r="E11" s="171"/>
      <c r="F11" s="171"/>
      <c r="G11" s="171"/>
      <c r="H11" s="171"/>
      <c r="I11" s="171"/>
      <c r="J11" s="170"/>
      <c r="K11" s="171"/>
      <c r="L11" s="171"/>
      <c r="M11" s="172">
        <f t="shared" si="0"/>
        <v>0</v>
      </c>
    </row>
    <row r="12" spans="1:15" ht="24" customHeight="1" x14ac:dyDescent="0.2">
      <c r="A12" s="610"/>
      <c r="B12" s="57" t="s">
        <v>157</v>
      </c>
      <c r="C12" s="174">
        <v>202</v>
      </c>
      <c r="D12" s="174"/>
      <c r="E12" s="174">
        <v>76</v>
      </c>
      <c r="F12" s="174">
        <v>381</v>
      </c>
      <c r="G12" s="174">
        <v>457</v>
      </c>
      <c r="H12" s="174">
        <v>421</v>
      </c>
      <c r="I12" s="174">
        <v>224</v>
      </c>
      <c r="J12" s="174">
        <v>22</v>
      </c>
      <c r="K12" s="175"/>
      <c r="L12" s="176"/>
      <c r="M12" s="172">
        <f t="shared" si="0"/>
        <v>1783</v>
      </c>
    </row>
    <row r="13" spans="1:15" ht="18.75" customHeight="1" x14ac:dyDescent="0.2">
      <c r="A13" s="611" t="s">
        <v>128</v>
      </c>
      <c r="B13" s="612"/>
      <c r="C13" s="172">
        <f>SUM(C4:C12)</f>
        <v>5068</v>
      </c>
      <c r="D13" s="172">
        <f t="shared" ref="D13:M13" si="1">SUM(D4:D12)</f>
        <v>3030</v>
      </c>
      <c r="E13" s="172">
        <f t="shared" si="1"/>
        <v>654</v>
      </c>
      <c r="F13" s="172">
        <f t="shared" si="1"/>
        <v>1339</v>
      </c>
      <c r="G13" s="172">
        <f t="shared" si="1"/>
        <v>12143</v>
      </c>
      <c r="H13" s="172">
        <f t="shared" si="1"/>
        <v>2288</v>
      </c>
      <c r="I13" s="172">
        <f t="shared" si="1"/>
        <v>2963</v>
      </c>
      <c r="J13" s="172">
        <f t="shared" si="1"/>
        <v>785</v>
      </c>
      <c r="K13" s="172">
        <f t="shared" si="1"/>
        <v>4567</v>
      </c>
      <c r="L13" s="172">
        <f t="shared" si="1"/>
        <v>0</v>
      </c>
      <c r="M13" s="172">
        <f t="shared" si="1"/>
        <v>32837</v>
      </c>
      <c r="O13" s="231"/>
    </row>
    <row r="14" spans="1:15" ht="18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5" ht="18.75" customHeight="1" x14ac:dyDescent="0.2">
      <c r="A15" s="16"/>
      <c r="B15" s="16"/>
      <c r="C15" s="611" t="s">
        <v>131</v>
      </c>
      <c r="D15" s="613"/>
      <c r="E15" s="613"/>
      <c r="F15" s="613"/>
      <c r="G15" s="613"/>
      <c r="H15" s="613"/>
      <c r="I15" s="613"/>
      <c r="J15" s="613"/>
      <c r="K15" s="614"/>
      <c r="L15" s="17"/>
      <c r="M15" s="18"/>
    </row>
    <row r="16" spans="1:15" ht="18.75" customHeight="1" x14ac:dyDescent="0.2">
      <c r="A16" s="16"/>
      <c r="B16" s="16"/>
      <c r="C16" s="58">
        <v>1</v>
      </c>
      <c r="D16" s="58">
        <v>2</v>
      </c>
      <c r="E16" s="58">
        <v>3</v>
      </c>
      <c r="F16" s="58">
        <v>4</v>
      </c>
      <c r="G16" s="58">
        <v>5</v>
      </c>
      <c r="H16" s="58">
        <v>6</v>
      </c>
      <c r="I16" s="58">
        <v>7</v>
      </c>
      <c r="J16" s="58">
        <v>8</v>
      </c>
      <c r="K16" s="59" t="s">
        <v>145</v>
      </c>
      <c r="L16" s="19"/>
      <c r="M16" s="18"/>
    </row>
    <row r="17" spans="1:14" ht="18.75" customHeight="1" x14ac:dyDescent="0.2">
      <c r="A17" s="598" t="s">
        <v>374</v>
      </c>
      <c r="B17" s="598"/>
      <c r="C17" s="169">
        <v>3.2474582963182314E-2</v>
      </c>
      <c r="D17" s="169">
        <v>0.76615746180963573</v>
      </c>
      <c r="E17" s="169">
        <v>1</v>
      </c>
      <c r="F17" s="169">
        <v>1</v>
      </c>
      <c r="G17" s="169">
        <v>2.8195786472358625E-2</v>
      </c>
      <c r="H17" s="169">
        <v>1</v>
      </c>
      <c r="I17" s="169">
        <v>1</v>
      </c>
      <c r="J17" s="169">
        <v>1</v>
      </c>
      <c r="K17" s="169">
        <v>4.2006537744783551E-2</v>
      </c>
      <c r="L17" s="19"/>
      <c r="M17" s="18"/>
    </row>
    <row r="18" spans="1:14" ht="18.75" customHeight="1" x14ac:dyDescent="0.2">
      <c r="A18" s="598" t="s">
        <v>409</v>
      </c>
      <c r="B18" s="598"/>
      <c r="C18" s="169">
        <f>(C13-C4)/C13</f>
        <v>8.1097079715864245E-2</v>
      </c>
      <c r="D18" s="169">
        <f>(D13-D5)/D13</f>
        <v>0.33267326732673269</v>
      </c>
      <c r="E18" s="169">
        <f>(E13-E6)/E13</f>
        <v>1</v>
      </c>
      <c r="F18" s="169">
        <f>(F13-F7)/F13</f>
        <v>1</v>
      </c>
      <c r="G18" s="169">
        <f>(G13-G8)/G13</f>
        <v>3.7799555299349419E-2</v>
      </c>
      <c r="H18" s="169">
        <f>(H13-H9)/H13</f>
        <v>1</v>
      </c>
      <c r="I18" s="169">
        <f>(I13-I10)/I13</f>
        <v>1</v>
      </c>
      <c r="J18" s="169">
        <f>(J13-J11)/J13</f>
        <v>1</v>
      </c>
      <c r="K18" s="169">
        <f>M12/(M13-K13)</f>
        <v>6.3070392642377085E-2</v>
      </c>
      <c r="L18" s="16"/>
      <c r="M18" s="18"/>
    </row>
    <row r="19" spans="1:14" ht="18.75" customHeight="1" x14ac:dyDescent="0.2">
      <c r="A19" s="278" t="s">
        <v>375</v>
      </c>
      <c r="B19" s="278"/>
      <c r="C19" s="169">
        <v>0.28671226895648377</v>
      </c>
      <c r="D19" s="169">
        <v>0</v>
      </c>
      <c r="E19" s="169">
        <v>0</v>
      </c>
      <c r="F19" s="169">
        <v>0</v>
      </c>
      <c r="G19" s="169">
        <v>0.43144432602752419</v>
      </c>
      <c r="H19" s="169">
        <v>0</v>
      </c>
      <c r="I19" s="169">
        <v>0</v>
      </c>
      <c r="J19" s="169">
        <v>0</v>
      </c>
      <c r="K19" s="169">
        <v>0.12228846530635094</v>
      </c>
      <c r="L19" s="16"/>
      <c r="M19" s="18"/>
    </row>
    <row r="20" spans="1:14" ht="18.75" customHeight="1" x14ac:dyDescent="0.2">
      <c r="A20" s="278" t="s">
        <v>410</v>
      </c>
      <c r="B20" s="256"/>
      <c r="C20" s="169">
        <f>(M4-C4)/M4</f>
        <v>0.37025016903313052</v>
      </c>
      <c r="D20" s="169">
        <v>0</v>
      </c>
      <c r="E20" s="169">
        <v>0</v>
      </c>
      <c r="F20" s="169">
        <v>0</v>
      </c>
      <c r="G20" s="169">
        <f>(M8-G8)/M8</f>
        <v>0.4588485943217081</v>
      </c>
      <c r="H20" s="169">
        <v>0</v>
      </c>
      <c r="I20" s="169">
        <v>0</v>
      </c>
      <c r="J20" s="169">
        <v>0</v>
      </c>
      <c r="K20" s="169">
        <f>K13/(M13-M12)</f>
        <v>0.14706640046370839</v>
      </c>
      <c r="L20" s="16"/>
      <c r="M20" s="18"/>
    </row>
    <row r="23" spans="1:14" x14ac:dyDescent="0.2">
      <c r="A23" s="22" t="s">
        <v>408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8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1" customHeight="1" x14ac:dyDescent="0.2">
      <c r="A25" s="597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255"/>
    </row>
    <row r="26" spans="1:14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</sheetData>
  <mergeCells count="10">
    <mergeCell ref="A13:B13"/>
    <mergeCell ref="C15:K15"/>
    <mergeCell ref="A18:B18"/>
    <mergeCell ref="A25:M25"/>
    <mergeCell ref="A1:M1"/>
    <mergeCell ref="A2:B3"/>
    <mergeCell ref="C2:L2"/>
    <mergeCell ref="M2:M3"/>
    <mergeCell ref="A4:A12"/>
    <mergeCell ref="A17:B17"/>
  </mergeCells>
  <pageMargins left="0.98425196850393704" right="0.78740157480314965" top="0.78740157480314965" bottom="0.59055118110236227" header="0.19685039370078741" footer="0.19685039370078741"/>
  <pageSetup paperSize="9" orientation="landscape" r:id="rId1"/>
  <headerFooter>
    <oddHeader>&amp;C&amp;"Arial,Gras"&amp;12&amp;UANNEXE 7.h&amp;U : PMSI SSR - Année 2016 - Etude des fuites et attractivités par territoire de santé - Affections des systèmes digestif, métabollique et endocrinien - Adultes</oddHeader>
    <oddFooter>&amp;C&amp;8Soins de suite et de réadaptation (SSR) - Bilan PMSI 2016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rgb="FF008000"/>
  </sheetPr>
  <dimension ref="A1:O26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8.2851562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5" ht="18.75" customHeight="1" x14ac:dyDescent="0.2">
      <c r="A1" s="636" t="s">
        <v>416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5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5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5" ht="11.25" customHeight="1" x14ac:dyDescent="0.2">
      <c r="A4" s="633" t="s">
        <v>130</v>
      </c>
      <c r="B4" s="275" t="s">
        <v>340</v>
      </c>
      <c r="C4" s="266">
        <v>7616</v>
      </c>
      <c r="D4" s="266">
        <v>709</v>
      </c>
      <c r="E4" s="266">
        <v>722</v>
      </c>
      <c r="F4" s="266"/>
      <c r="G4" s="266"/>
      <c r="H4" s="266">
        <v>92</v>
      </c>
      <c r="I4" s="266">
        <v>1996</v>
      </c>
      <c r="J4" s="266">
        <v>175</v>
      </c>
      <c r="K4" s="266">
        <v>729</v>
      </c>
      <c r="L4" s="267"/>
      <c r="M4" s="272">
        <f>SUM(C4:L4)</f>
        <v>12039</v>
      </c>
      <c r="N4" s="314"/>
      <c r="O4" s="314"/>
    </row>
    <row r="5" spans="1:15" ht="11.25" customHeight="1" x14ac:dyDescent="0.2">
      <c r="A5" s="634"/>
      <c r="B5" s="265" t="s">
        <v>252</v>
      </c>
      <c r="C5" s="271">
        <f t="shared" ref="C5:L5" si="0">SUM(C4:C4)</f>
        <v>7616</v>
      </c>
      <c r="D5" s="268">
        <f t="shared" si="0"/>
        <v>709</v>
      </c>
      <c r="E5" s="268">
        <f t="shared" si="0"/>
        <v>722</v>
      </c>
      <c r="F5" s="268">
        <f t="shared" si="0"/>
        <v>0</v>
      </c>
      <c r="G5" s="268">
        <f t="shared" si="0"/>
        <v>0</v>
      </c>
      <c r="H5" s="268">
        <f t="shared" si="0"/>
        <v>92</v>
      </c>
      <c r="I5" s="268">
        <f t="shared" si="0"/>
        <v>1996</v>
      </c>
      <c r="J5" s="268">
        <f t="shared" si="0"/>
        <v>175</v>
      </c>
      <c r="K5" s="268">
        <f t="shared" si="0"/>
        <v>729</v>
      </c>
      <c r="L5" s="268">
        <f t="shared" si="0"/>
        <v>0</v>
      </c>
      <c r="M5" s="269">
        <f t="shared" ref="M5:M17" si="1">SUM(C5:L5)</f>
        <v>12039</v>
      </c>
    </row>
    <row r="6" spans="1:15" ht="11.25" customHeight="1" x14ac:dyDescent="0.2">
      <c r="A6" s="634"/>
      <c r="B6" s="275" t="s">
        <v>236</v>
      </c>
      <c r="C6" s="266">
        <v>128</v>
      </c>
      <c r="D6" s="266">
        <v>3914</v>
      </c>
      <c r="E6" s="266">
        <v>1200</v>
      </c>
      <c r="F6" s="266"/>
      <c r="G6" s="266">
        <v>27</v>
      </c>
      <c r="H6" s="266"/>
      <c r="I6" s="266"/>
      <c r="J6" s="266">
        <v>29</v>
      </c>
      <c r="K6" s="266">
        <v>95</v>
      </c>
      <c r="L6" s="267"/>
      <c r="M6" s="274">
        <f t="shared" si="1"/>
        <v>5393</v>
      </c>
    </row>
    <row r="7" spans="1:15" ht="11.25" customHeight="1" x14ac:dyDescent="0.2">
      <c r="A7" s="634"/>
      <c r="B7" s="265" t="s">
        <v>253</v>
      </c>
      <c r="C7" s="271">
        <f t="shared" ref="C7:L7" si="2">SUM(C6:C6)</f>
        <v>128</v>
      </c>
      <c r="D7" s="268">
        <f t="shared" si="2"/>
        <v>3914</v>
      </c>
      <c r="E7" s="268">
        <f t="shared" si="2"/>
        <v>1200</v>
      </c>
      <c r="F7" s="268">
        <f t="shared" si="2"/>
        <v>0</v>
      </c>
      <c r="G7" s="268">
        <f t="shared" si="2"/>
        <v>27</v>
      </c>
      <c r="H7" s="268">
        <f t="shared" si="2"/>
        <v>0</v>
      </c>
      <c r="I7" s="268">
        <f t="shared" si="2"/>
        <v>0</v>
      </c>
      <c r="J7" s="268">
        <f t="shared" si="2"/>
        <v>29</v>
      </c>
      <c r="K7" s="268">
        <f t="shared" si="2"/>
        <v>95</v>
      </c>
      <c r="L7" s="268">
        <f t="shared" si="2"/>
        <v>0</v>
      </c>
      <c r="M7" s="269">
        <f t="shared" si="1"/>
        <v>5393</v>
      </c>
    </row>
    <row r="8" spans="1:15" ht="11.25" customHeight="1" x14ac:dyDescent="0.2">
      <c r="A8" s="634"/>
      <c r="B8" s="275" t="s">
        <v>93</v>
      </c>
      <c r="C8" s="266">
        <v>375</v>
      </c>
      <c r="D8" s="266">
        <v>1515</v>
      </c>
      <c r="E8" s="266">
        <v>2978</v>
      </c>
      <c r="F8" s="266">
        <v>1044</v>
      </c>
      <c r="G8" s="266">
        <v>409</v>
      </c>
      <c r="H8" s="266"/>
      <c r="I8" s="266">
        <v>204</v>
      </c>
      <c r="J8" s="266">
        <v>661</v>
      </c>
      <c r="K8" s="266">
        <v>1204</v>
      </c>
      <c r="L8" s="267"/>
      <c r="M8" s="269">
        <f t="shared" si="1"/>
        <v>8390</v>
      </c>
    </row>
    <row r="9" spans="1:15" ht="11.25" customHeight="1" x14ac:dyDescent="0.2">
      <c r="A9" s="634"/>
      <c r="B9" s="275" t="s">
        <v>104</v>
      </c>
      <c r="C9" s="266">
        <v>479</v>
      </c>
      <c r="D9" s="266">
        <v>407</v>
      </c>
      <c r="E9" s="266">
        <v>989</v>
      </c>
      <c r="F9" s="266">
        <v>575</v>
      </c>
      <c r="G9" s="266">
        <v>448</v>
      </c>
      <c r="H9" s="266">
        <v>351</v>
      </c>
      <c r="I9" s="266">
        <v>547</v>
      </c>
      <c r="J9" s="266">
        <v>280</v>
      </c>
      <c r="K9" s="266">
        <v>5592</v>
      </c>
      <c r="L9" s="267"/>
      <c r="M9" s="274">
        <f t="shared" si="1"/>
        <v>9668</v>
      </c>
    </row>
    <row r="10" spans="1:15" ht="11.25" customHeight="1" x14ac:dyDescent="0.2">
      <c r="A10" s="634"/>
      <c r="B10" s="265" t="s">
        <v>254</v>
      </c>
      <c r="C10" s="271">
        <f>C8+C9</f>
        <v>854</v>
      </c>
      <c r="D10" s="271">
        <f t="shared" ref="D10:L10" si="3">D8+D9</f>
        <v>1922</v>
      </c>
      <c r="E10" s="271">
        <f t="shared" si="3"/>
        <v>3967</v>
      </c>
      <c r="F10" s="271">
        <f t="shared" si="3"/>
        <v>1619</v>
      </c>
      <c r="G10" s="271">
        <f t="shared" si="3"/>
        <v>857</v>
      </c>
      <c r="H10" s="271">
        <f t="shared" si="3"/>
        <v>351</v>
      </c>
      <c r="I10" s="271">
        <f t="shared" si="3"/>
        <v>751</v>
      </c>
      <c r="J10" s="271">
        <f t="shared" si="3"/>
        <v>941</v>
      </c>
      <c r="K10" s="271">
        <f t="shared" si="3"/>
        <v>6796</v>
      </c>
      <c r="L10" s="271">
        <f t="shared" si="3"/>
        <v>0</v>
      </c>
      <c r="M10" s="269">
        <f t="shared" si="1"/>
        <v>18058</v>
      </c>
    </row>
    <row r="11" spans="1:15" ht="11.25" customHeight="1" x14ac:dyDescent="0.2">
      <c r="A11" s="634"/>
      <c r="B11" s="275" t="s">
        <v>385</v>
      </c>
      <c r="C11" s="266">
        <v>78</v>
      </c>
      <c r="D11" s="266"/>
      <c r="E11" s="266"/>
      <c r="F11" s="266">
        <v>46</v>
      </c>
      <c r="G11" s="266">
        <v>3760</v>
      </c>
      <c r="H11" s="266">
        <v>390</v>
      </c>
      <c r="I11" s="266"/>
      <c r="J11" s="266">
        <v>22</v>
      </c>
      <c r="K11" s="266">
        <v>247</v>
      </c>
      <c r="L11" s="267">
        <v>54</v>
      </c>
      <c r="M11" s="274">
        <f t="shared" si="1"/>
        <v>4597</v>
      </c>
    </row>
    <row r="12" spans="1:15" ht="11.25" customHeight="1" x14ac:dyDescent="0.2">
      <c r="A12" s="634"/>
      <c r="B12" s="275" t="s">
        <v>77</v>
      </c>
      <c r="C12" s="266"/>
      <c r="D12" s="266">
        <v>208</v>
      </c>
      <c r="E12" s="266">
        <v>159</v>
      </c>
      <c r="F12" s="266">
        <v>723</v>
      </c>
      <c r="G12" s="266">
        <v>6267</v>
      </c>
      <c r="H12" s="266">
        <v>221</v>
      </c>
      <c r="I12" s="266">
        <v>433</v>
      </c>
      <c r="J12" s="266">
        <v>407</v>
      </c>
      <c r="K12" s="266">
        <v>1632</v>
      </c>
      <c r="L12" s="267"/>
      <c r="M12" s="274">
        <f t="shared" si="1"/>
        <v>10050</v>
      </c>
    </row>
    <row r="13" spans="1:15" ht="11.25" customHeight="1" x14ac:dyDescent="0.2">
      <c r="A13" s="634"/>
      <c r="B13" s="275" t="s">
        <v>85</v>
      </c>
      <c r="C13" s="266">
        <v>51</v>
      </c>
      <c r="D13" s="266">
        <v>131</v>
      </c>
      <c r="E13" s="266">
        <v>17</v>
      </c>
      <c r="F13" s="266">
        <v>205</v>
      </c>
      <c r="G13" s="266">
        <v>7963</v>
      </c>
      <c r="H13" s="266">
        <v>922</v>
      </c>
      <c r="I13" s="266">
        <v>187</v>
      </c>
      <c r="J13" s="266"/>
      <c r="K13" s="266">
        <v>3583</v>
      </c>
      <c r="L13" s="267"/>
      <c r="M13" s="274">
        <f t="shared" si="1"/>
        <v>13059</v>
      </c>
    </row>
    <row r="14" spans="1:15" ht="11.25" customHeight="1" x14ac:dyDescent="0.2">
      <c r="A14" s="634"/>
      <c r="B14" s="265" t="s">
        <v>256</v>
      </c>
      <c r="C14" s="271">
        <f t="shared" ref="C14:L14" si="4">SUM(C11:C13)</f>
        <v>129</v>
      </c>
      <c r="D14" s="268">
        <f t="shared" si="4"/>
        <v>339</v>
      </c>
      <c r="E14" s="268">
        <f t="shared" si="4"/>
        <v>176</v>
      </c>
      <c r="F14" s="268">
        <f t="shared" si="4"/>
        <v>974</v>
      </c>
      <c r="G14" s="268">
        <f t="shared" si="4"/>
        <v>17990</v>
      </c>
      <c r="H14" s="268">
        <f t="shared" si="4"/>
        <v>1533</v>
      </c>
      <c r="I14" s="268">
        <f t="shared" si="4"/>
        <v>620</v>
      </c>
      <c r="J14" s="268">
        <f t="shared" si="4"/>
        <v>429</v>
      </c>
      <c r="K14" s="268">
        <f t="shared" si="4"/>
        <v>5462</v>
      </c>
      <c r="L14" s="268">
        <f t="shared" si="4"/>
        <v>54</v>
      </c>
      <c r="M14" s="269">
        <f t="shared" si="1"/>
        <v>27706</v>
      </c>
    </row>
    <row r="15" spans="1:15" ht="11.25" customHeight="1" x14ac:dyDescent="0.2">
      <c r="A15" s="634"/>
      <c r="B15" s="275" t="s">
        <v>20</v>
      </c>
      <c r="C15" s="270">
        <v>557</v>
      </c>
      <c r="D15" s="266">
        <v>149</v>
      </c>
      <c r="E15" s="266">
        <v>703</v>
      </c>
      <c r="F15" s="266">
        <v>234</v>
      </c>
      <c r="G15" s="266">
        <v>579</v>
      </c>
      <c r="H15" s="266">
        <v>313</v>
      </c>
      <c r="I15" s="266">
        <v>3858</v>
      </c>
      <c r="J15" s="266">
        <v>814</v>
      </c>
      <c r="K15" s="266">
        <v>3196</v>
      </c>
      <c r="L15" s="267"/>
      <c r="M15" s="274">
        <f t="shared" si="1"/>
        <v>10403</v>
      </c>
    </row>
    <row r="16" spans="1:15" ht="11.25" customHeight="1" x14ac:dyDescent="0.2">
      <c r="A16" s="634"/>
      <c r="B16" s="265" t="s">
        <v>258</v>
      </c>
      <c r="C16" s="271">
        <f t="shared" ref="C16:L16" si="5">SUM(C15:C15)</f>
        <v>557</v>
      </c>
      <c r="D16" s="268">
        <f t="shared" si="5"/>
        <v>149</v>
      </c>
      <c r="E16" s="268">
        <f t="shared" si="5"/>
        <v>703</v>
      </c>
      <c r="F16" s="268">
        <f t="shared" si="5"/>
        <v>234</v>
      </c>
      <c r="G16" s="268">
        <f t="shared" si="5"/>
        <v>579</v>
      </c>
      <c r="H16" s="268">
        <f t="shared" si="5"/>
        <v>313</v>
      </c>
      <c r="I16" s="268">
        <f t="shared" si="5"/>
        <v>3858</v>
      </c>
      <c r="J16" s="268">
        <f t="shared" si="5"/>
        <v>814</v>
      </c>
      <c r="K16" s="268">
        <f t="shared" si="5"/>
        <v>3196</v>
      </c>
      <c r="L16" s="268">
        <f t="shared" si="5"/>
        <v>0</v>
      </c>
      <c r="M16" s="269">
        <f t="shared" si="1"/>
        <v>10403</v>
      </c>
    </row>
    <row r="17" spans="1:15" ht="24" customHeight="1" x14ac:dyDescent="0.2">
      <c r="A17" s="635"/>
      <c r="B17" s="57" t="s">
        <v>157</v>
      </c>
      <c r="C17" s="268">
        <v>1715</v>
      </c>
      <c r="D17" s="268">
        <v>422</v>
      </c>
      <c r="E17" s="268">
        <v>1748</v>
      </c>
      <c r="F17" s="268">
        <v>1110</v>
      </c>
      <c r="G17" s="268">
        <v>3745</v>
      </c>
      <c r="H17" s="268">
        <v>1037</v>
      </c>
      <c r="I17" s="268">
        <v>1455</v>
      </c>
      <c r="J17" s="268">
        <v>167</v>
      </c>
      <c r="K17" s="268"/>
      <c r="L17" s="268">
        <v>92</v>
      </c>
      <c r="M17" s="269">
        <f t="shared" si="1"/>
        <v>11491</v>
      </c>
    </row>
    <row r="18" spans="1:15" ht="18.75" customHeight="1" x14ac:dyDescent="0.2">
      <c r="A18" s="636" t="s">
        <v>128</v>
      </c>
      <c r="B18" s="638"/>
      <c r="C18" s="269">
        <f>C17+C16+C14+C10+C7+C5</f>
        <v>10999</v>
      </c>
      <c r="D18" s="269">
        <f t="shared" ref="D18:M18" si="6">D17+D16+D14+D10+D7+D5</f>
        <v>7455</v>
      </c>
      <c r="E18" s="269">
        <f t="shared" si="6"/>
        <v>8516</v>
      </c>
      <c r="F18" s="269">
        <f t="shared" si="6"/>
        <v>3937</v>
      </c>
      <c r="G18" s="269">
        <f t="shared" si="6"/>
        <v>23198</v>
      </c>
      <c r="H18" s="269">
        <f t="shared" si="6"/>
        <v>3326</v>
      </c>
      <c r="I18" s="269">
        <f t="shared" si="6"/>
        <v>8680</v>
      </c>
      <c r="J18" s="269">
        <f t="shared" si="6"/>
        <v>2555</v>
      </c>
      <c r="K18" s="269">
        <f t="shared" si="6"/>
        <v>16278</v>
      </c>
      <c r="L18" s="269">
        <f t="shared" si="6"/>
        <v>146</v>
      </c>
      <c r="M18" s="269">
        <f t="shared" si="6"/>
        <v>85090</v>
      </c>
      <c r="O18" s="287"/>
    </row>
    <row r="19" spans="1:15" ht="4.5" customHeight="1" x14ac:dyDescent="0.2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58"/>
    </row>
    <row r="20" spans="1:15" ht="18.75" customHeight="1" x14ac:dyDescent="0.2">
      <c r="C20" s="259">
        <v>1</v>
      </c>
      <c r="D20" s="259">
        <v>2</v>
      </c>
      <c r="E20" s="259">
        <v>3</v>
      </c>
      <c r="F20" s="259">
        <v>4</v>
      </c>
      <c r="G20" s="259">
        <v>5</v>
      </c>
      <c r="H20" s="259">
        <v>6</v>
      </c>
      <c r="I20" s="259">
        <v>7</v>
      </c>
      <c r="J20" s="259">
        <v>8</v>
      </c>
      <c r="K20" s="260" t="s">
        <v>145</v>
      </c>
      <c r="L20" s="261"/>
      <c r="M20" s="7"/>
    </row>
    <row r="21" spans="1:15" ht="18.75" customHeight="1" x14ac:dyDescent="0.2">
      <c r="A21" s="626" t="s">
        <v>374</v>
      </c>
      <c r="B21" s="626"/>
      <c r="C21" s="262">
        <v>0.28770553376178948</v>
      </c>
      <c r="D21" s="262">
        <v>0.5337262606417813</v>
      </c>
      <c r="E21" s="262">
        <v>0.4075835475578406</v>
      </c>
      <c r="F21" s="262">
        <v>1</v>
      </c>
      <c r="G21" s="262">
        <v>0.31184870706291007</v>
      </c>
      <c r="H21" s="262">
        <v>1</v>
      </c>
      <c r="I21" s="262">
        <v>0.62829169480081026</v>
      </c>
      <c r="J21" s="262">
        <v>1</v>
      </c>
      <c r="K21" s="262">
        <v>0.14586852020267638</v>
      </c>
      <c r="L21" s="261"/>
      <c r="M21" s="7"/>
    </row>
    <row r="22" spans="1:15" ht="18.75" customHeight="1" x14ac:dyDescent="0.2">
      <c r="A22" s="626" t="s">
        <v>409</v>
      </c>
      <c r="B22" s="626"/>
      <c r="C22" s="262">
        <f>(C18-C5)/C18</f>
        <v>0.30757341576506952</v>
      </c>
      <c r="D22" s="262">
        <f>(D18-D7)/D18</f>
        <v>0.4749832327297116</v>
      </c>
      <c r="E22" s="262">
        <f>(E18-E10)/E18</f>
        <v>0.53417097228745891</v>
      </c>
      <c r="F22" s="262">
        <v>1</v>
      </c>
      <c r="G22" s="262">
        <f>(G18-G14)/G18</f>
        <v>0.22450211225105612</v>
      </c>
      <c r="H22" s="262">
        <v>1</v>
      </c>
      <c r="I22" s="262">
        <f>(I18-I16)/I18</f>
        <v>0.55552995391705073</v>
      </c>
      <c r="J22" s="262">
        <v>1</v>
      </c>
      <c r="K22" s="262">
        <f>M17/(M18-K18)</f>
        <v>0.16699122246119863</v>
      </c>
      <c r="M22" s="7"/>
    </row>
    <row r="23" spans="1:15" ht="18.75" customHeight="1" x14ac:dyDescent="0.2">
      <c r="A23" s="279" t="s">
        <v>375</v>
      </c>
      <c r="B23" s="279"/>
      <c r="C23" s="262">
        <v>0.36017393912130752</v>
      </c>
      <c r="D23" s="262">
        <v>0.22304670449585334</v>
      </c>
      <c r="E23" s="262">
        <v>0.74189393515148117</v>
      </c>
      <c r="F23" s="262">
        <v>0</v>
      </c>
      <c r="G23" s="262">
        <v>0.44553531763660598</v>
      </c>
      <c r="H23" s="262">
        <v>0</v>
      </c>
      <c r="I23" s="262">
        <v>0.78413880992059604</v>
      </c>
      <c r="J23" s="262">
        <v>0</v>
      </c>
      <c r="K23" s="262">
        <v>0.2320698516528443</v>
      </c>
      <c r="M23" s="7"/>
    </row>
    <row r="24" spans="1:15" ht="18.75" customHeight="1" x14ac:dyDescent="0.2">
      <c r="A24" s="279" t="s">
        <v>410</v>
      </c>
      <c r="B24" s="263"/>
      <c r="C24" s="262">
        <f>(M5-C5)/M5</f>
        <v>0.3673893180496719</v>
      </c>
      <c r="D24" s="262">
        <f>(M7-D7)/M7</f>
        <v>0.27424439087706287</v>
      </c>
      <c r="E24" s="262">
        <f>(M10-E10)/M10</f>
        <v>0.78031897220068669</v>
      </c>
      <c r="F24" s="262">
        <v>0</v>
      </c>
      <c r="G24" s="262">
        <f>(M14-G14)/M14</f>
        <v>0.35068216270843861</v>
      </c>
      <c r="H24" s="262">
        <v>0</v>
      </c>
      <c r="I24" s="262">
        <f>(M16-I16)/M16</f>
        <v>0.62914543881572627</v>
      </c>
      <c r="J24" s="262">
        <v>0</v>
      </c>
      <c r="K24" s="262">
        <f>K18/(M18-M17)</f>
        <v>0.22117148330819711</v>
      </c>
      <c r="M24" s="7"/>
    </row>
    <row r="25" spans="1:15" x14ac:dyDescent="0.2">
      <c r="A25" s="22" t="s">
        <v>408</v>
      </c>
    </row>
    <row r="26" spans="1:15" ht="21" customHeight="1" x14ac:dyDescent="0.2">
      <c r="A26" s="627"/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264"/>
    </row>
  </sheetData>
  <mergeCells count="9">
    <mergeCell ref="A22:B22"/>
    <mergeCell ref="A26:M26"/>
    <mergeCell ref="A1:M1"/>
    <mergeCell ref="A2:B3"/>
    <mergeCell ref="C2:L2"/>
    <mergeCell ref="M2:M3"/>
    <mergeCell ref="A4:A17"/>
    <mergeCell ref="A18:B18"/>
    <mergeCell ref="A21:B21"/>
  </mergeCells>
  <pageMargins left="0.39370078740157483" right="0.39370078740157483" top="0.78740157480314965" bottom="0.59055118110236227" header="0.19685039370078741" footer="0.19685039370078741"/>
  <pageSetup paperSize="9" orientation="landscape" r:id="rId1"/>
  <headerFooter>
    <oddHeader>&amp;C&amp;"Arial,Gras"&amp;12&amp;UANNEXE 7.i&amp;U : PMSI SSR - Année 2016 - Etude des fuites et attractivités par territoire de santé - Affections liées aux conduites addictives - Adultes</oddHeader>
    <oddFooter>&amp;C&amp;8Soins de suite et de réadaptation (SSR) - Bilan PMSI 2016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tabColor rgb="FF008000"/>
  </sheetPr>
  <dimension ref="A1:O26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3" max="12" width="9.42578125" customWidth="1"/>
  </cols>
  <sheetData>
    <row r="1" spans="1:15" ht="18.75" customHeight="1" x14ac:dyDescent="0.2">
      <c r="A1" s="611" t="s">
        <v>417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2"/>
    </row>
    <row r="2" spans="1:15" ht="18.75" customHeight="1" x14ac:dyDescent="0.2">
      <c r="A2" s="602"/>
      <c r="B2" s="603"/>
      <c r="C2" s="606" t="s">
        <v>129</v>
      </c>
      <c r="D2" s="607"/>
      <c r="E2" s="607"/>
      <c r="F2" s="607"/>
      <c r="G2" s="607"/>
      <c r="H2" s="607"/>
      <c r="I2" s="607"/>
      <c r="J2" s="607"/>
      <c r="K2" s="607"/>
      <c r="L2" s="608"/>
      <c r="M2" s="604" t="s">
        <v>128</v>
      </c>
    </row>
    <row r="3" spans="1:15" ht="33.75" customHeight="1" x14ac:dyDescent="0.2">
      <c r="A3" s="603"/>
      <c r="B3" s="603"/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5" t="s">
        <v>157</v>
      </c>
      <c r="L3" s="66" t="s">
        <v>169</v>
      </c>
      <c r="M3" s="605"/>
    </row>
    <row r="4" spans="1:15" ht="20.25" customHeight="1" x14ac:dyDescent="0.2">
      <c r="A4" s="609" t="s">
        <v>130</v>
      </c>
      <c r="B4" s="56" t="s">
        <v>22</v>
      </c>
      <c r="C4" s="170">
        <v>68493</v>
      </c>
      <c r="D4" s="171">
        <v>2846</v>
      </c>
      <c r="E4" s="171">
        <v>721</v>
      </c>
      <c r="F4" s="171">
        <v>67</v>
      </c>
      <c r="G4" s="171"/>
      <c r="H4" s="171">
        <v>15</v>
      </c>
      <c r="I4" s="171">
        <v>1012</v>
      </c>
      <c r="J4" s="171">
        <v>547</v>
      </c>
      <c r="K4" s="171">
        <v>342</v>
      </c>
      <c r="L4" s="171"/>
      <c r="M4" s="172">
        <f>SUM(C4:L4)</f>
        <v>74043</v>
      </c>
    </row>
    <row r="5" spans="1:15" ht="20.25" customHeight="1" x14ac:dyDescent="0.2">
      <c r="A5" s="609"/>
      <c r="B5" s="56" t="s">
        <v>27</v>
      </c>
      <c r="C5" s="171">
        <v>1314</v>
      </c>
      <c r="D5" s="170">
        <v>50917</v>
      </c>
      <c r="E5" s="171">
        <v>1362</v>
      </c>
      <c r="F5" s="171"/>
      <c r="G5" s="171">
        <v>73</v>
      </c>
      <c r="H5" s="171"/>
      <c r="I5" s="171">
        <v>18</v>
      </c>
      <c r="J5" s="171"/>
      <c r="K5" s="171">
        <v>694</v>
      </c>
      <c r="L5" s="171"/>
      <c r="M5" s="172">
        <f t="shared" ref="M5:M12" si="0">SUM(C5:L5)</f>
        <v>54378</v>
      </c>
    </row>
    <row r="6" spans="1:15" ht="20.25" customHeight="1" x14ac:dyDescent="0.2">
      <c r="A6" s="609"/>
      <c r="B6" s="56" t="s">
        <v>35</v>
      </c>
      <c r="C6" s="171">
        <v>87</v>
      </c>
      <c r="D6" s="171">
        <v>451</v>
      </c>
      <c r="E6" s="170">
        <v>42455</v>
      </c>
      <c r="F6" s="171">
        <v>558</v>
      </c>
      <c r="G6" s="171">
        <v>15</v>
      </c>
      <c r="H6" s="171"/>
      <c r="I6" s="171"/>
      <c r="J6" s="171">
        <v>323</v>
      </c>
      <c r="K6" s="171">
        <v>356</v>
      </c>
      <c r="L6" s="171"/>
      <c r="M6" s="172">
        <f t="shared" si="0"/>
        <v>44245</v>
      </c>
    </row>
    <row r="7" spans="1:15" ht="20.25" customHeight="1" x14ac:dyDescent="0.2">
      <c r="A7" s="609"/>
      <c r="B7" s="56" t="s">
        <v>87</v>
      </c>
      <c r="C7" s="171"/>
      <c r="D7" s="171"/>
      <c r="E7" s="171">
        <v>8</v>
      </c>
      <c r="F7" s="170">
        <v>53006</v>
      </c>
      <c r="G7" s="171">
        <v>889</v>
      </c>
      <c r="H7" s="171">
        <v>41</v>
      </c>
      <c r="I7" s="171"/>
      <c r="J7" s="171">
        <v>531</v>
      </c>
      <c r="K7" s="171">
        <v>467</v>
      </c>
      <c r="L7" s="171"/>
      <c r="M7" s="172">
        <f t="shared" si="0"/>
        <v>54942</v>
      </c>
    </row>
    <row r="8" spans="1:15" ht="20.25" customHeight="1" x14ac:dyDescent="0.2">
      <c r="A8" s="609"/>
      <c r="B8" s="56" t="s">
        <v>55</v>
      </c>
      <c r="C8" s="171"/>
      <c r="D8" s="171"/>
      <c r="E8" s="171"/>
      <c r="F8" s="171">
        <v>537</v>
      </c>
      <c r="G8" s="170">
        <v>60591</v>
      </c>
      <c r="H8" s="171">
        <v>45</v>
      </c>
      <c r="I8" s="171">
        <v>194</v>
      </c>
      <c r="J8" s="171">
        <v>85</v>
      </c>
      <c r="K8" s="171">
        <v>3007</v>
      </c>
      <c r="L8" s="171">
        <v>333</v>
      </c>
      <c r="M8" s="172">
        <f t="shared" si="0"/>
        <v>64792</v>
      </c>
    </row>
    <row r="9" spans="1:15" ht="20.25" customHeight="1" x14ac:dyDescent="0.2">
      <c r="A9" s="609"/>
      <c r="B9" s="56" t="s">
        <v>5</v>
      </c>
      <c r="C9" s="173"/>
      <c r="D9" s="171"/>
      <c r="E9" s="171"/>
      <c r="F9" s="171"/>
      <c r="G9" s="171">
        <v>635</v>
      </c>
      <c r="H9" s="170">
        <v>39226</v>
      </c>
      <c r="I9" s="171">
        <v>69</v>
      </c>
      <c r="J9" s="171">
        <v>56</v>
      </c>
      <c r="K9" s="171">
        <v>356</v>
      </c>
      <c r="L9" s="171"/>
      <c r="M9" s="172">
        <f t="shared" si="0"/>
        <v>40342</v>
      </c>
    </row>
    <row r="10" spans="1:15" ht="20.25" customHeight="1" x14ac:dyDescent="0.2">
      <c r="A10" s="609"/>
      <c r="B10" s="56" t="s">
        <v>2</v>
      </c>
      <c r="C10" s="171">
        <v>55</v>
      </c>
      <c r="D10" s="171">
        <v>29</v>
      </c>
      <c r="E10" s="171"/>
      <c r="F10" s="171">
        <v>67</v>
      </c>
      <c r="G10" s="171"/>
      <c r="H10" s="171">
        <v>629</v>
      </c>
      <c r="I10" s="170">
        <v>52453</v>
      </c>
      <c r="J10" s="171">
        <v>409</v>
      </c>
      <c r="K10" s="171">
        <v>334</v>
      </c>
      <c r="L10" s="171"/>
      <c r="M10" s="172">
        <f t="shared" si="0"/>
        <v>53976</v>
      </c>
    </row>
    <row r="11" spans="1:15" ht="20.25" customHeight="1" x14ac:dyDescent="0.2">
      <c r="A11" s="609"/>
      <c r="B11" s="56" t="s">
        <v>13</v>
      </c>
      <c r="C11" s="171"/>
      <c r="D11" s="171">
        <v>24</v>
      </c>
      <c r="E11" s="171">
        <v>39</v>
      </c>
      <c r="F11" s="171">
        <v>207</v>
      </c>
      <c r="G11" s="171"/>
      <c r="H11" s="171"/>
      <c r="I11" s="171">
        <v>176</v>
      </c>
      <c r="J11" s="170">
        <v>10042</v>
      </c>
      <c r="K11" s="171">
        <v>233</v>
      </c>
      <c r="L11" s="171"/>
      <c r="M11" s="172">
        <f t="shared" si="0"/>
        <v>10721</v>
      </c>
    </row>
    <row r="12" spans="1:15" ht="24" customHeight="1" x14ac:dyDescent="0.2">
      <c r="A12" s="610"/>
      <c r="B12" s="57" t="s">
        <v>157</v>
      </c>
      <c r="C12" s="174">
        <v>237</v>
      </c>
      <c r="D12" s="174">
        <v>170</v>
      </c>
      <c r="E12" s="174">
        <v>172</v>
      </c>
      <c r="F12" s="174">
        <v>418</v>
      </c>
      <c r="G12" s="174">
        <v>252</v>
      </c>
      <c r="H12" s="174">
        <v>225</v>
      </c>
      <c r="I12" s="174">
        <v>594</v>
      </c>
      <c r="J12" s="174">
        <v>147</v>
      </c>
      <c r="K12" s="175"/>
      <c r="L12" s="176"/>
      <c r="M12" s="172">
        <f t="shared" si="0"/>
        <v>2215</v>
      </c>
    </row>
    <row r="13" spans="1:15" ht="18.75" customHeight="1" x14ac:dyDescent="0.2">
      <c r="A13" s="611" t="s">
        <v>128</v>
      </c>
      <c r="B13" s="612"/>
      <c r="C13" s="172">
        <f>SUM(C4:C12)</f>
        <v>70186</v>
      </c>
      <c r="D13" s="172">
        <f t="shared" ref="D13:M13" si="1">SUM(D4:D12)</f>
        <v>54437</v>
      </c>
      <c r="E13" s="172">
        <f t="shared" si="1"/>
        <v>44757</v>
      </c>
      <c r="F13" s="172">
        <f t="shared" si="1"/>
        <v>54860</v>
      </c>
      <c r="G13" s="172">
        <f t="shared" si="1"/>
        <v>62455</v>
      </c>
      <c r="H13" s="172">
        <f t="shared" si="1"/>
        <v>40181</v>
      </c>
      <c r="I13" s="172">
        <f t="shared" si="1"/>
        <v>54516</v>
      </c>
      <c r="J13" s="172">
        <f t="shared" si="1"/>
        <v>12140</v>
      </c>
      <c r="K13" s="172">
        <f t="shared" si="1"/>
        <v>5789</v>
      </c>
      <c r="L13" s="172">
        <f t="shared" si="1"/>
        <v>333</v>
      </c>
      <c r="M13" s="172">
        <f t="shared" si="1"/>
        <v>399654</v>
      </c>
      <c r="O13" s="231"/>
    </row>
    <row r="14" spans="1:15" ht="18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5" ht="18.75" customHeight="1" x14ac:dyDescent="0.2">
      <c r="A15" s="16"/>
      <c r="B15" s="16"/>
      <c r="C15" s="611" t="s">
        <v>131</v>
      </c>
      <c r="D15" s="613"/>
      <c r="E15" s="613"/>
      <c r="F15" s="613"/>
      <c r="G15" s="613"/>
      <c r="H15" s="613"/>
      <c r="I15" s="613"/>
      <c r="J15" s="613"/>
      <c r="K15" s="614"/>
      <c r="L15" s="17"/>
      <c r="M15" s="18"/>
    </row>
    <row r="16" spans="1:15" ht="18.75" customHeight="1" x14ac:dyDescent="0.2">
      <c r="A16" s="16"/>
      <c r="B16" s="16"/>
      <c r="C16" s="58">
        <v>1</v>
      </c>
      <c r="D16" s="58">
        <v>2</v>
      </c>
      <c r="E16" s="58">
        <v>3</v>
      </c>
      <c r="F16" s="58">
        <v>4</v>
      </c>
      <c r="G16" s="58">
        <v>5</v>
      </c>
      <c r="H16" s="58">
        <v>6</v>
      </c>
      <c r="I16" s="58">
        <v>7</v>
      </c>
      <c r="J16" s="58">
        <v>8</v>
      </c>
      <c r="K16" s="59" t="s">
        <v>145</v>
      </c>
      <c r="L16" s="19"/>
      <c r="M16" s="18"/>
    </row>
    <row r="17" spans="1:14" ht="18.75" customHeight="1" x14ac:dyDescent="0.2">
      <c r="A17" s="598" t="s">
        <v>374</v>
      </c>
      <c r="B17" s="598"/>
      <c r="C17" s="169">
        <v>2.8589362306278301E-2</v>
      </c>
      <c r="D17" s="169">
        <v>2.0355684673366833E-2</v>
      </c>
      <c r="E17" s="169">
        <v>3.8596799718656587E-2</v>
      </c>
      <c r="F17" s="169">
        <v>3.6859465402570249E-2</v>
      </c>
      <c r="G17" s="169">
        <v>3.2408357944943698E-2</v>
      </c>
      <c r="H17" s="169">
        <v>4.1833048108005325E-2</v>
      </c>
      <c r="I17" s="169">
        <v>2.6273075894051548E-2</v>
      </c>
      <c r="J17" s="169">
        <v>0.1295725356220315</v>
      </c>
      <c r="K17" s="169">
        <v>8.5076367562502229E-3</v>
      </c>
      <c r="L17" s="19"/>
      <c r="M17" s="18"/>
    </row>
    <row r="18" spans="1:14" ht="18.75" customHeight="1" x14ac:dyDescent="0.2">
      <c r="A18" s="598" t="s">
        <v>409</v>
      </c>
      <c r="B18" s="598"/>
      <c r="C18" s="169">
        <f>(C13-C4)/C13</f>
        <v>2.4121619696235715E-2</v>
      </c>
      <c r="D18" s="169">
        <f>(D13-D5)/D13</f>
        <v>6.4661902749967859E-2</v>
      </c>
      <c r="E18" s="169">
        <f>(E13-E6)/E13</f>
        <v>5.1433295350447973E-2</v>
      </c>
      <c r="F18" s="169">
        <f>(F13-F7)/F13</f>
        <v>3.3795114837768869E-2</v>
      </c>
      <c r="G18" s="169">
        <f>(G13-G8)/G13</f>
        <v>2.9845488751901367E-2</v>
      </c>
      <c r="H18" s="169">
        <f>(H13-H9)/H13</f>
        <v>2.3767452278440057E-2</v>
      </c>
      <c r="I18" s="169">
        <f>(I13-I10)/I13</f>
        <v>3.7842101401423432E-2</v>
      </c>
      <c r="J18" s="169">
        <f>(J13-J11)/J13</f>
        <v>0.1728171334431631</v>
      </c>
      <c r="K18" s="169">
        <f>M12/(M13-K13)</f>
        <v>5.6237543320680943E-3</v>
      </c>
      <c r="L18" s="16"/>
      <c r="M18" s="18"/>
    </row>
    <row r="19" spans="1:14" ht="18.75" customHeight="1" x14ac:dyDescent="0.2">
      <c r="A19" s="278" t="s">
        <v>375</v>
      </c>
      <c r="B19" s="278"/>
      <c r="C19" s="169">
        <v>2.0051258857229005E-2</v>
      </c>
      <c r="D19" s="169">
        <v>6.6460905349794236E-2</v>
      </c>
      <c r="E19" s="169">
        <v>4.2741776639747882E-2</v>
      </c>
      <c r="F19" s="169">
        <v>3.751868729624093E-2</v>
      </c>
      <c r="G19" s="169">
        <v>6.631004633016338E-2</v>
      </c>
      <c r="H19" s="169">
        <v>2.1624638982598355E-2</v>
      </c>
      <c r="I19" s="169">
        <v>3.0130756111426946E-2</v>
      </c>
      <c r="J19" s="169">
        <v>3.3672525439407956E-2</v>
      </c>
      <c r="K19" s="169">
        <v>1.406364343067819E-2</v>
      </c>
      <c r="L19" s="16"/>
      <c r="M19" s="18"/>
    </row>
    <row r="20" spans="1:14" ht="18.75" customHeight="1" x14ac:dyDescent="0.2">
      <c r="A20" s="278" t="s">
        <v>410</v>
      </c>
      <c r="B20" s="256"/>
      <c r="C20" s="169">
        <f>(M4-C4)/M4</f>
        <v>7.4956444228353791E-2</v>
      </c>
      <c r="D20" s="169">
        <f>(M5-D5)/M5</f>
        <v>6.3647063150538821E-2</v>
      </c>
      <c r="E20" s="169">
        <f>(M6-E6)/M6</f>
        <v>4.0456548762572042E-2</v>
      </c>
      <c r="F20" s="169">
        <f>(M7-F7)/M7</f>
        <v>3.5237159186050741E-2</v>
      </c>
      <c r="G20" s="169">
        <f>(M8-G8)/M8</f>
        <v>6.4838251636004443E-2</v>
      </c>
      <c r="H20" s="169">
        <f>(M9-H9)/M9</f>
        <v>2.7663477269347082E-2</v>
      </c>
      <c r="I20" s="169">
        <f>(M10-I10)/M10</f>
        <v>2.8216244256706685E-2</v>
      </c>
      <c r="J20" s="169">
        <f>(M11-J11)/M11</f>
        <v>6.3333644249603582E-2</v>
      </c>
      <c r="K20" s="169">
        <f>K13/(M13-M12)</f>
        <v>1.4565757260862674E-2</v>
      </c>
      <c r="L20" s="16"/>
      <c r="M20" s="18"/>
    </row>
    <row r="23" spans="1:14" x14ac:dyDescent="0.2">
      <c r="A23" s="22" t="s">
        <v>408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8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1" customHeight="1" x14ac:dyDescent="0.2">
      <c r="A25" s="597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255"/>
    </row>
    <row r="26" spans="1:14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</sheetData>
  <mergeCells count="10">
    <mergeCell ref="C15:K15"/>
    <mergeCell ref="A18:B18"/>
    <mergeCell ref="A25:M25"/>
    <mergeCell ref="A1:M1"/>
    <mergeCell ref="A2:B3"/>
    <mergeCell ref="C2:L2"/>
    <mergeCell ref="M2:M3"/>
    <mergeCell ref="A4:A12"/>
    <mergeCell ref="A13:B13"/>
    <mergeCell ref="A17:B17"/>
  </mergeCells>
  <pageMargins left="0.98425196850393704" right="0.78740157480314965" top="0.59055118110236227" bottom="0.59055118110236227" header="0.19685039370078741" footer="0.19685039370078741"/>
  <pageSetup paperSize="9" orientation="landscape" r:id="rId1"/>
  <headerFooter>
    <oddHeader>&amp;C&amp;"Arial,Gras"&amp;12&amp;UANNEXE 7.j &amp;U: PMSI SSR - Année 2016
 - Etude des fuites et attractivités par territoire de santé - SSR PAPD</oddHeader>
    <oddFooter>&amp;C&amp;8Soins de suite et de réadaptation (SSR) - Bilan PMSI 2016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tabColor rgb="FF008000"/>
  </sheetPr>
  <dimension ref="A1:O24"/>
  <sheetViews>
    <sheetView tabSelected="1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30.5703125" style="1" bestFit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5" ht="18.75" customHeight="1" x14ac:dyDescent="0.2">
      <c r="A1" s="636" t="s">
        <v>418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5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5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5" ht="11.25" customHeight="1" x14ac:dyDescent="0.2">
      <c r="A4" s="633" t="s">
        <v>130</v>
      </c>
      <c r="B4" s="275" t="s">
        <v>172</v>
      </c>
      <c r="C4" s="266">
        <v>268</v>
      </c>
      <c r="D4" s="266">
        <v>23</v>
      </c>
      <c r="E4" s="266">
        <v>6</v>
      </c>
      <c r="F4" s="266"/>
      <c r="G4" s="266"/>
      <c r="H4" s="266"/>
      <c r="I4" s="266">
        <v>12</v>
      </c>
      <c r="J4" s="266"/>
      <c r="K4" s="266"/>
      <c r="L4" s="267"/>
      <c r="M4" s="272">
        <f>SUM(C4:L4)</f>
        <v>309</v>
      </c>
    </row>
    <row r="5" spans="1:15" ht="11.25" customHeight="1" x14ac:dyDescent="0.2">
      <c r="A5" s="647"/>
      <c r="B5" s="275" t="s">
        <v>343</v>
      </c>
      <c r="C5" s="266">
        <v>308</v>
      </c>
      <c r="D5" s="266">
        <v>24</v>
      </c>
      <c r="E5" s="266"/>
      <c r="F5" s="266"/>
      <c r="G5" s="266"/>
      <c r="H5" s="266"/>
      <c r="I5" s="266"/>
      <c r="J5" s="266"/>
      <c r="K5" s="266"/>
      <c r="L5" s="267"/>
      <c r="M5" s="272">
        <f>SUM(C5:L5)</f>
        <v>332</v>
      </c>
    </row>
    <row r="6" spans="1:15" x14ac:dyDescent="0.2">
      <c r="A6" s="647"/>
      <c r="B6" s="275" t="s">
        <v>376</v>
      </c>
      <c r="C6" s="266">
        <v>2423</v>
      </c>
      <c r="D6" s="266">
        <v>796</v>
      </c>
      <c r="E6" s="266">
        <v>25</v>
      </c>
      <c r="F6" s="266">
        <v>335</v>
      </c>
      <c r="G6" s="266"/>
      <c r="H6" s="266"/>
      <c r="I6" s="266">
        <v>62</v>
      </c>
      <c r="J6" s="266">
        <v>38</v>
      </c>
      <c r="K6" s="266"/>
      <c r="L6" s="267"/>
      <c r="M6" s="272">
        <f>SUM(C6:L6)</f>
        <v>3679</v>
      </c>
    </row>
    <row r="7" spans="1:15" ht="11.25" customHeight="1" x14ac:dyDescent="0.2">
      <c r="A7" s="634"/>
      <c r="B7" s="275" t="s">
        <v>178</v>
      </c>
      <c r="C7" s="266">
        <v>30</v>
      </c>
      <c r="D7" s="266"/>
      <c r="E7" s="266">
        <v>30</v>
      </c>
      <c r="F7" s="266">
        <v>15</v>
      </c>
      <c r="G7" s="266">
        <v>30</v>
      </c>
      <c r="H7" s="266">
        <v>15</v>
      </c>
      <c r="I7" s="266">
        <v>15</v>
      </c>
      <c r="J7" s="266"/>
      <c r="K7" s="266">
        <v>1043</v>
      </c>
      <c r="L7" s="267"/>
      <c r="M7" s="273">
        <f t="shared" ref="M7:M15" si="0">SUM(C7:L7)</f>
        <v>1178</v>
      </c>
    </row>
    <row r="8" spans="1:15" ht="11.25" customHeight="1" x14ac:dyDescent="0.2">
      <c r="A8" s="634"/>
      <c r="B8" s="265" t="s">
        <v>252</v>
      </c>
      <c r="C8" s="271">
        <f t="shared" ref="C8:L8" si="1">SUM(C4:C7)</f>
        <v>3029</v>
      </c>
      <c r="D8" s="268">
        <f t="shared" si="1"/>
        <v>843</v>
      </c>
      <c r="E8" s="268">
        <f t="shared" si="1"/>
        <v>61</v>
      </c>
      <c r="F8" s="268">
        <f t="shared" si="1"/>
        <v>350</v>
      </c>
      <c r="G8" s="268">
        <f t="shared" si="1"/>
        <v>30</v>
      </c>
      <c r="H8" s="268">
        <f t="shared" si="1"/>
        <v>15</v>
      </c>
      <c r="I8" s="268">
        <f t="shared" si="1"/>
        <v>89</v>
      </c>
      <c r="J8" s="268">
        <f t="shared" si="1"/>
        <v>38</v>
      </c>
      <c r="K8" s="268">
        <f t="shared" si="1"/>
        <v>1043</v>
      </c>
      <c r="L8" s="268">
        <f t="shared" si="1"/>
        <v>0</v>
      </c>
      <c r="M8" s="269">
        <f t="shared" si="0"/>
        <v>5498</v>
      </c>
    </row>
    <row r="9" spans="1:15" ht="11.25" customHeight="1" x14ac:dyDescent="0.2">
      <c r="A9" s="634"/>
      <c r="B9" s="275" t="s">
        <v>251</v>
      </c>
      <c r="C9" s="266"/>
      <c r="D9" s="266"/>
      <c r="E9" s="266">
        <v>7</v>
      </c>
      <c r="F9" s="266">
        <v>1252</v>
      </c>
      <c r="G9" s="266">
        <v>12</v>
      </c>
      <c r="H9" s="266"/>
      <c r="I9" s="266"/>
      <c r="J9" s="266">
        <v>56</v>
      </c>
      <c r="K9" s="266">
        <v>42</v>
      </c>
      <c r="L9" s="267"/>
      <c r="M9" s="274">
        <f t="shared" si="0"/>
        <v>1369</v>
      </c>
    </row>
    <row r="10" spans="1:15" ht="11.25" customHeight="1" x14ac:dyDescent="0.2">
      <c r="A10" s="634"/>
      <c r="B10" s="265" t="s">
        <v>255</v>
      </c>
      <c r="C10" s="271">
        <f t="shared" ref="C10:L10" si="2">SUM(C9:C9)</f>
        <v>0</v>
      </c>
      <c r="D10" s="268">
        <f t="shared" si="2"/>
        <v>0</v>
      </c>
      <c r="E10" s="268">
        <f t="shared" si="2"/>
        <v>7</v>
      </c>
      <c r="F10" s="268">
        <f t="shared" si="2"/>
        <v>1252</v>
      </c>
      <c r="G10" s="268">
        <f t="shared" si="2"/>
        <v>12</v>
      </c>
      <c r="H10" s="268">
        <f t="shared" si="2"/>
        <v>0</v>
      </c>
      <c r="I10" s="268">
        <f t="shared" si="2"/>
        <v>0</v>
      </c>
      <c r="J10" s="268">
        <f t="shared" si="2"/>
        <v>56</v>
      </c>
      <c r="K10" s="268">
        <f t="shared" si="2"/>
        <v>42</v>
      </c>
      <c r="L10" s="268">
        <f t="shared" si="2"/>
        <v>0</v>
      </c>
      <c r="M10" s="269">
        <f t="shared" si="0"/>
        <v>1369</v>
      </c>
    </row>
    <row r="11" spans="1:15" ht="11.25" customHeight="1" x14ac:dyDescent="0.2">
      <c r="A11" s="634"/>
      <c r="B11" s="275" t="s">
        <v>209</v>
      </c>
      <c r="C11" s="266">
        <v>301</v>
      </c>
      <c r="D11" s="266">
        <v>21</v>
      </c>
      <c r="E11" s="266">
        <v>305</v>
      </c>
      <c r="F11" s="266">
        <v>530</v>
      </c>
      <c r="G11" s="266">
        <v>5578</v>
      </c>
      <c r="H11" s="266">
        <v>524</v>
      </c>
      <c r="I11" s="266">
        <v>138</v>
      </c>
      <c r="J11" s="266">
        <v>81</v>
      </c>
      <c r="K11" s="266">
        <v>2355</v>
      </c>
      <c r="L11" s="267"/>
      <c r="M11" s="274">
        <f t="shared" si="0"/>
        <v>9833</v>
      </c>
    </row>
    <row r="12" spans="1:15" ht="11.25" customHeight="1" x14ac:dyDescent="0.2">
      <c r="A12" s="634"/>
      <c r="B12" s="265" t="s">
        <v>256</v>
      </c>
      <c r="C12" s="271">
        <f t="shared" ref="C12:L12" si="3">SUM(C11:C11)</f>
        <v>301</v>
      </c>
      <c r="D12" s="268">
        <f t="shared" si="3"/>
        <v>21</v>
      </c>
      <c r="E12" s="268">
        <f t="shared" si="3"/>
        <v>305</v>
      </c>
      <c r="F12" s="268">
        <f t="shared" si="3"/>
        <v>530</v>
      </c>
      <c r="G12" s="268">
        <f t="shared" si="3"/>
        <v>5578</v>
      </c>
      <c r="H12" s="268">
        <f t="shared" si="3"/>
        <v>524</v>
      </c>
      <c r="I12" s="268">
        <f t="shared" si="3"/>
        <v>138</v>
      </c>
      <c r="J12" s="268">
        <f t="shared" si="3"/>
        <v>81</v>
      </c>
      <c r="K12" s="268">
        <f t="shared" si="3"/>
        <v>2355</v>
      </c>
      <c r="L12" s="268">
        <f t="shared" si="3"/>
        <v>0</v>
      </c>
      <c r="M12" s="269">
        <f t="shared" si="0"/>
        <v>9833</v>
      </c>
    </row>
    <row r="13" spans="1:15" ht="11.25" customHeight="1" x14ac:dyDescent="0.2">
      <c r="A13" s="634"/>
      <c r="B13" s="275" t="s">
        <v>17</v>
      </c>
      <c r="C13" s="270">
        <v>28</v>
      </c>
      <c r="D13" s="266"/>
      <c r="E13" s="266"/>
      <c r="F13" s="266"/>
      <c r="G13" s="266">
        <v>4</v>
      </c>
      <c r="H13" s="266">
        <v>317</v>
      </c>
      <c r="I13" s="266">
        <v>3062</v>
      </c>
      <c r="J13" s="266">
        <v>129</v>
      </c>
      <c r="K13" s="266">
        <v>6</v>
      </c>
      <c r="L13" s="267"/>
      <c r="M13" s="274">
        <f t="shared" si="0"/>
        <v>3546</v>
      </c>
    </row>
    <row r="14" spans="1:15" ht="11.25" customHeight="1" x14ac:dyDescent="0.2">
      <c r="A14" s="634"/>
      <c r="B14" s="265" t="s">
        <v>258</v>
      </c>
      <c r="C14" s="271">
        <f t="shared" ref="C14:L14" si="4">SUM(C13:C13)</f>
        <v>28</v>
      </c>
      <c r="D14" s="268">
        <f t="shared" si="4"/>
        <v>0</v>
      </c>
      <c r="E14" s="268">
        <f t="shared" si="4"/>
        <v>0</v>
      </c>
      <c r="F14" s="268">
        <f t="shared" si="4"/>
        <v>0</v>
      </c>
      <c r="G14" s="268">
        <f t="shared" si="4"/>
        <v>4</v>
      </c>
      <c r="H14" s="268">
        <f t="shared" si="4"/>
        <v>317</v>
      </c>
      <c r="I14" s="268">
        <f t="shared" si="4"/>
        <v>3062</v>
      </c>
      <c r="J14" s="268">
        <f t="shared" si="4"/>
        <v>129</v>
      </c>
      <c r="K14" s="268">
        <f t="shared" si="4"/>
        <v>6</v>
      </c>
      <c r="L14" s="268">
        <f t="shared" si="4"/>
        <v>0</v>
      </c>
      <c r="M14" s="269">
        <f t="shared" si="0"/>
        <v>3546</v>
      </c>
    </row>
    <row r="15" spans="1:15" ht="24" customHeight="1" x14ac:dyDescent="0.2">
      <c r="A15" s="635"/>
      <c r="B15" s="57" t="s">
        <v>157</v>
      </c>
      <c r="C15" s="268">
        <v>482</v>
      </c>
      <c r="D15" s="268">
        <v>430</v>
      </c>
      <c r="E15" s="268"/>
      <c r="F15" s="268">
        <v>149</v>
      </c>
      <c r="G15" s="268">
        <v>668</v>
      </c>
      <c r="H15" s="268">
        <v>292</v>
      </c>
      <c r="I15" s="268">
        <v>242</v>
      </c>
      <c r="J15" s="268">
        <v>36</v>
      </c>
      <c r="K15" s="268"/>
      <c r="L15" s="268"/>
      <c r="M15" s="269">
        <f t="shared" si="0"/>
        <v>2299</v>
      </c>
    </row>
    <row r="16" spans="1:15" ht="18.75" customHeight="1" x14ac:dyDescent="0.2">
      <c r="A16" s="636" t="s">
        <v>128</v>
      </c>
      <c r="B16" s="638"/>
      <c r="C16" s="269">
        <f t="shared" ref="C16:L16" si="5">C15+C14+C12+C10+C8</f>
        <v>3840</v>
      </c>
      <c r="D16" s="269">
        <f t="shared" si="5"/>
        <v>1294</v>
      </c>
      <c r="E16" s="269">
        <f t="shared" si="5"/>
        <v>373</v>
      </c>
      <c r="F16" s="269">
        <f t="shared" si="5"/>
        <v>2281</v>
      </c>
      <c r="G16" s="269">
        <f t="shared" si="5"/>
        <v>6292</v>
      </c>
      <c r="H16" s="269">
        <f t="shared" si="5"/>
        <v>1148</v>
      </c>
      <c r="I16" s="269">
        <f t="shared" si="5"/>
        <v>3531</v>
      </c>
      <c r="J16" s="269">
        <f t="shared" si="5"/>
        <v>340</v>
      </c>
      <c r="K16" s="269">
        <f t="shared" si="5"/>
        <v>3446</v>
      </c>
      <c r="L16" s="269">
        <f t="shared" si="5"/>
        <v>0</v>
      </c>
      <c r="M16" s="269">
        <f>M8+M10+M12+M14+M15</f>
        <v>22545</v>
      </c>
      <c r="O16" s="287"/>
    </row>
    <row r="17" spans="1:14" ht="4.5" customHeight="1" x14ac:dyDescent="0.2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58"/>
    </row>
    <row r="18" spans="1:14" ht="18.75" customHeight="1" x14ac:dyDescent="0.2">
      <c r="C18" s="259">
        <v>1</v>
      </c>
      <c r="D18" s="259">
        <v>2</v>
      </c>
      <c r="E18" s="259">
        <v>3</v>
      </c>
      <c r="F18" s="259">
        <v>4</v>
      </c>
      <c r="G18" s="259">
        <v>5</v>
      </c>
      <c r="H18" s="259">
        <v>6</v>
      </c>
      <c r="I18" s="259">
        <v>7</v>
      </c>
      <c r="J18" s="259">
        <v>8</v>
      </c>
      <c r="K18" s="260" t="s">
        <v>145</v>
      </c>
      <c r="L18" s="261"/>
      <c r="M18" s="7"/>
    </row>
    <row r="19" spans="1:14" ht="18.75" customHeight="1" x14ac:dyDescent="0.2">
      <c r="A19" s="626" t="s">
        <v>374</v>
      </c>
      <c r="B19" s="626"/>
      <c r="C19" s="262">
        <v>0.1906158357771261</v>
      </c>
      <c r="D19" s="262">
        <v>1</v>
      </c>
      <c r="E19" s="262">
        <v>1</v>
      </c>
      <c r="F19" s="262">
        <v>0.38316151202749144</v>
      </c>
      <c r="G19" s="262">
        <v>8.4767004671299995E-2</v>
      </c>
      <c r="H19" s="262">
        <v>1</v>
      </c>
      <c r="I19" s="262">
        <v>0.18702702702702703</v>
      </c>
      <c r="J19" s="262">
        <v>1</v>
      </c>
      <c r="K19" s="262">
        <v>9.6901283753873399E-2</v>
      </c>
      <c r="L19" s="261"/>
      <c r="M19" s="7"/>
    </row>
    <row r="20" spans="1:14" ht="18.75" customHeight="1" x14ac:dyDescent="0.2">
      <c r="A20" s="626" t="s">
        <v>409</v>
      </c>
      <c r="B20" s="626"/>
      <c r="C20" s="262">
        <f>(C16-C8)/C16</f>
        <v>0.21119791666666668</v>
      </c>
      <c r="D20" s="262">
        <f>(D16-D10)/D16</f>
        <v>1</v>
      </c>
      <c r="E20" s="262">
        <v>1</v>
      </c>
      <c r="F20" s="262">
        <f>(F16-F10)/F16</f>
        <v>0.45111793073213502</v>
      </c>
      <c r="G20" s="262">
        <f>(G16-G12)/G16</f>
        <v>0.11347743165924984</v>
      </c>
      <c r="H20" s="262">
        <v>1</v>
      </c>
      <c r="I20" s="262">
        <f>(I16-I14)/I16</f>
        <v>0.13282356273010479</v>
      </c>
      <c r="J20" s="262">
        <v>1</v>
      </c>
      <c r="K20" s="262">
        <f>M15/(M16-K16)</f>
        <v>0.12037279438714069</v>
      </c>
      <c r="M20" s="7"/>
    </row>
    <row r="21" spans="1:14" ht="18.75" customHeight="1" x14ac:dyDescent="0.2">
      <c r="A21" s="279" t="s">
        <v>375</v>
      </c>
      <c r="B21" s="279"/>
      <c r="C21" s="262">
        <v>0.44681460272011453</v>
      </c>
      <c r="D21" s="262">
        <v>0</v>
      </c>
      <c r="E21" s="262">
        <v>0</v>
      </c>
      <c r="F21" s="262">
        <v>6.5712426805465185E-2</v>
      </c>
      <c r="G21" s="262">
        <v>0.40798879799543075</v>
      </c>
      <c r="H21" s="262">
        <v>0</v>
      </c>
      <c r="I21" s="262">
        <v>0.18320057929036929</v>
      </c>
      <c r="J21" s="262">
        <v>0</v>
      </c>
      <c r="K21" s="262">
        <v>0.17913330382649981</v>
      </c>
      <c r="M21" s="7"/>
    </row>
    <row r="22" spans="1:14" ht="18.75" customHeight="1" x14ac:dyDescent="0.2">
      <c r="A22" s="279" t="s">
        <v>410</v>
      </c>
      <c r="B22" s="263"/>
      <c r="C22" s="262">
        <f>(M8-C8)/M8</f>
        <v>0.44907238995998544</v>
      </c>
      <c r="D22" s="262">
        <v>0</v>
      </c>
      <c r="E22" s="262">
        <v>0</v>
      </c>
      <c r="F22" s="262">
        <f>(M10-F10)/M10</f>
        <v>8.5463842220598982E-2</v>
      </c>
      <c r="G22" s="262">
        <f>(M12-G12)/M12</f>
        <v>0.43272653310281706</v>
      </c>
      <c r="H22" s="262">
        <v>0</v>
      </c>
      <c r="I22" s="262">
        <f>(M14-I14)/M14</f>
        <v>0.13649182177100957</v>
      </c>
      <c r="J22" s="262">
        <v>0</v>
      </c>
      <c r="K22" s="262">
        <f>K16/(M16-M15)</f>
        <v>0.17020646053541441</v>
      </c>
      <c r="M22" s="7"/>
    </row>
    <row r="23" spans="1:14" x14ac:dyDescent="0.2">
      <c r="A23" s="22" t="s">
        <v>408</v>
      </c>
    </row>
    <row r="24" spans="1:14" ht="21" customHeight="1" x14ac:dyDescent="0.2">
      <c r="A24" s="627"/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264"/>
    </row>
  </sheetData>
  <mergeCells count="9">
    <mergeCell ref="A20:B20"/>
    <mergeCell ref="A24:M24"/>
    <mergeCell ref="A1:M1"/>
    <mergeCell ref="A2:B3"/>
    <mergeCell ref="C2:L2"/>
    <mergeCell ref="M2:M3"/>
    <mergeCell ref="A4:A15"/>
    <mergeCell ref="A16:B16"/>
    <mergeCell ref="A19:B19"/>
  </mergeCells>
  <pageMargins left="0.39370078740157483" right="0.19685039370078741" top="0.74803149606299213" bottom="0.74803149606299213" header="0.19685039370078741" footer="0.19685039370078741"/>
  <pageSetup paperSize="9" orientation="landscape" r:id="rId1"/>
  <headerFooter>
    <oddHeader>&amp;C&amp;"Arial,Gras"&amp;12&amp;UANNEXE 7.k &amp;U: PMSI SSR - Année 2016 - Etude des fuites et attractivités par territoire de santé - SSR polyvalents - Enfants et adolescents</oddHeader>
    <oddFooter>&amp;C&amp;8Soins de suite et de réadaptation (SSR) - Bilan PMSI 2016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tabColor rgb="FF008000"/>
  </sheetPr>
  <dimension ref="A1:O26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9.8554687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3" ht="18.75" customHeight="1" x14ac:dyDescent="0.2">
      <c r="A1" s="636" t="s">
        <v>419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3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3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3" ht="11.25" customHeight="1" x14ac:dyDescent="0.2">
      <c r="A4" s="633" t="s">
        <v>130</v>
      </c>
      <c r="B4" s="275" t="s">
        <v>343</v>
      </c>
      <c r="C4" s="266">
        <v>2866</v>
      </c>
      <c r="D4" s="266">
        <v>356</v>
      </c>
      <c r="E4" s="266">
        <v>20</v>
      </c>
      <c r="F4" s="266">
        <v>6</v>
      </c>
      <c r="G4" s="266"/>
      <c r="H4" s="266"/>
      <c r="I4" s="266">
        <v>31</v>
      </c>
      <c r="J4" s="266"/>
      <c r="K4" s="266"/>
      <c r="L4" s="267"/>
      <c r="M4" s="272">
        <f>SUM(C4:L4)</f>
        <v>3279</v>
      </c>
    </row>
    <row r="5" spans="1:13" ht="11.25" customHeight="1" x14ac:dyDescent="0.2">
      <c r="A5" s="647"/>
      <c r="B5" s="275" t="s">
        <v>529</v>
      </c>
      <c r="C5" s="266">
        <v>715</v>
      </c>
      <c r="D5" s="266">
        <v>413</v>
      </c>
      <c r="E5" s="266">
        <v>12</v>
      </c>
      <c r="F5" s="266"/>
      <c r="G5" s="266"/>
      <c r="H5" s="266"/>
      <c r="I5" s="266">
        <v>1</v>
      </c>
      <c r="J5" s="266"/>
      <c r="K5" s="266"/>
      <c r="L5" s="267"/>
      <c r="M5" s="272">
        <f>SUM(C5:L5)</f>
        <v>1141</v>
      </c>
    </row>
    <row r="6" spans="1:13" ht="11.25" customHeight="1" x14ac:dyDescent="0.2">
      <c r="A6" s="634"/>
      <c r="B6" s="275" t="s">
        <v>341</v>
      </c>
      <c r="C6" s="266">
        <v>1625</v>
      </c>
      <c r="D6" s="266">
        <v>210</v>
      </c>
      <c r="E6" s="266"/>
      <c r="F6" s="266"/>
      <c r="G6" s="266"/>
      <c r="H6" s="266"/>
      <c r="I6" s="266">
        <v>101</v>
      </c>
      <c r="J6" s="266"/>
      <c r="K6" s="266"/>
      <c r="L6" s="267"/>
      <c r="M6" s="273">
        <f t="shared" ref="M6:M17" si="0">SUM(C6:L6)</f>
        <v>1936</v>
      </c>
    </row>
    <row r="7" spans="1:13" ht="11.25" customHeight="1" x14ac:dyDescent="0.2">
      <c r="A7" s="634"/>
      <c r="B7" s="265" t="s">
        <v>252</v>
      </c>
      <c r="C7" s="271">
        <f t="shared" ref="C7:L7" si="1">SUM(C4:C6)</f>
        <v>5206</v>
      </c>
      <c r="D7" s="268">
        <f t="shared" si="1"/>
        <v>979</v>
      </c>
      <c r="E7" s="268">
        <f t="shared" si="1"/>
        <v>32</v>
      </c>
      <c r="F7" s="268">
        <f t="shared" si="1"/>
        <v>6</v>
      </c>
      <c r="G7" s="268">
        <f t="shared" si="1"/>
        <v>0</v>
      </c>
      <c r="H7" s="268">
        <f t="shared" si="1"/>
        <v>0</v>
      </c>
      <c r="I7" s="268">
        <f t="shared" si="1"/>
        <v>133</v>
      </c>
      <c r="J7" s="268">
        <f t="shared" si="1"/>
        <v>0</v>
      </c>
      <c r="K7" s="268">
        <f t="shared" si="1"/>
        <v>0</v>
      </c>
      <c r="L7" s="268">
        <f t="shared" si="1"/>
        <v>0</v>
      </c>
      <c r="M7" s="269">
        <f t="shared" si="0"/>
        <v>6356</v>
      </c>
    </row>
    <row r="8" spans="1:13" ht="11.25" customHeight="1" x14ac:dyDescent="0.2">
      <c r="A8" s="634"/>
      <c r="B8" s="275" t="s">
        <v>236</v>
      </c>
      <c r="C8" s="266"/>
      <c r="D8" s="266">
        <v>94</v>
      </c>
      <c r="E8" s="266"/>
      <c r="F8" s="266"/>
      <c r="G8" s="266"/>
      <c r="H8" s="266"/>
      <c r="I8" s="266"/>
      <c r="J8" s="266"/>
      <c r="K8" s="266"/>
      <c r="L8" s="267"/>
      <c r="M8" s="274">
        <f t="shared" si="0"/>
        <v>94</v>
      </c>
    </row>
    <row r="9" spans="1:13" ht="11.25" customHeight="1" x14ac:dyDescent="0.2">
      <c r="A9" s="634"/>
      <c r="B9" s="265" t="s">
        <v>253</v>
      </c>
      <c r="C9" s="271">
        <f t="shared" ref="C9:L9" si="2">SUM(C8:C8)</f>
        <v>0</v>
      </c>
      <c r="D9" s="268">
        <f t="shared" si="2"/>
        <v>94</v>
      </c>
      <c r="E9" s="268">
        <f t="shared" si="2"/>
        <v>0</v>
      </c>
      <c r="F9" s="268">
        <f t="shared" si="2"/>
        <v>0</v>
      </c>
      <c r="G9" s="268">
        <f t="shared" si="2"/>
        <v>0</v>
      </c>
      <c r="H9" s="268">
        <f t="shared" si="2"/>
        <v>0</v>
      </c>
      <c r="I9" s="268">
        <f t="shared" si="2"/>
        <v>0</v>
      </c>
      <c r="J9" s="268">
        <f t="shared" si="2"/>
        <v>0</v>
      </c>
      <c r="K9" s="268">
        <f t="shared" si="2"/>
        <v>0</v>
      </c>
      <c r="L9" s="268">
        <f t="shared" si="2"/>
        <v>0</v>
      </c>
      <c r="M9" s="269">
        <f t="shared" si="0"/>
        <v>94</v>
      </c>
    </row>
    <row r="10" spans="1:13" ht="11.25" customHeight="1" x14ac:dyDescent="0.2">
      <c r="A10" s="634"/>
      <c r="B10" s="275" t="s">
        <v>182</v>
      </c>
      <c r="C10" s="266">
        <v>15</v>
      </c>
      <c r="D10" s="266">
        <v>203</v>
      </c>
      <c r="E10" s="266">
        <v>2408</v>
      </c>
      <c r="F10" s="266">
        <v>870</v>
      </c>
      <c r="G10" s="266">
        <v>26</v>
      </c>
      <c r="H10" s="266">
        <v>1</v>
      </c>
      <c r="I10" s="266">
        <v>20</v>
      </c>
      <c r="J10" s="266">
        <v>504</v>
      </c>
      <c r="K10" s="266">
        <v>10</v>
      </c>
      <c r="L10" s="267"/>
      <c r="M10" s="274">
        <f t="shared" si="0"/>
        <v>4057</v>
      </c>
    </row>
    <row r="11" spans="1:13" ht="11.25" customHeight="1" x14ac:dyDescent="0.2">
      <c r="A11" s="634"/>
      <c r="B11" s="265" t="s">
        <v>254</v>
      </c>
      <c r="C11" s="271">
        <f>C10</f>
        <v>15</v>
      </c>
      <c r="D11" s="268">
        <f t="shared" ref="D11:L11" si="3">D10</f>
        <v>203</v>
      </c>
      <c r="E11" s="268">
        <f t="shared" si="3"/>
        <v>2408</v>
      </c>
      <c r="F11" s="268">
        <f t="shared" si="3"/>
        <v>870</v>
      </c>
      <c r="G11" s="268">
        <f t="shared" si="3"/>
        <v>26</v>
      </c>
      <c r="H11" s="268">
        <f t="shared" si="3"/>
        <v>1</v>
      </c>
      <c r="I11" s="268">
        <f t="shared" si="3"/>
        <v>20</v>
      </c>
      <c r="J11" s="268">
        <f t="shared" si="3"/>
        <v>504</v>
      </c>
      <c r="K11" s="268">
        <f t="shared" si="3"/>
        <v>10</v>
      </c>
      <c r="L11" s="268">
        <f t="shared" si="3"/>
        <v>0</v>
      </c>
      <c r="M11" s="269">
        <f t="shared" si="0"/>
        <v>4057</v>
      </c>
    </row>
    <row r="12" spans="1:13" ht="11.25" customHeight="1" x14ac:dyDescent="0.2">
      <c r="A12" s="634"/>
      <c r="B12" s="275" t="s">
        <v>171</v>
      </c>
      <c r="C12" s="266"/>
      <c r="D12" s="266"/>
      <c r="E12" s="266">
        <v>14</v>
      </c>
      <c r="F12" s="266">
        <v>21</v>
      </c>
      <c r="G12" s="266">
        <v>635</v>
      </c>
      <c r="H12" s="266">
        <v>209</v>
      </c>
      <c r="I12" s="266"/>
      <c r="J12" s="266"/>
      <c r="K12" s="266">
        <v>80</v>
      </c>
      <c r="L12" s="267"/>
      <c r="M12" s="274">
        <f t="shared" si="0"/>
        <v>959</v>
      </c>
    </row>
    <row r="13" spans="1:13" ht="11.25" customHeight="1" x14ac:dyDescent="0.2">
      <c r="A13" s="634"/>
      <c r="B13" s="275" t="s">
        <v>196</v>
      </c>
      <c r="C13" s="266"/>
      <c r="D13" s="266"/>
      <c r="E13" s="266">
        <v>21</v>
      </c>
      <c r="F13" s="266">
        <v>6</v>
      </c>
      <c r="G13" s="266">
        <v>1580</v>
      </c>
      <c r="H13" s="266">
        <v>415</v>
      </c>
      <c r="I13" s="266">
        <v>75</v>
      </c>
      <c r="J13" s="266">
        <v>47</v>
      </c>
      <c r="K13" s="266">
        <v>97</v>
      </c>
      <c r="L13" s="267"/>
      <c r="M13" s="274">
        <f t="shared" si="0"/>
        <v>2241</v>
      </c>
    </row>
    <row r="14" spans="1:13" ht="11.25" customHeight="1" x14ac:dyDescent="0.2">
      <c r="A14" s="634"/>
      <c r="B14" s="265" t="s">
        <v>256</v>
      </c>
      <c r="C14" s="271">
        <f t="shared" ref="C14:L14" si="4">SUM(C12:C13)</f>
        <v>0</v>
      </c>
      <c r="D14" s="268">
        <f t="shared" si="4"/>
        <v>0</v>
      </c>
      <c r="E14" s="268">
        <f t="shared" si="4"/>
        <v>35</v>
      </c>
      <c r="F14" s="268">
        <f t="shared" si="4"/>
        <v>27</v>
      </c>
      <c r="G14" s="268">
        <f t="shared" si="4"/>
        <v>2215</v>
      </c>
      <c r="H14" s="268">
        <f t="shared" si="4"/>
        <v>624</v>
      </c>
      <c r="I14" s="268">
        <f t="shared" si="4"/>
        <v>75</v>
      </c>
      <c r="J14" s="268">
        <f t="shared" si="4"/>
        <v>47</v>
      </c>
      <c r="K14" s="268">
        <f t="shared" si="4"/>
        <v>177</v>
      </c>
      <c r="L14" s="268">
        <f t="shared" si="4"/>
        <v>0</v>
      </c>
      <c r="M14" s="269">
        <f t="shared" si="0"/>
        <v>3200</v>
      </c>
    </row>
    <row r="15" spans="1:13" ht="11.25" customHeight="1" x14ac:dyDescent="0.2">
      <c r="A15" s="634"/>
      <c r="B15" s="275" t="s">
        <v>338</v>
      </c>
      <c r="C15" s="270">
        <v>24</v>
      </c>
      <c r="D15" s="266"/>
      <c r="E15" s="266"/>
      <c r="F15" s="266"/>
      <c r="G15" s="266"/>
      <c r="H15" s="266">
        <v>49</v>
      </c>
      <c r="I15" s="266">
        <v>1206</v>
      </c>
      <c r="J15" s="266">
        <v>67</v>
      </c>
      <c r="K15" s="266"/>
      <c r="L15" s="267"/>
      <c r="M15" s="274">
        <f t="shared" si="0"/>
        <v>1346</v>
      </c>
    </row>
    <row r="16" spans="1:13" ht="11.25" customHeight="1" x14ac:dyDescent="0.2">
      <c r="A16" s="634"/>
      <c r="B16" s="265" t="s">
        <v>258</v>
      </c>
      <c r="C16" s="271">
        <f t="shared" ref="C16:L16" si="5">SUM(C15:C15)</f>
        <v>24</v>
      </c>
      <c r="D16" s="268">
        <f t="shared" si="5"/>
        <v>0</v>
      </c>
      <c r="E16" s="268">
        <f t="shared" si="5"/>
        <v>0</v>
      </c>
      <c r="F16" s="268">
        <f t="shared" si="5"/>
        <v>0</v>
      </c>
      <c r="G16" s="268">
        <f t="shared" si="5"/>
        <v>0</v>
      </c>
      <c r="H16" s="268">
        <f t="shared" si="5"/>
        <v>49</v>
      </c>
      <c r="I16" s="268">
        <f t="shared" si="5"/>
        <v>1206</v>
      </c>
      <c r="J16" s="268">
        <f t="shared" si="5"/>
        <v>67</v>
      </c>
      <c r="K16" s="268">
        <f t="shared" si="5"/>
        <v>0</v>
      </c>
      <c r="L16" s="268">
        <f t="shared" si="5"/>
        <v>0</v>
      </c>
      <c r="M16" s="269">
        <f t="shared" si="0"/>
        <v>1346</v>
      </c>
    </row>
    <row r="17" spans="1:15" ht="24" customHeight="1" x14ac:dyDescent="0.2">
      <c r="A17" s="635"/>
      <c r="B17" s="57" t="s">
        <v>157</v>
      </c>
      <c r="C17" s="268"/>
      <c r="D17" s="268"/>
      <c r="E17" s="268"/>
      <c r="F17" s="268">
        <v>213</v>
      </c>
      <c r="G17" s="268">
        <v>46</v>
      </c>
      <c r="H17" s="268"/>
      <c r="I17" s="268"/>
      <c r="J17" s="268"/>
      <c r="K17" s="268"/>
      <c r="L17" s="268"/>
      <c r="M17" s="269">
        <f t="shared" si="0"/>
        <v>259</v>
      </c>
    </row>
    <row r="18" spans="1:15" ht="18.75" customHeight="1" x14ac:dyDescent="0.2">
      <c r="A18" s="636" t="s">
        <v>128</v>
      </c>
      <c r="B18" s="638"/>
      <c r="C18" s="269">
        <f t="shared" ref="C18:L18" si="6">C7+C9+C11+C14+C16+C17</f>
        <v>5245</v>
      </c>
      <c r="D18" s="269">
        <f t="shared" si="6"/>
        <v>1276</v>
      </c>
      <c r="E18" s="269">
        <f t="shared" si="6"/>
        <v>2475</v>
      </c>
      <c r="F18" s="269">
        <f t="shared" si="6"/>
        <v>1116</v>
      </c>
      <c r="G18" s="269">
        <f t="shared" si="6"/>
        <v>2287</v>
      </c>
      <c r="H18" s="269">
        <f t="shared" si="6"/>
        <v>674</v>
      </c>
      <c r="I18" s="269">
        <f t="shared" si="6"/>
        <v>1434</v>
      </c>
      <c r="J18" s="269">
        <f t="shared" si="6"/>
        <v>618</v>
      </c>
      <c r="K18" s="269">
        <f t="shared" si="6"/>
        <v>187</v>
      </c>
      <c r="L18" s="269">
        <f t="shared" si="6"/>
        <v>0</v>
      </c>
      <c r="M18" s="269">
        <f>M17+M16+M14+M11+M9+M7</f>
        <v>15312</v>
      </c>
      <c r="O18" s="287"/>
    </row>
    <row r="19" spans="1:15" ht="4.5" customHeight="1" x14ac:dyDescent="0.2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58"/>
    </row>
    <row r="20" spans="1:15" ht="18.75" customHeight="1" x14ac:dyDescent="0.2">
      <c r="C20" s="259">
        <v>1</v>
      </c>
      <c r="D20" s="259">
        <v>2</v>
      </c>
      <c r="E20" s="259">
        <v>3</v>
      </c>
      <c r="F20" s="259">
        <v>4</v>
      </c>
      <c r="G20" s="259">
        <v>5</v>
      </c>
      <c r="H20" s="259">
        <v>6</v>
      </c>
      <c r="I20" s="259">
        <v>7</v>
      </c>
      <c r="J20" s="259">
        <v>8</v>
      </c>
      <c r="K20" s="260" t="s">
        <v>145</v>
      </c>
      <c r="L20" s="261"/>
      <c r="M20" s="7"/>
    </row>
    <row r="21" spans="1:15" ht="18.75" customHeight="1" x14ac:dyDescent="0.2">
      <c r="A21" s="626" t="s">
        <v>374</v>
      </c>
      <c r="B21" s="626"/>
      <c r="C21" s="262">
        <v>6.3441712926249009E-3</v>
      </c>
      <c r="D21" s="262">
        <v>0.87918015102481117</v>
      </c>
      <c r="E21" s="262">
        <v>9.9651220727453907E-4</v>
      </c>
      <c r="F21" s="262">
        <v>1</v>
      </c>
      <c r="G21" s="262">
        <v>0.13434452871072589</v>
      </c>
      <c r="H21" s="262">
        <v>1</v>
      </c>
      <c r="I21" s="262">
        <v>9.2436974789915971E-2</v>
      </c>
      <c r="J21" s="262">
        <v>1</v>
      </c>
      <c r="K21" s="262">
        <v>2.3052714398111723E-2</v>
      </c>
      <c r="L21" s="261"/>
      <c r="M21" s="7"/>
    </row>
    <row r="22" spans="1:15" ht="18.75" customHeight="1" x14ac:dyDescent="0.2">
      <c r="A22" s="626" t="s">
        <v>409</v>
      </c>
      <c r="B22" s="626"/>
      <c r="C22" s="262">
        <f>(C18-C7)/C18</f>
        <v>7.4356530028598664E-3</v>
      </c>
      <c r="D22" s="262">
        <f>(D18-D9)/D18</f>
        <v>0.92633228840125392</v>
      </c>
      <c r="E22" s="262">
        <f>(E18-E11)/E18</f>
        <v>2.7070707070707072E-2</v>
      </c>
      <c r="F22" s="262">
        <v>1</v>
      </c>
      <c r="G22" s="262">
        <f>(G18-G14)/G18</f>
        <v>3.1482291211193704E-2</v>
      </c>
      <c r="H22" s="262">
        <v>1</v>
      </c>
      <c r="I22" s="262">
        <f>(I18-I16)/I18</f>
        <v>0.15899581589958159</v>
      </c>
      <c r="J22" s="262">
        <v>1</v>
      </c>
      <c r="K22" s="262">
        <f>M17/(M18-K18)</f>
        <v>1.7123966942148759E-2</v>
      </c>
      <c r="M22" s="7"/>
    </row>
    <row r="23" spans="1:15" ht="18.75" customHeight="1" x14ac:dyDescent="0.2">
      <c r="A23" s="279" t="s">
        <v>375</v>
      </c>
      <c r="B23" s="279"/>
      <c r="C23" s="262">
        <v>7.8337624126517097E-2</v>
      </c>
      <c r="D23" s="262">
        <v>0</v>
      </c>
      <c r="E23" s="262">
        <v>0.40469121140142517</v>
      </c>
      <c r="F23" s="262">
        <v>0</v>
      </c>
      <c r="G23" s="262">
        <v>0.37965838509316768</v>
      </c>
      <c r="H23" s="262">
        <v>0</v>
      </c>
      <c r="I23" s="262">
        <v>0.20236336779911374</v>
      </c>
      <c r="J23" s="262">
        <v>0</v>
      </c>
      <c r="K23" s="262">
        <v>3.3546077210460774E-2</v>
      </c>
      <c r="M23" s="7"/>
    </row>
    <row r="24" spans="1:15" ht="18.75" customHeight="1" x14ac:dyDescent="0.2">
      <c r="A24" s="279" t="s">
        <v>410</v>
      </c>
      <c r="B24" s="263"/>
      <c r="C24" s="262">
        <f>(M7-C7)/M7</f>
        <v>0.18093140339836375</v>
      </c>
      <c r="D24" s="262">
        <f>(M9-D9)/M9</f>
        <v>0</v>
      </c>
      <c r="E24" s="262">
        <f>(M11-E11)/M11</f>
        <v>0.40645797387231947</v>
      </c>
      <c r="F24" s="262">
        <v>0</v>
      </c>
      <c r="G24" s="262">
        <f>(M14-G14)/M14</f>
        <v>0.30781249999999999</v>
      </c>
      <c r="H24" s="262">
        <v>0</v>
      </c>
      <c r="I24" s="262">
        <f>(M16-I16)/M16</f>
        <v>0.10401188707280833</v>
      </c>
      <c r="J24" s="262">
        <v>0</v>
      </c>
      <c r="K24" s="262">
        <f>K18/(M18-M17)</f>
        <v>1.2422772869195509E-2</v>
      </c>
      <c r="M24" s="7"/>
    </row>
    <row r="25" spans="1:15" x14ac:dyDescent="0.2">
      <c r="A25" s="22" t="s">
        <v>408</v>
      </c>
    </row>
    <row r="26" spans="1:15" ht="21" customHeight="1" x14ac:dyDescent="0.2">
      <c r="A26" s="627"/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264"/>
    </row>
  </sheetData>
  <mergeCells count="9">
    <mergeCell ref="A22:B22"/>
    <mergeCell ref="A26:M26"/>
    <mergeCell ref="A1:M1"/>
    <mergeCell ref="A2:B3"/>
    <mergeCell ref="C2:L2"/>
    <mergeCell ref="M2:M3"/>
    <mergeCell ref="A4:A17"/>
    <mergeCell ref="A18:B18"/>
    <mergeCell ref="A21:B21"/>
  </mergeCells>
  <pageMargins left="0.39370078740157483" right="0.39370078740157483" top="0.78740157480314965" bottom="0.59055118110236227" header="0.19685039370078741" footer="0.19685039370078741"/>
  <pageSetup paperSize="9" orientation="landscape" r:id="rId1"/>
  <headerFooter>
    <oddHeader>&amp;C&amp;"Arial,Gras"&amp;12&amp;UANNEXE 7.l &amp;U: PMSI SSR - Année 2016 - Etude des fuites et attractivités par territoire de santé - Affections de l'appareil locomoteur - Enfants et adolescents</oddHeader>
    <oddFooter>&amp;C&amp;8Soins de suite et de réadaptation (SSR) - Bilan PMSI 2016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tabColor rgb="FF008000"/>
  </sheetPr>
  <dimension ref="A1:O26"/>
  <sheetViews>
    <sheetView tabSelected="1" zoomScaleNormal="100" workbookViewId="0">
      <selection activeCell="R19" sqref="R19"/>
    </sheetView>
  </sheetViews>
  <sheetFormatPr baseColWidth="10" defaultColWidth="11.42578125" defaultRowHeight="11.25" x14ac:dyDescent="0.2"/>
  <cols>
    <col min="1" max="1" width="4.7109375" style="1" customWidth="1"/>
    <col min="2" max="2" width="29.42578125" style="1" customWidth="1"/>
    <col min="3" max="11" width="9.42578125" style="1" customWidth="1"/>
    <col min="12" max="12" width="10.7109375" style="1" customWidth="1"/>
    <col min="13" max="16384" width="11.42578125" style="1"/>
  </cols>
  <sheetData>
    <row r="1" spans="1:13" ht="18.75" customHeight="1" x14ac:dyDescent="0.2">
      <c r="A1" s="636" t="s">
        <v>377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8"/>
    </row>
    <row r="2" spans="1:13" ht="18.75" customHeight="1" x14ac:dyDescent="0.2">
      <c r="A2" s="629"/>
      <c r="B2" s="630"/>
      <c r="C2" s="639" t="s">
        <v>129</v>
      </c>
      <c r="D2" s="640"/>
      <c r="E2" s="640"/>
      <c r="F2" s="640"/>
      <c r="G2" s="640"/>
      <c r="H2" s="640"/>
      <c r="I2" s="640"/>
      <c r="J2" s="640"/>
      <c r="K2" s="640"/>
      <c r="L2" s="641"/>
      <c r="M2" s="642" t="s">
        <v>128</v>
      </c>
    </row>
    <row r="3" spans="1:13" ht="33.75" customHeight="1" x14ac:dyDescent="0.2">
      <c r="A3" s="631"/>
      <c r="B3" s="632"/>
      <c r="C3" s="257">
        <v>1</v>
      </c>
      <c r="D3" s="257">
        <v>2</v>
      </c>
      <c r="E3" s="257">
        <v>3</v>
      </c>
      <c r="F3" s="257">
        <v>4</v>
      </c>
      <c r="G3" s="257">
        <v>5</v>
      </c>
      <c r="H3" s="257">
        <v>6</v>
      </c>
      <c r="I3" s="257">
        <v>7</v>
      </c>
      <c r="J3" s="257">
        <v>8</v>
      </c>
      <c r="K3" s="65" t="s">
        <v>157</v>
      </c>
      <c r="L3" s="66" t="s">
        <v>169</v>
      </c>
      <c r="M3" s="643"/>
    </row>
    <row r="4" spans="1:13" ht="11.25" customHeight="1" x14ac:dyDescent="0.2">
      <c r="A4" s="633" t="s">
        <v>130</v>
      </c>
      <c r="B4" s="275" t="s">
        <v>343</v>
      </c>
      <c r="C4" s="266">
        <v>2185</v>
      </c>
      <c r="D4" s="266">
        <v>659</v>
      </c>
      <c r="E4" s="266">
        <v>32</v>
      </c>
      <c r="F4" s="266"/>
      <c r="G4" s="266">
        <v>1</v>
      </c>
      <c r="H4" s="266"/>
      <c r="I4" s="266">
        <v>3</v>
      </c>
      <c r="J4" s="266"/>
      <c r="K4" s="266">
        <v>1</v>
      </c>
      <c r="L4" s="267"/>
      <c r="M4" s="272">
        <f>SUM(C4:L4)</f>
        <v>2881</v>
      </c>
    </row>
    <row r="5" spans="1:13" ht="11.25" customHeight="1" x14ac:dyDescent="0.2">
      <c r="A5" s="647"/>
      <c r="B5" s="275" t="s">
        <v>529</v>
      </c>
      <c r="C5" s="266">
        <v>296</v>
      </c>
      <c r="D5" s="266">
        <v>114</v>
      </c>
      <c r="E5" s="266"/>
      <c r="F5" s="266"/>
      <c r="G5" s="266"/>
      <c r="H5" s="266"/>
      <c r="I5" s="266"/>
      <c r="J5" s="266">
        <v>1</v>
      </c>
      <c r="K5" s="266">
        <v>6</v>
      </c>
      <c r="L5" s="267"/>
      <c r="M5" s="272">
        <f>SUM(C5:L5)</f>
        <v>417</v>
      </c>
    </row>
    <row r="6" spans="1:13" ht="11.25" customHeight="1" x14ac:dyDescent="0.2">
      <c r="A6" s="634"/>
      <c r="B6" s="275" t="s">
        <v>341</v>
      </c>
      <c r="C6" s="266">
        <v>5281</v>
      </c>
      <c r="D6" s="266">
        <v>583</v>
      </c>
      <c r="E6" s="266">
        <v>371</v>
      </c>
      <c r="F6" s="266"/>
      <c r="G6" s="266">
        <v>15</v>
      </c>
      <c r="H6" s="266"/>
      <c r="I6" s="266"/>
      <c r="J6" s="266"/>
      <c r="K6" s="266">
        <v>7</v>
      </c>
      <c r="L6" s="267"/>
      <c r="M6" s="273">
        <f t="shared" ref="M6:M17" si="0">SUM(C6:L6)</f>
        <v>6257</v>
      </c>
    </row>
    <row r="7" spans="1:13" ht="11.25" customHeight="1" x14ac:dyDescent="0.2">
      <c r="A7" s="634"/>
      <c r="B7" s="265" t="s">
        <v>252</v>
      </c>
      <c r="C7" s="271">
        <f t="shared" ref="C7:L7" si="1">SUM(C4:C6)</f>
        <v>7762</v>
      </c>
      <c r="D7" s="268">
        <f t="shared" si="1"/>
        <v>1356</v>
      </c>
      <c r="E7" s="268">
        <f t="shared" si="1"/>
        <v>403</v>
      </c>
      <c r="F7" s="268">
        <f t="shared" si="1"/>
        <v>0</v>
      </c>
      <c r="G7" s="268">
        <f t="shared" si="1"/>
        <v>16</v>
      </c>
      <c r="H7" s="268">
        <f t="shared" si="1"/>
        <v>0</v>
      </c>
      <c r="I7" s="268">
        <f t="shared" si="1"/>
        <v>3</v>
      </c>
      <c r="J7" s="268">
        <f t="shared" si="1"/>
        <v>1</v>
      </c>
      <c r="K7" s="268">
        <f t="shared" si="1"/>
        <v>14</v>
      </c>
      <c r="L7" s="268">
        <f t="shared" si="1"/>
        <v>0</v>
      </c>
      <c r="M7" s="269">
        <f t="shared" si="0"/>
        <v>9555</v>
      </c>
    </row>
    <row r="8" spans="1:13" ht="11.25" customHeight="1" x14ac:dyDescent="0.2">
      <c r="A8" s="634"/>
      <c r="B8" s="275" t="s">
        <v>236</v>
      </c>
      <c r="C8" s="266"/>
      <c r="D8" s="266">
        <v>299</v>
      </c>
      <c r="E8" s="266"/>
      <c r="F8" s="266"/>
      <c r="G8" s="266"/>
      <c r="H8" s="266"/>
      <c r="I8" s="266"/>
      <c r="J8" s="266"/>
      <c r="K8" s="266"/>
      <c r="L8" s="267"/>
      <c r="M8" s="274">
        <f t="shared" si="0"/>
        <v>299</v>
      </c>
    </row>
    <row r="9" spans="1:13" ht="11.25" customHeight="1" x14ac:dyDescent="0.2">
      <c r="A9" s="634"/>
      <c r="B9" s="265" t="s">
        <v>253</v>
      </c>
      <c r="C9" s="271">
        <f t="shared" ref="C9:L9" si="2">SUM(C8:C8)</f>
        <v>0</v>
      </c>
      <c r="D9" s="268">
        <f t="shared" si="2"/>
        <v>299</v>
      </c>
      <c r="E9" s="268">
        <f t="shared" si="2"/>
        <v>0</v>
      </c>
      <c r="F9" s="268">
        <f t="shared" si="2"/>
        <v>0</v>
      </c>
      <c r="G9" s="268">
        <f t="shared" si="2"/>
        <v>0</v>
      </c>
      <c r="H9" s="268">
        <f t="shared" si="2"/>
        <v>0</v>
      </c>
      <c r="I9" s="268">
        <f t="shared" si="2"/>
        <v>0</v>
      </c>
      <c r="J9" s="268">
        <f t="shared" si="2"/>
        <v>0</v>
      </c>
      <c r="K9" s="268">
        <f t="shared" si="2"/>
        <v>0</v>
      </c>
      <c r="L9" s="268">
        <f t="shared" si="2"/>
        <v>0</v>
      </c>
      <c r="M9" s="269">
        <f t="shared" si="0"/>
        <v>299</v>
      </c>
    </row>
    <row r="10" spans="1:13" ht="11.25" customHeight="1" x14ac:dyDescent="0.2">
      <c r="A10" s="634"/>
      <c r="B10" s="275" t="s">
        <v>182</v>
      </c>
      <c r="C10" s="266">
        <v>47</v>
      </c>
      <c r="D10" s="266">
        <v>633</v>
      </c>
      <c r="E10" s="266">
        <v>6766</v>
      </c>
      <c r="F10" s="266">
        <v>1629</v>
      </c>
      <c r="G10" s="266">
        <v>25</v>
      </c>
      <c r="H10" s="266">
        <v>22</v>
      </c>
      <c r="I10" s="266">
        <v>215</v>
      </c>
      <c r="J10" s="266">
        <v>869</v>
      </c>
      <c r="K10" s="266">
        <v>251</v>
      </c>
      <c r="L10" s="267"/>
      <c r="M10" s="274">
        <f t="shared" si="0"/>
        <v>10457</v>
      </c>
    </row>
    <row r="11" spans="1:13" ht="11.25" customHeight="1" x14ac:dyDescent="0.2">
      <c r="A11" s="634"/>
      <c r="B11" s="265" t="s">
        <v>254</v>
      </c>
      <c r="C11" s="271">
        <f>C10</f>
        <v>47</v>
      </c>
      <c r="D11" s="268">
        <f t="shared" ref="D11:L11" si="3">D10</f>
        <v>633</v>
      </c>
      <c r="E11" s="268">
        <f t="shared" si="3"/>
        <v>6766</v>
      </c>
      <c r="F11" s="268">
        <f t="shared" si="3"/>
        <v>1629</v>
      </c>
      <c r="G11" s="268">
        <f t="shared" si="3"/>
        <v>25</v>
      </c>
      <c r="H11" s="268">
        <f t="shared" si="3"/>
        <v>22</v>
      </c>
      <c r="I11" s="268">
        <f t="shared" si="3"/>
        <v>215</v>
      </c>
      <c r="J11" s="268">
        <f t="shared" si="3"/>
        <v>869</v>
      </c>
      <c r="K11" s="268">
        <f t="shared" si="3"/>
        <v>251</v>
      </c>
      <c r="L11" s="268">
        <f t="shared" si="3"/>
        <v>0</v>
      </c>
      <c r="M11" s="269">
        <f t="shared" si="0"/>
        <v>10457</v>
      </c>
    </row>
    <row r="12" spans="1:13" ht="11.25" customHeight="1" x14ac:dyDescent="0.2">
      <c r="A12" s="634"/>
      <c r="B12" s="275" t="s">
        <v>171</v>
      </c>
      <c r="C12" s="266"/>
      <c r="D12" s="266"/>
      <c r="E12" s="266"/>
      <c r="F12" s="266">
        <v>23</v>
      </c>
      <c r="G12" s="266">
        <v>1048</v>
      </c>
      <c r="H12" s="266">
        <v>41</v>
      </c>
      <c r="I12" s="266">
        <v>100</v>
      </c>
      <c r="J12" s="266"/>
      <c r="K12" s="266">
        <v>130</v>
      </c>
      <c r="L12" s="267"/>
      <c r="M12" s="274">
        <f t="shared" si="0"/>
        <v>1342</v>
      </c>
    </row>
    <row r="13" spans="1:13" ht="11.25" customHeight="1" x14ac:dyDescent="0.2">
      <c r="A13" s="634"/>
      <c r="B13" s="275" t="s">
        <v>196</v>
      </c>
      <c r="C13" s="266">
        <v>26</v>
      </c>
      <c r="D13" s="266"/>
      <c r="E13" s="266"/>
      <c r="F13" s="266">
        <v>42</v>
      </c>
      <c r="G13" s="266">
        <v>1969</v>
      </c>
      <c r="H13" s="266">
        <v>325</v>
      </c>
      <c r="I13" s="266">
        <v>45</v>
      </c>
      <c r="J13" s="266">
        <v>36</v>
      </c>
      <c r="K13" s="266">
        <v>262</v>
      </c>
      <c r="L13" s="267"/>
      <c r="M13" s="274">
        <f t="shared" si="0"/>
        <v>2705</v>
      </c>
    </row>
    <row r="14" spans="1:13" ht="11.25" customHeight="1" x14ac:dyDescent="0.2">
      <c r="A14" s="634"/>
      <c r="B14" s="265" t="s">
        <v>256</v>
      </c>
      <c r="C14" s="271">
        <f t="shared" ref="C14:L14" si="4">SUM(C12:C13)</f>
        <v>26</v>
      </c>
      <c r="D14" s="268">
        <f t="shared" si="4"/>
        <v>0</v>
      </c>
      <c r="E14" s="268">
        <f t="shared" si="4"/>
        <v>0</v>
      </c>
      <c r="F14" s="268">
        <f t="shared" si="4"/>
        <v>65</v>
      </c>
      <c r="G14" s="268">
        <f t="shared" si="4"/>
        <v>3017</v>
      </c>
      <c r="H14" s="268">
        <f t="shared" si="4"/>
        <v>366</v>
      </c>
      <c r="I14" s="268">
        <f t="shared" si="4"/>
        <v>145</v>
      </c>
      <c r="J14" s="268">
        <f t="shared" si="4"/>
        <v>36</v>
      </c>
      <c r="K14" s="268">
        <f t="shared" si="4"/>
        <v>392</v>
      </c>
      <c r="L14" s="268">
        <f t="shared" si="4"/>
        <v>0</v>
      </c>
      <c r="M14" s="269">
        <f t="shared" si="0"/>
        <v>4047</v>
      </c>
    </row>
    <row r="15" spans="1:13" ht="11.25" customHeight="1" x14ac:dyDescent="0.2">
      <c r="A15" s="634"/>
      <c r="B15" s="275" t="s">
        <v>9</v>
      </c>
      <c r="C15" s="270">
        <v>21</v>
      </c>
      <c r="D15" s="266"/>
      <c r="E15" s="266"/>
      <c r="F15" s="266"/>
      <c r="G15" s="266"/>
      <c r="H15" s="266">
        <v>1</v>
      </c>
      <c r="I15" s="266">
        <v>7770</v>
      </c>
      <c r="J15" s="266">
        <v>12</v>
      </c>
      <c r="K15" s="266">
        <v>31</v>
      </c>
      <c r="L15" s="267"/>
      <c r="M15" s="274">
        <f t="shared" si="0"/>
        <v>7835</v>
      </c>
    </row>
    <row r="16" spans="1:13" ht="11.25" customHeight="1" x14ac:dyDescent="0.2">
      <c r="A16" s="634"/>
      <c r="B16" s="265" t="s">
        <v>258</v>
      </c>
      <c r="C16" s="271">
        <f t="shared" ref="C16:L16" si="5">SUM(C15:C15)</f>
        <v>21</v>
      </c>
      <c r="D16" s="268">
        <f t="shared" si="5"/>
        <v>0</v>
      </c>
      <c r="E16" s="268">
        <f t="shared" si="5"/>
        <v>0</v>
      </c>
      <c r="F16" s="268">
        <f t="shared" si="5"/>
        <v>0</v>
      </c>
      <c r="G16" s="268">
        <f t="shared" si="5"/>
        <v>0</v>
      </c>
      <c r="H16" s="268">
        <f t="shared" si="5"/>
        <v>1</v>
      </c>
      <c r="I16" s="268">
        <f t="shared" si="5"/>
        <v>7770</v>
      </c>
      <c r="J16" s="268">
        <f t="shared" si="5"/>
        <v>12</v>
      </c>
      <c r="K16" s="268">
        <f t="shared" si="5"/>
        <v>31</v>
      </c>
      <c r="L16" s="268">
        <f t="shared" si="5"/>
        <v>0</v>
      </c>
      <c r="M16" s="269">
        <f t="shared" si="0"/>
        <v>7835</v>
      </c>
    </row>
    <row r="17" spans="1:15" ht="24" customHeight="1" x14ac:dyDescent="0.2">
      <c r="A17" s="635"/>
      <c r="B17" s="57" t="s">
        <v>157</v>
      </c>
      <c r="C17" s="268">
        <v>2</v>
      </c>
      <c r="D17" s="268"/>
      <c r="E17" s="268"/>
      <c r="F17" s="268">
        <v>91</v>
      </c>
      <c r="G17" s="268">
        <v>2</v>
      </c>
      <c r="H17" s="268"/>
      <c r="I17" s="268">
        <v>1</v>
      </c>
      <c r="J17" s="268"/>
      <c r="K17" s="268"/>
      <c r="L17" s="268"/>
      <c r="M17" s="269">
        <f t="shared" si="0"/>
        <v>96</v>
      </c>
    </row>
    <row r="18" spans="1:15" ht="18.75" customHeight="1" x14ac:dyDescent="0.2">
      <c r="A18" s="636" t="s">
        <v>128</v>
      </c>
      <c r="B18" s="638"/>
      <c r="C18" s="269">
        <f t="shared" ref="C18:L18" si="6">C7+C9+C11+C14+C16+C17</f>
        <v>7858</v>
      </c>
      <c r="D18" s="269">
        <f t="shared" si="6"/>
        <v>2288</v>
      </c>
      <c r="E18" s="269">
        <f t="shared" si="6"/>
        <v>7169</v>
      </c>
      <c r="F18" s="269">
        <f t="shared" si="6"/>
        <v>1785</v>
      </c>
      <c r="G18" s="269">
        <f t="shared" si="6"/>
        <v>3060</v>
      </c>
      <c r="H18" s="269">
        <f t="shared" si="6"/>
        <v>389</v>
      </c>
      <c r="I18" s="269">
        <f t="shared" si="6"/>
        <v>8134</v>
      </c>
      <c r="J18" s="269">
        <f t="shared" si="6"/>
        <v>918</v>
      </c>
      <c r="K18" s="269">
        <f t="shared" si="6"/>
        <v>688</v>
      </c>
      <c r="L18" s="269">
        <f t="shared" si="6"/>
        <v>0</v>
      </c>
      <c r="M18" s="269">
        <f>M17+M16+M14+M11+M9+M7</f>
        <v>32289</v>
      </c>
      <c r="O18" s="287"/>
    </row>
    <row r="19" spans="1:15" ht="4.5" customHeight="1" x14ac:dyDescent="0.2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58"/>
    </row>
    <row r="20" spans="1:15" ht="18.75" customHeight="1" x14ac:dyDescent="0.2">
      <c r="C20" s="259">
        <v>1</v>
      </c>
      <c r="D20" s="259">
        <v>2</v>
      </c>
      <c r="E20" s="259">
        <v>3</v>
      </c>
      <c r="F20" s="259">
        <v>4</v>
      </c>
      <c r="G20" s="259">
        <v>5</v>
      </c>
      <c r="H20" s="259">
        <v>6</v>
      </c>
      <c r="I20" s="259">
        <v>7</v>
      </c>
      <c r="J20" s="259">
        <v>8</v>
      </c>
      <c r="K20" s="260" t="s">
        <v>145</v>
      </c>
      <c r="L20" s="261"/>
      <c r="M20" s="7"/>
    </row>
    <row r="21" spans="1:15" ht="18.75" customHeight="1" x14ac:dyDescent="0.2">
      <c r="A21" s="626" t="s">
        <v>374</v>
      </c>
      <c r="B21" s="626"/>
      <c r="C21" s="262">
        <v>4.7534429142603286E-2</v>
      </c>
      <c r="D21" s="262">
        <v>0.87028301886792447</v>
      </c>
      <c r="E21" s="262">
        <v>5.4437527146373246E-2</v>
      </c>
      <c r="F21" s="262">
        <v>1</v>
      </c>
      <c r="G21" s="262">
        <v>5.7633973710819006E-2</v>
      </c>
      <c r="H21" s="262">
        <v>1</v>
      </c>
      <c r="I21" s="262">
        <v>5.1570769057538567E-2</v>
      </c>
      <c r="J21" s="262">
        <v>1</v>
      </c>
      <c r="K21" s="262">
        <v>1.008928859233472E-2</v>
      </c>
      <c r="L21" s="261"/>
      <c r="M21" s="7"/>
    </row>
    <row r="22" spans="1:15" ht="18.75" customHeight="1" x14ac:dyDescent="0.2">
      <c r="A22" s="626" t="s">
        <v>409</v>
      </c>
      <c r="B22" s="626"/>
      <c r="C22" s="262">
        <f>(C18-C7)/C18</f>
        <v>1.2216849071010435E-2</v>
      </c>
      <c r="D22" s="262">
        <f>(D18-D9)/D18</f>
        <v>0.86931818181818177</v>
      </c>
      <c r="E22" s="262">
        <f>(E18-E11)/E18</f>
        <v>5.6214255823685312E-2</v>
      </c>
      <c r="F22" s="262">
        <v>1</v>
      </c>
      <c r="G22" s="262">
        <f>(G18-G14)/G18</f>
        <v>1.4052287581699347E-2</v>
      </c>
      <c r="H22" s="262">
        <v>1</v>
      </c>
      <c r="I22" s="262">
        <f>(I18-I16)/I18</f>
        <v>4.4750430292598967E-2</v>
      </c>
      <c r="J22" s="262">
        <v>1</v>
      </c>
      <c r="K22" s="262">
        <f>M17/(M18-K18)</f>
        <v>3.0378785481472107E-3</v>
      </c>
      <c r="M22" s="7"/>
    </row>
    <row r="23" spans="1:15" ht="18.75" customHeight="1" x14ac:dyDescent="0.2">
      <c r="A23" s="279" t="s">
        <v>375</v>
      </c>
      <c r="B23" s="279"/>
      <c r="C23" s="262">
        <v>0.1889029003783102</v>
      </c>
      <c r="D23" s="262">
        <v>7.407407407407407E-2</v>
      </c>
      <c r="E23" s="262">
        <v>0.38147551851501088</v>
      </c>
      <c r="F23" s="262">
        <v>0</v>
      </c>
      <c r="G23" s="262">
        <v>0.25220647231880183</v>
      </c>
      <c r="H23" s="262">
        <v>0</v>
      </c>
      <c r="I23" s="262">
        <v>1.3700234192037471E-2</v>
      </c>
      <c r="J23" s="262">
        <v>0</v>
      </c>
      <c r="K23" s="262">
        <v>1.142765169805247E-2</v>
      </c>
      <c r="M23" s="7"/>
    </row>
    <row r="24" spans="1:15" ht="18.75" customHeight="1" x14ac:dyDescent="0.2">
      <c r="A24" s="279" t="s">
        <v>410</v>
      </c>
      <c r="B24" s="263"/>
      <c r="C24" s="262">
        <f>(M7-C7)/M7</f>
        <v>0.18765044479330192</v>
      </c>
      <c r="D24" s="262">
        <f>(M9-D9)/M9</f>
        <v>0</v>
      </c>
      <c r="E24" s="262">
        <f>(M11-E11)/M11</f>
        <v>0.3529693028593287</v>
      </c>
      <c r="F24" s="262">
        <v>0</v>
      </c>
      <c r="G24" s="262">
        <f>(M14-G14)/M14</f>
        <v>0.25450951321966891</v>
      </c>
      <c r="H24" s="262">
        <v>0</v>
      </c>
      <c r="I24" s="262">
        <f>(M16-I16)/M16</f>
        <v>8.2961072112316524E-3</v>
      </c>
      <c r="J24" s="262">
        <v>0</v>
      </c>
      <c r="K24" s="262">
        <f>K18/(M18-M17)</f>
        <v>2.1371105519833504E-2</v>
      </c>
      <c r="M24" s="7"/>
    </row>
    <row r="25" spans="1:15" x14ac:dyDescent="0.2">
      <c r="A25" s="22" t="s">
        <v>408</v>
      </c>
    </row>
    <row r="26" spans="1:15" ht="21" customHeight="1" x14ac:dyDescent="0.2">
      <c r="A26" s="627"/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264"/>
    </row>
  </sheetData>
  <mergeCells count="9">
    <mergeCell ref="A22:B22"/>
    <mergeCell ref="A26:M26"/>
    <mergeCell ref="A1:M1"/>
    <mergeCell ref="A2:B3"/>
    <mergeCell ref="C2:L2"/>
    <mergeCell ref="M2:M3"/>
    <mergeCell ref="A4:A17"/>
    <mergeCell ref="A18:B18"/>
    <mergeCell ref="A21:B21"/>
  </mergeCells>
  <pageMargins left="0.39370078740157483" right="0.39370078740157483" top="0.78740157480314965" bottom="0.74803149606299213" header="0.31496062992125984" footer="0.31496062992125984"/>
  <pageSetup paperSize="9" orientation="landscape" r:id="rId1"/>
  <headerFooter>
    <oddHeader>&amp;C&amp;"Arial,Gras"&amp;12&amp;UANNEXE 7.m&amp;U : PMSI SSR - Année 2016 - Etude des fuites et attractivités par territoire de santé - Affections du système nerveux - Enfants et adolescents</oddHeader>
    <oddFooter>&amp;C&amp;8Soins de suite et de réadaptation (SSR) - Bilan PMSI 2016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104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479</v>
      </c>
      <c r="E1" s="653"/>
      <c r="F1" s="653"/>
      <c r="G1" s="652" t="s">
        <v>480</v>
      </c>
      <c r="H1" s="653"/>
      <c r="I1" s="653"/>
      <c r="J1" s="652" t="s">
        <v>481</v>
      </c>
      <c r="K1" s="653"/>
      <c r="L1" s="653"/>
      <c r="M1" s="652" t="s">
        <v>482</v>
      </c>
      <c r="N1" s="653"/>
      <c r="O1" s="653"/>
      <c r="P1" s="652" t="s">
        <v>483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315" t="s">
        <v>22</v>
      </c>
      <c r="B3" s="315" t="s">
        <v>21</v>
      </c>
      <c r="C3" s="315" t="s">
        <v>172</v>
      </c>
      <c r="D3" s="456">
        <v>18544</v>
      </c>
      <c r="E3" s="457">
        <v>0.27573901147921254</v>
      </c>
      <c r="F3" s="457">
        <v>0.86097929249352889</v>
      </c>
      <c r="G3" s="456">
        <v>251</v>
      </c>
      <c r="H3" s="457">
        <v>3.7322310117171237E-3</v>
      </c>
      <c r="I3" s="457">
        <v>0.47808764940239046</v>
      </c>
      <c r="J3" s="456">
        <v>439</v>
      </c>
      <c r="K3" s="457">
        <v>6.5276869089395109E-3</v>
      </c>
      <c r="L3" s="457">
        <v>0.4031890660592255</v>
      </c>
      <c r="M3" s="456">
        <v>5132</v>
      </c>
      <c r="N3" s="457">
        <v>7.6309998215666447E-2</v>
      </c>
      <c r="O3" s="457">
        <v>0.86730319563522995</v>
      </c>
      <c r="P3" s="456">
        <v>3953</v>
      </c>
      <c r="Q3" s="457">
        <v>5.8778921072979246E-2</v>
      </c>
      <c r="R3" s="457">
        <v>0.79585125221350872</v>
      </c>
    </row>
    <row r="4" spans="1:18" x14ac:dyDescent="0.2">
      <c r="A4" s="315" t="s">
        <v>22</v>
      </c>
      <c r="B4" s="315" t="s">
        <v>23</v>
      </c>
      <c r="C4" s="26" t="s">
        <v>499</v>
      </c>
      <c r="D4" s="456">
        <v>1274</v>
      </c>
      <c r="E4" s="457">
        <v>0.12612612612612611</v>
      </c>
      <c r="F4" s="457" t="s">
        <v>243</v>
      </c>
      <c r="G4" s="456">
        <v>29</v>
      </c>
      <c r="H4" s="457">
        <v>2.8710028710028711E-3</v>
      </c>
      <c r="I4" s="457" t="s">
        <v>243</v>
      </c>
      <c r="J4" s="456">
        <v>16</v>
      </c>
      <c r="K4" s="458">
        <v>1.5840015840015841E-3</v>
      </c>
      <c r="L4" s="457" t="s">
        <v>243</v>
      </c>
      <c r="M4" s="456">
        <v>718</v>
      </c>
      <c r="N4" s="457">
        <v>7.1082071082071083E-2</v>
      </c>
      <c r="O4" s="457" t="s">
        <v>243</v>
      </c>
      <c r="P4" s="456">
        <v>1096</v>
      </c>
      <c r="Q4" s="457">
        <v>0.10850410850410851</v>
      </c>
      <c r="R4" s="457" t="s">
        <v>243</v>
      </c>
    </row>
    <row r="5" spans="1:18" x14ac:dyDescent="0.2">
      <c r="A5" s="315" t="s">
        <v>22</v>
      </c>
      <c r="B5" s="315" t="s">
        <v>28</v>
      </c>
      <c r="C5" s="315" t="s">
        <v>173</v>
      </c>
      <c r="D5" s="456">
        <v>552</v>
      </c>
      <c r="E5" s="457">
        <v>0.1554054054054054</v>
      </c>
      <c r="F5" s="457" t="s">
        <v>243</v>
      </c>
      <c r="G5" s="456" t="s">
        <v>243</v>
      </c>
      <c r="H5" s="457" t="s">
        <v>243</v>
      </c>
      <c r="I5" s="457" t="s">
        <v>243</v>
      </c>
      <c r="J5" s="456">
        <v>54</v>
      </c>
      <c r="K5" s="458">
        <v>1.5202702702702704E-2</v>
      </c>
      <c r="L5" s="457" t="s">
        <v>243</v>
      </c>
      <c r="M5" s="456">
        <v>184</v>
      </c>
      <c r="N5" s="457">
        <v>5.18018018018018E-2</v>
      </c>
      <c r="O5" s="457" t="s">
        <v>243</v>
      </c>
      <c r="P5" s="456">
        <v>131</v>
      </c>
      <c r="Q5" s="457">
        <v>3.6880630630630629E-2</v>
      </c>
      <c r="R5" s="457" t="s">
        <v>243</v>
      </c>
    </row>
    <row r="6" spans="1:18" x14ac:dyDescent="0.2">
      <c r="A6" s="315" t="s">
        <v>22</v>
      </c>
      <c r="B6" s="315" t="s">
        <v>29</v>
      </c>
      <c r="C6" s="315" t="s">
        <v>174</v>
      </c>
      <c r="D6" s="456">
        <v>1625</v>
      </c>
      <c r="E6" s="457">
        <v>0.1477407037003364</v>
      </c>
      <c r="F6" s="457" t="s">
        <v>243</v>
      </c>
      <c r="G6" s="456">
        <v>230</v>
      </c>
      <c r="H6" s="457">
        <v>2.0910991908355304E-2</v>
      </c>
      <c r="I6" s="457" t="s">
        <v>243</v>
      </c>
      <c r="J6" s="456">
        <v>32</v>
      </c>
      <c r="K6" s="457">
        <v>2.9093553959450859E-3</v>
      </c>
      <c r="L6" s="457" t="s">
        <v>243</v>
      </c>
      <c r="M6" s="456">
        <v>1081</v>
      </c>
      <c r="N6" s="457">
        <v>9.8281661969269934E-2</v>
      </c>
      <c r="O6" s="457" t="s">
        <v>243</v>
      </c>
      <c r="P6" s="456">
        <v>983</v>
      </c>
      <c r="Q6" s="457">
        <v>8.9371761069188108E-2</v>
      </c>
      <c r="R6" s="457" t="s">
        <v>243</v>
      </c>
    </row>
    <row r="7" spans="1:18" x14ac:dyDescent="0.2">
      <c r="A7" s="315" t="s">
        <v>22</v>
      </c>
      <c r="B7" s="315" t="s">
        <v>30</v>
      </c>
      <c r="C7" s="315" t="s">
        <v>175</v>
      </c>
      <c r="D7" s="456">
        <v>395</v>
      </c>
      <c r="E7" s="457">
        <v>7.8171383336631706E-2</v>
      </c>
      <c r="F7" s="457" t="s">
        <v>243</v>
      </c>
      <c r="G7" s="456" t="s">
        <v>243</v>
      </c>
      <c r="H7" s="457" t="s">
        <v>243</v>
      </c>
      <c r="I7" s="457" t="s">
        <v>243</v>
      </c>
      <c r="J7" s="456">
        <v>35</v>
      </c>
      <c r="K7" s="457">
        <v>6.9265782703344545E-3</v>
      </c>
      <c r="L7" s="457" t="s">
        <v>243</v>
      </c>
      <c r="M7" s="456">
        <v>324</v>
      </c>
      <c r="N7" s="457">
        <v>6.4120324559667527E-2</v>
      </c>
      <c r="O7" s="457" t="s">
        <v>243</v>
      </c>
      <c r="P7" s="456">
        <v>470</v>
      </c>
      <c r="Q7" s="457">
        <v>9.301405105877697E-2</v>
      </c>
      <c r="R7" s="457" t="s">
        <v>243</v>
      </c>
    </row>
    <row r="8" spans="1:18" x14ac:dyDescent="0.2">
      <c r="A8" s="315" t="s">
        <v>22</v>
      </c>
      <c r="B8" s="315" t="s">
        <v>31</v>
      </c>
      <c r="C8" s="26" t="s">
        <v>511</v>
      </c>
      <c r="D8" s="456">
        <v>1258</v>
      </c>
      <c r="E8" s="457">
        <v>5.346820809248555E-2</v>
      </c>
      <c r="F8" s="457" t="s">
        <v>243</v>
      </c>
      <c r="G8" s="456">
        <v>97</v>
      </c>
      <c r="H8" s="457">
        <v>4.1227473648418906E-3</v>
      </c>
      <c r="I8" s="457" t="s">
        <v>243</v>
      </c>
      <c r="J8" s="456">
        <v>176</v>
      </c>
      <c r="K8" s="457">
        <v>7.4804488269296157E-3</v>
      </c>
      <c r="L8" s="457" t="s">
        <v>243</v>
      </c>
      <c r="M8" s="456">
        <v>1713</v>
      </c>
      <c r="N8" s="457">
        <v>7.2806868412104722E-2</v>
      </c>
      <c r="O8" s="457" t="s">
        <v>243</v>
      </c>
      <c r="P8" s="456">
        <v>2143</v>
      </c>
      <c r="Q8" s="457">
        <v>9.1082964977898667E-2</v>
      </c>
      <c r="R8" s="457" t="s">
        <v>243</v>
      </c>
    </row>
    <row r="9" spans="1:18" x14ac:dyDescent="0.2">
      <c r="A9" s="315" t="s">
        <v>22</v>
      </c>
      <c r="B9" s="315" t="s">
        <v>38</v>
      </c>
      <c r="C9" s="315" t="s">
        <v>176</v>
      </c>
      <c r="D9" s="456">
        <v>2685</v>
      </c>
      <c r="E9" s="457">
        <v>0.15187510605803495</v>
      </c>
      <c r="F9" s="457">
        <v>0.58472998137802612</v>
      </c>
      <c r="G9" s="456">
        <v>78</v>
      </c>
      <c r="H9" s="457">
        <v>4.4120142541998978E-3</v>
      </c>
      <c r="I9" s="457">
        <v>1</v>
      </c>
      <c r="J9" s="456">
        <v>157</v>
      </c>
      <c r="K9" s="457">
        <v>8.8805927937100522E-3</v>
      </c>
      <c r="L9" s="457">
        <v>0.76433121019108285</v>
      </c>
      <c r="M9" s="456">
        <v>1424</v>
      </c>
      <c r="N9" s="457">
        <v>8.0547542281803275E-2</v>
      </c>
      <c r="O9" s="457">
        <v>0.65730337078651691</v>
      </c>
      <c r="P9" s="456">
        <v>2122</v>
      </c>
      <c r="Q9" s="457">
        <v>0.12002941342836133</v>
      </c>
      <c r="R9" s="457">
        <v>0.73374175306314793</v>
      </c>
    </row>
    <row r="10" spans="1:18" x14ac:dyDescent="0.2">
      <c r="A10" s="26" t="s">
        <v>22</v>
      </c>
      <c r="B10" s="26" t="s">
        <v>336</v>
      </c>
      <c r="C10" s="26" t="s">
        <v>337</v>
      </c>
      <c r="D10" s="456">
        <v>317</v>
      </c>
      <c r="E10" s="457">
        <v>0.10157000961230375</v>
      </c>
      <c r="F10" s="457" t="s">
        <v>243</v>
      </c>
      <c r="G10" s="456" t="s">
        <v>243</v>
      </c>
      <c r="H10" s="457" t="s">
        <v>243</v>
      </c>
      <c r="I10" s="457" t="s">
        <v>243</v>
      </c>
      <c r="J10" s="456" t="s">
        <v>243</v>
      </c>
      <c r="K10" s="457" t="s">
        <v>243</v>
      </c>
      <c r="L10" s="457" t="s">
        <v>243</v>
      </c>
      <c r="M10" s="456" t="s">
        <v>243</v>
      </c>
      <c r="N10" s="457" t="s">
        <v>243</v>
      </c>
      <c r="O10" s="457" t="s">
        <v>243</v>
      </c>
      <c r="P10" s="456" t="s">
        <v>243</v>
      </c>
      <c r="Q10" s="457" t="s">
        <v>243</v>
      </c>
      <c r="R10" s="457" t="s">
        <v>243</v>
      </c>
    </row>
    <row r="11" spans="1:18" x14ac:dyDescent="0.2">
      <c r="A11" s="315" t="s">
        <v>22</v>
      </c>
      <c r="B11" s="315" t="s">
        <v>39</v>
      </c>
      <c r="C11" s="315" t="s">
        <v>177</v>
      </c>
      <c r="D11" s="456">
        <v>1752</v>
      </c>
      <c r="E11" s="457">
        <v>0.17560388894457252</v>
      </c>
      <c r="F11" s="457" t="s">
        <v>243</v>
      </c>
      <c r="G11" s="456">
        <v>61</v>
      </c>
      <c r="H11" s="457">
        <v>6.1140623433897966E-3</v>
      </c>
      <c r="I11" s="457" t="s">
        <v>243</v>
      </c>
      <c r="J11" s="456">
        <v>34</v>
      </c>
      <c r="K11" s="457">
        <v>3.4078380274631653E-3</v>
      </c>
      <c r="L11" s="457" t="s">
        <v>243</v>
      </c>
      <c r="M11" s="456">
        <v>488</v>
      </c>
      <c r="N11" s="457">
        <v>4.8912498747118373E-2</v>
      </c>
      <c r="O11" s="457" t="s">
        <v>243</v>
      </c>
      <c r="P11" s="456">
        <v>910</v>
      </c>
      <c r="Q11" s="457">
        <v>9.1209782499749426E-2</v>
      </c>
      <c r="R11" s="457" t="s">
        <v>243</v>
      </c>
    </row>
    <row r="12" spans="1:18" x14ac:dyDescent="0.2">
      <c r="A12" s="326" t="s">
        <v>22</v>
      </c>
      <c r="B12" s="315" t="s">
        <v>42</v>
      </c>
      <c r="C12" s="26" t="s">
        <v>400</v>
      </c>
      <c r="D12" s="456">
        <v>2517</v>
      </c>
      <c r="E12" s="457">
        <v>5.3099025357579849E-2</v>
      </c>
      <c r="F12" s="457">
        <v>0.97894318633293609</v>
      </c>
      <c r="G12" s="456">
        <v>111</v>
      </c>
      <c r="H12" s="457">
        <v>2.3416733471161555E-3</v>
      </c>
      <c r="I12" s="457">
        <v>1</v>
      </c>
      <c r="J12" s="456">
        <v>43</v>
      </c>
      <c r="K12" s="457">
        <v>9.071347200540062E-4</v>
      </c>
      <c r="L12" s="457">
        <v>1</v>
      </c>
      <c r="M12" s="456">
        <v>500</v>
      </c>
      <c r="N12" s="457">
        <v>1.0548078140162863E-2</v>
      </c>
      <c r="O12" s="457">
        <v>0.85399999999999998</v>
      </c>
      <c r="P12" s="456">
        <v>846</v>
      </c>
      <c r="Q12" s="457">
        <v>1.7847348213155562E-2</v>
      </c>
      <c r="R12" s="457">
        <v>0.88416075650118209</v>
      </c>
    </row>
    <row r="13" spans="1:18" x14ac:dyDescent="0.2">
      <c r="A13" s="326" t="s">
        <v>22</v>
      </c>
      <c r="B13" s="315" t="s">
        <v>43</v>
      </c>
      <c r="C13" s="26" t="s">
        <v>500</v>
      </c>
      <c r="D13" s="456">
        <v>3168</v>
      </c>
      <c r="E13" s="457">
        <v>9.0398059637608788E-2</v>
      </c>
      <c r="F13" s="457" t="s">
        <v>243</v>
      </c>
      <c r="G13" s="456" t="s">
        <v>243</v>
      </c>
      <c r="H13" s="457" t="s">
        <v>243</v>
      </c>
      <c r="I13" s="457" t="s">
        <v>243</v>
      </c>
      <c r="J13" s="456">
        <v>238</v>
      </c>
      <c r="K13" s="457">
        <v>6.7912683692395491E-3</v>
      </c>
      <c r="L13" s="457" t="s">
        <v>243</v>
      </c>
      <c r="M13" s="456">
        <v>902</v>
      </c>
      <c r="N13" s="457">
        <v>2.5738336424596948E-2</v>
      </c>
      <c r="O13" s="457" t="s">
        <v>243</v>
      </c>
      <c r="P13" s="456">
        <v>4818</v>
      </c>
      <c r="Q13" s="457">
        <v>0.13748038236553003</v>
      </c>
      <c r="R13" s="457">
        <v>0.65338314653383145</v>
      </c>
    </row>
    <row r="14" spans="1:18" x14ac:dyDescent="0.2">
      <c r="A14" s="315" t="s">
        <v>22</v>
      </c>
      <c r="B14" s="315" t="s">
        <v>44</v>
      </c>
      <c r="C14" s="26" t="s">
        <v>453</v>
      </c>
      <c r="D14" s="456">
        <v>13559</v>
      </c>
      <c r="E14" s="457">
        <v>0.3048541943026733</v>
      </c>
      <c r="F14" s="457">
        <v>1</v>
      </c>
      <c r="G14" s="456" t="s">
        <v>243</v>
      </c>
      <c r="H14" s="457" t="s">
        <v>243</v>
      </c>
      <c r="I14" s="457" t="s">
        <v>243</v>
      </c>
      <c r="J14" s="456">
        <v>216</v>
      </c>
      <c r="K14" s="457">
        <v>4.8564426557546597E-3</v>
      </c>
      <c r="L14" s="457">
        <v>1</v>
      </c>
      <c r="M14" s="456">
        <v>2575</v>
      </c>
      <c r="N14" s="457">
        <v>5.7895091845223373E-2</v>
      </c>
      <c r="O14" s="457">
        <v>1</v>
      </c>
      <c r="P14" s="456">
        <v>208</v>
      </c>
      <c r="Q14" s="457">
        <v>4.6765744092452282E-3</v>
      </c>
      <c r="R14" s="457">
        <v>1</v>
      </c>
    </row>
    <row r="15" spans="1:18" x14ac:dyDescent="0.2">
      <c r="A15" s="315" t="s">
        <v>22</v>
      </c>
      <c r="B15" s="315" t="s">
        <v>271</v>
      </c>
      <c r="C15" s="26" t="s">
        <v>501</v>
      </c>
      <c r="D15" s="456">
        <v>22</v>
      </c>
      <c r="E15" s="457">
        <v>1.6778523489932886E-3</v>
      </c>
      <c r="F15" s="457">
        <v>1</v>
      </c>
      <c r="G15" s="456" t="s">
        <v>243</v>
      </c>
      <c r="H15" s="457" t="s">
        <v>243</v>
      </c>
      <c r="I15" s="457" t="s">
        <v>243</v>
      </c>
      <c r="J15" s="456" t="s">
        <v>243</v>
      </c>
      <c r="K15" s="457" t="s">
        <v>243</v>
      </c>
      <c r="L15" s="457" t="s">
        <v>243</v>
      </c>
      <c r="M15" s="456">
        <v>65</v>
      </c>
      <c r="N15" s="457">
        <v>4.9572910311165347E-3</v>
      </c>
      <c r="O15" s="457">
        <v>1</v>
      </c>
      <c r="P15" s="456">
        <v>12888</v>
      </c>
      <c r="Q15" s="457">
        <v>0.98291641244661376</v>
      </c>
      <c r="R15" s="457">
        <v>1</v>
      </c>
    </row>
    <row r="16" spans="1:18" ht="13.5" thickBot="1" x14ac:dyDescent="0.25">
      <c r="A16" s="30" t="s">
        <v>22</v>
      </c>
      <c r="B16" s="30" t="s">
        <v>49</v>
      </c>
      <c r="C16" s="28" t="s">
        <v>383</v>
      </c>
      <c r="D16" s="459">
        <v>11436</v>
      </c>
      <c r="E16" s="180">
        <v>0.2532722078267225</v>
      </c>
      <c r="F16" s="180">
        <v>0.78454004896817064</v>
      </c>
      <c r="G16" s="459">
        <v>113</v>
      </c>
      <c r="H16" s="180">
        <v>2.5026022634154982E-3</v>
      </c>
      <c r="I16" s="180">
        <v>1</v>
      </c>
      <c r="J16" s="459">
        <v>422</v>
      </c>
      <c r="K16" s="180">
        <v>9.3460013731092063E-3</v>
      </c>
      <c r="L16" s="180">
        <v>0.18009478672985782</v>
      </c>
      <c r="M16" s="459">
        <v>11050</v>
      </c>
      <c r="N16" s="180">
        <v>0.24472349567027663</v>
      </c>
      <c r="O16" s="180">
        <v>0.94434389140271491</v>
      </c>
      <c r="P16" s="459">
        <v>2653</v>
      </c>
      <c r="Q16" s="180">
        <v>5.875578588355148E-2</v>
      </c>
      <c r="R16" s="180">
        <v>0.83490388239728608</v>
      </c>
    </row>
    <row r="17" spans="1:21" s="455" customFormat="1" ht="21.75" customHeight="1" thickTop="1" x14ac:dyDescent="0.2">
      <c r="A17" s="650" t="s">
        <v>146</v>
      </c>
      <c r="B17" s="651"/>
      <c r="C17" s="651"/>
      <c r="D17" s="464">
        <v>59104</v>
      </c>
      <c r="E17" s="465">
        <v>0.17566896814097743</v>
      </c>
      <c r="F17" s="465">
        <v>0.71996819166215487</v>
      </c>
      <c r="G17" s="464">
        <v>970</v>
      </c>
      <c r="H17" s="465">
        <v>2.8830349738892141E-3</v>
      </c>
      <c r="I17" s="465">
        <v>0.43505154639175259</v>
      </c>
      <c r="J17" s="464">
        <v>1862</v>
      </c>
      <c r="K17" s="465">
        <v>5.5342382694656871E-3</v>
      </c>
      <c r="L17" s="465">
        <v>0.33941997851772288</v>
      </c>
      <c r="M17" s="464">
        <v>26156</v>
      </c>
      <c r="N17" s="465">
        <v>7.7740889460872459E-2</v>
      </c>
      <c r="O17" s="465">
        <v>0.72216699801192841</v>
      </c>
      <c r="P17" s="464">
        <v>33221</v>
      </c>
      <c r="Q17" s="465">
        <v>9.8739489554199575E-2</v>
      </c>
      <c r="R17" s="465">
        <v>0.71972547485024529</v>
      </c>
      <c r="U17" s="163"/>
    </row>
    <row r="18" spans="1:21" x14ac:dyDescent="0.2">
      <c r="A18" s="29" t="s">
        <v>27</v>
      </c>
      <c r="B18" s="29" t="s">
        <v>25</v>
      </c>
      <c r="C18" s="10" t="s">
        <v>502</v>
      </c>
      <c r="D18" s="232">
        <v>4935</v>
      </c>
      <c r="E18" s="177">
        <v>0.27824763193504737</v>
      </c>
      <c r="F18" s="177">
        <v>0.68125633232016214</v>
      </c>
      <c r="G18" s="232">
        <v>89</v>
      </c>
      <c r="H18" s="177">
        <v>5.018042399639152E-3</v>
      </c>
      <c r="I18" s="177">
        <v>1</v>
      </c>
      <c r="J18" s="232">
        <v>114</v>
      </c>
      <c r="K18" s="177">
        <v>6.4276048714479025E-3</v>
      </c>
      <c r="L18" s="177">
        <v>0.12280701754385964</v>
      </c>
      <c r="M18" s="232">
        <v>734</v>
      </c>
      <c r="N18" s="177">
        <v>4.1384754172304916E-2</v>
      </c>
      <c r="O18" s="177">
        <v>0.66212534059945505</v>
      </c>
      <c r="P18" s="232">
        <v>3481</v>
      </c>
      <c r="Q18" s="177">
        <v>0.19626747857465043</v>
      </c>
      <c r="R18" s="177">
        <v>0.90634875035909224</v>
      </c>
    </row>
    <row r="19" spans="1:21" x14ac:dyDescent="0.2">
      <c r="A19" s="29" t="s">
        <v>27</v>
      </c>
      <c r="B19" s="29" t="s">
        <v>36</v>
      </c>
      <c r="C19" s="10" t="s">
        <v>250</v>
      </c>
      <c r="D19" s="232">
        <v>14882</v>
      </c>
      <c r="E19" s="177">
        <v>0.32630955774332887</v>
      </c>
      <c r="F19" s="177">
        <v>0.48441069748689691</v>
      </c>
      <c r="G19" s="232">
        <v>153</v>
      </c>
      <c r="H19" s="177">
        <v>3.3547481746223169E-3</v>
      </c>
      <c r="I19" s="177">
        <v>1</v>
      </c>
      <c r="J19" s="232">
        <v>60</v>
      </c>
      <c r="K19" s="177">
        <v>1.315587519459732E-3</v>
      </c>
      <c r="L19" s="177">
        <v>1</v>
      </c>
      <c r="M19" s="232">
        <v>2368</v>
      </c>
      <c r="N19" s="177">
        <v>5.1921854101344089E-2</v>
      </c>
      <c r="O19" s="177">
        <v>0.82221283783783783</v>
      </c>
      <c r="P19" s="232">
        <v>3423</v>
      </c>
      <c r="Q19" s="177">
        <v>7.5054267985177711E-2</v>
      </c>
      <c r="R19" s="177">
        <v>0.80893952673093772</v>
      </c>
    </row>
    <row r="20" spans="1:21" x14ac:dyDescent="0.2">
      <c r="A20" s="29" t="s">
        <v>27</v>
      </c>
      <c r="B20" s="29" t="s">
        <v>40</v>
      </c>
      <c r="C20" s="29" t="s">
        <v>179</v>
      </c>
      <c r="D20" s="232">
        <v>3220</v>
      </c>
      <c r="E20" s="177">
        <v>0.17559166757552622</v>
      </c>
      <c r="F20" s="177" t="s">
        <v>243</v>
      </c>
      <c r="G20" s="232" t="s">
        <v>243</v>
      </c>
      <c r="H20" s="177" t="s">
        <v>243</v>
      </c>
      <c r="I20" s="179" t="s">
        <v>243</v>
      </c>
      <c r="J20" s="232">
        <v>240</v>
      </c>
      <c r="K20" s="177">
        <v>1.3087577707492639E-2</v>
      </c>
      <c r="L20" s="177" t="s">
        <v>243</v>
      </c>
      <c r="M20" s="232">
        <v>734</v>
      </c>
      <c r="N20" s="177">
        <v>4.0026175155414984E-2</v>
      </c>
      <c r="O20" s="177" t="s">
        <v>243</v>
      </c>
      <c r="P20" s="232">
        <v>1366</v>
      </c>
      <c r="Q20" s="177">
        <v>7.4490129785145603E-2</v>
      </c>
      <c r="R20" s="177" t="s">
        <v>243</v>
      </c>
    </row>
    <row r="21" spans="1:21" x14ac:dyDescent="0.2">
      <c r="A21" s="29" t="s">
        <v>27</v>
      </c>
      <c r="B21" s="29" t="s">
        <v>45</v>
      </c>
      <c r="C21" s="29" t="s">
        <v>180</v>
      </c>
      <c r="D21" s="232">
        <v>2139</v>
      </c>
      <c r="E21" s="177">
        <v>6.8694200012846041E-2</v>
      </c>
      <c r="F21" s="177" t="s">
        <v>243</v>
      </c>
      <c r="G21" s="232">
        <v>257</v>
      </c>
      <c r="H21" s="177">
        <v>8.2535808337080088E-3</v>
      </c>
      <c r="I21" s="177" t="s">
        <v>243</v>
      </c>
      <c r="J21" s="232">
        <v>632</v>
      </c>
      <c r="K21" s="177">
        <v>2.0296743528807244E-2</v>
      </c>
      <c r="L21" s="177" t="s">
        <v>243</v>
      </c>
      <c r="M21" s="232">
        <v>2359</v>
      </c>
      <c r="N21" s="177">
        <v>7.575952212730426E-2</v>
      </c>
      <c r="O21" s="177" t="s">
        <v>243</v>
      </c>
      <c r="P21" s="232">
        <v>3055</v>
      </c>
      <c r="Q21" s="177">
        <v>9.8111632089408443E-2</v>
      </c>
      <c r="R21" s="177" t="s">
        <v>243</v>
      </c>
    </row>
    <row r="22" spans="1:21" x14ac:dyDescent="0.2">
      <c r="A22" s="29" t="s">
        <v>27</v>
      </c>
      <c r="B22" s="29" t="s">
        <v>46</v>
      </c>
      <c r="C22" s="29" t="s">
        <v>181</v>
      </c>
      <c r="D22" s="232">
        <v>8361</v>
      </c>
      <c r="E22" s="177">
        <v>0.11806820588858292</v>
      </c>
      <c r="F22" s="177">
        <v>1</v>
      </c>
      <c r="G22" s="232" t="s">
        <v>243</v>
      </c>
      <c r="H22" s="177" t="s">
        <v>243</v>
      </c>
      <c r="I22" s="177" t="s">
        <v>243</v>
      </c>
      <c r="J22" s="232">
        <v>434</v>
      </c>
      <c r="K22" s="177">
        <v>6.1286450610746309E-3</v>
      </c>
      <c r="L22" s="177">
        <v>1</v>
      </c>
      <c r="M22" s="232">
        <v>9</v>
      </c>
      <c r="N22" s="177">
        <v>1.2709171785638636E-4</v>
      </c>
      <c r="O22" s="177">
        <v>1</v>
      </c>
      <c r="P22" s="232">
        <v>1329</v>
      </c>
      <c r="Q22" s="177">
        <v>1.8767210336793051E-2</v>
      </c>
      <c r="R22" s="177">
        <v>1</v>
      </c>
    </row>
    <row r="23" spans="1:21" ht="13.5" thickBot="1" x14ac:dyDescent="0.25">
      <c r="A23" s="30" t="s">
        <v>27</v>
      </c>
      <c r="B23" s="30" t="s">
        <v>48</v>
      </c>
      <c r="C23" s="214" t="s">
        <v>236</v>
      </c>
      <c r="D23" s="459">
        <v>12825</v>
      </c>
      <c r="E23" s="180">
        <v>0.27388630248152734</v>
      </c>
      <c r="F23" s="180">
        <v>0.87672514619883046</v>
      </c>
      <c r="G23" s="459">
        <v>82</v>
      </c>
      <c r="H23" s="180">
        <v>1.7511638833126895E-3</v>
      </c>
      <c r="I23" s="180">
        <v>0.73170731707317072</v>
      </c>
      <c r="J23" s="459">
        <v>392</v>
      </c>
      <c r="K23" s="180">
        <v>8.3714175885191994E-3</v>
      </c>
      <c r="L23" s="180">
        <v>0.32908163265306123</v>
      </c>
      <c r="M23" s="459">
        <v>2179</v>
      </c>
      <c r="N23" s="180">
        <v>4.6533976850467687E-2</v>
      </c>
      <c r="O23" s="180">
        <v>0.65167508031206978</v>
      </c>
      <c r="P23" s="459">
        <v>1627</v>
      </c>
      <c r="Q23" s="180">
        <v>3.4745654123777392E-2</v>
      </c>
      <c r="R23" s="180">
        <v>0.57836508912108175</v>
      </c>
    </row>
    <row r="24" spans="1:21" s="455" customFormat="1" ht="21.75" customHeight="1" thickTop="1" x14ac:dyDescent="0.2">
      <c r="A24" s="650" t="s">
        <v>147</v>
      </c>
      <c r="B24" s="651"/>
      <c r="C24" s="651"/>
      <c r="D24" s="464">
        <v>46362</v>
      </c>
      <c r="E24" s="465">
        <v>0.20117156990367091</v>
      </c>
      <c r="F24" s="465">
        <v>0.65087787412104736</v>
      </c>
      <c r="G24" s="464">
        <v>581</v>
      </c>
      <c r="H24" s="465">
        <v>2.521044866788163E-3</v>
      </c>
      <c r="I24" s="465">
        <v>0.51979345955249567</v>
      </c>
      <c r="J24" s="464">
        <v>1872</v>
      </c>
      <c r="K24" s="465">
        <v>8.1228846654517045E-3</v>
      </c>
      <c r="L24" s="465">
        <v>0.34027777777777779</v>
      </c>
      <c r="M24" s="464">
        <v>8383</v>
      </c>
      <c r="N24" s="465">
        <v>3.6375075935086348E-2</v>
      </c>
      <c r="O24" s="465">
        <v>0.46069426219730408</v>
      </c>
      <c r="P24" s="464">
        <v>14281</v>
      </c>
      <c r="Q24" s="465">
        <v>6.1967369608608866E-2</v>
      </c>
      <c r="R24" s="465">
        <v>0.57376934388348155</v>
      </c>
      <c r="U24" s="163"/>
    </row>
    <row r="25" spans="1:21" x14ac:dyDescent="0.2">
      <c r="A25" s="29" t="s">
        <v>35</v>
      </c>
      <c r="B25" s="29" t="s">
        <v>33</v>
      </c>
      <c r="C25" s="10" t="s">
        <v>261</v>
      </c>
      <c r="D25" s="232">
        <v>3060</v>
      </c>
      <c r="E25" s="177">
        <v>0.13957307060755336</v>
      </c>
      <c r="F25" s="177">
        <v>1</v>
      </c>
      <c r="G25" s="232">
        <v>51</v>
      </c>
      <c r="H25" s="177">
        <v>2.3262178434592228E-3</v>
      </c>
      <c r="I25" s="177">
        <v>1</v>
      </c>
      <c r="J25" s="232">
        <v>75</v>
      </c>
      <c r="K25" s="177">
        <v>3.4209085933223863E-3</v>
      </c>
      <c r="L25" s="177">
        <v>1</v>
      </c>
      <c r="M25" s="232">
        <v>6820</v>
      </c>
      <c r="N25" s="177">
        <v>0.31107462141944903</v>
      </c>
      <c r="O25" s="177">
        <v>0.99398826979472144</v>
      </c>
      <c r="P25" s="232">
        <v>1732</v>
      </c>
      <c r="Q25" s="177">
        <v>7.9000182448458314E-2</v>
      </c>
      <c r="R25" s="177">
        <v>0.87817551963048501</v>
      </c>
    </row>
    <row r="26" spans="1:21" x14ac:dyDescent="0.2">
      <c r="A26" s="29" t="s">
        <v>35</v>
      </c>
      <c r="B26" s="29" t="s">
        <v>37</v>
      </c>
      <c r="C26" s="10" t="s">
        <v>235</v>
      </c>
      <c r="D26" s="232">
        <v>844</v>
      </c>
      <c r="E26" s="177">
        <v>5.7559844506581193E-2</v>
      </c>
      <c r="F26" s="177" t="s">
        <v>243</v>
      </c>
      <c r="G26" s="232">
        <v>16</v>
      </c>
      <c r="H26" s="177">
        <v>1.0911818863806862E-3</v>
      </c>
      <c r="I26" s="177" t="s">
        <v>243</v>
      </c>
      <c r="J26" s="232">
        <v>120</v>
      </c>
      <c r="K26" s="177">
        <v>8.1838641478551456E-3</v>
      </c>
      <c r="L26" s="177" t="s">
        <v>243</v>
      </c>
      <c r="M26" s="232">
        <v>473</v>
      </c>
      <c r="N26" s="177">
        <v>3.2258064516129031E-2</v>
      </c>
      <c r="O26" s="177" t="s">
        <v>243</v>
      </c>
      <c r="P26" s="232">
        <v>1493</v>
      </c>
      <c r="Q26" s="177">
        <v>0.10182090977289777</v>
      </c>
      <c r="R26" s="177" t="s">
        <v>243</v>
      </c>
    </row>
    <row r="27" spans="1:21" x14ac:dyDescent="0.2">
      <c r="A27" s="29" t="s">
        <v>35</v>
      </c>
      <c r="B27" s="29" t="s">
        <v>92</v>
      </c>
      <c r="C27" s="10" t="s">
        <v>366</v>
      </c>
      <c r="D27" s="232" t="s">
        <v>243</v>
      </c>
      <c r="E27" s="177" t="s">
        <v>243</v>
      </c>
      <c r="F27" s="177" t="s">
        <v>243</v>
      </c>
      <c r="G27" s="232" t="s">
        <v>243</v>
      </c>
      <c r="H27" s="177" t="s">
        <v>243</v>
      </c>
      <c r="I27" s="177" t="s">
        <v>243</v>
      </c>
      <c r="J27" s="232" t="s">
        <v>243</v>
      </c>
      <c r="K27" s="177" t="s">
        <v>243</v>
      </c>
      <c r="L27" s="177" t="s">
        <v>243</v>
      </c>
      <c r="M27" s="232" t="s">
        <v>243</v>
      </c>
      <c r="N27" s="177" t="s">
        <v>243</v>
      </c>
      <c r="O27" s="177" t="s">
        <v>243</v>
      </c>
      <c r="P27" s="232" t="s">
        <v>243</v>
      </c>
      <c r="Q27" s="177" t="s">
        <v>243</v>
      </c>
      <c r="R27" s="177" t="s">
        <v>243</v>
      </c>
    </row>
    <row r="28" spans="1:21" x14ac:dyDescent="0.2">
      <c r="A28" s="29" t="s">
        <v>35</v>
      </c>
      <c r="B28" s="29" t="s">
        <v>94</v>
      </c>
      <c r="C28" s="10" t="s">
        <v>268</v>
      </c>
      <c r="D28" s="232">
        <v>2302</v>
      </c>
      <c r="E28" s="177">
        <v>0.17009014334269248</v>
      </c>
      <c r="F28" s="177" t="s">
        <v>243</v>
      </c>
      <c r="G28" s="232" t="s">
        <v>243</v>
      </c>
      <c r="H28" s="177" t="s">
        <v>243</v>
      </c>
      <c r="I28" s="177" t="s">
        <v>243</v>
      </c>
      <c r="J28" s="460" t="s">
        <v>243</v>
      </c>
      <c r="K28" s="177" t="s">
        <v>243</v>
      </c>
      <c r="L28" s="177" t="s">
        <v>243</v>
      </c>
      <c r="M28" s="232">
        <v>195</v>
      </c>
      <c r="N28" s="177">
        <v>1.4408157233633812E-2</v>
      </c>
      <c r="O28" s="177" t="s">
        <v>243</v>
      </c>
      <c r="P28" s="232">
        <v>592</v>
      </c>
      <c r="Q28" s="177">
        <v>4.3741687601595983E-2</v>
      </c>
      <c r="R28" s="177" t="s">
        <v>243</v>
      </c>
    </row>
    <row r="29" spans="1:21" x14ac:dyDescent="0.2">
      <c r="A29" s="315" t="s">
        <v>35</v>
      </c>
      <c r="B29" s="315" t="s">
        <v>95</v>
      </c>
      <c r="C29" s="315" t="s">
        <v>182</v>
      </c>
      <c r="D29" s="456">
        <v>30228</v>
      </c>
      <c r="E29" s="457">
        <v>0.43215577508685149</v>
      </c>
      <c r="F29" s="457">
        <v>1</v>
      </c>
      <c r="G29" s="456">
        <v>4</v>
      </c>
      <c r="H29" s="457">
        <v>5.7186155231818377E-5</v>
      </c>
      <c r="I29" s="457">
        <v>1</v>
      </c>
      <c r="J29" s="232">
        <v>44</v>
      </c>
      <c r="K29" s="457">
        <v>6.2904770755000219E-4</v>
      </c>
      <c r="L29" s="457">
        <v>1</v>
      </c>
      <c r="M29" s="456">
        <v>1252</v>
      </c>
      <c r="N29" s="457">
        <v>1.7899266587559151E-2</v>
      </c>
      <c r="O29" s="457">
        <v>1</v>
      </c>
      <c r="P29" s="456">
        <v>7029</v>
      </c>
      <c r="Q29" s="457">
        <v>0.10049037128111284</v>
      </c>
      <c r="R29" s="457">
        <v>1</v>
      </c>
    </row>
    <row r="30" spans="1:21" x14ac:dyDescent="0.2">
      <c r="A30" s="315" t="s">
        <v>35</v>
      </c>
      <c r="B30" s="315" t="s">
        <v>97</v>
      </c>
      <c r="C30" s="26" t="s">
        <v>503</v>
      </c>
      <c r="D30" s="456">
        <v>1985</v>
      </c>
      <c r="E30" s="457">
        <v>0.23022500579911853</v>
      </c>
      <c r="F30" s="457" t="s">
        <v>243</v>
      </c>
      <c r="G30" s="456">
        <v>4</v>
      </c>
      <c r="H30" s="457">
        <v>4.6392948271862676E-4</v>
      </c>
      <c r="I30" s="457" t="s">
        <v>243</v>
      </c>
      <c r="J30" s="456">
        <v>13</v>
      </c>
      <c r="K30" s="457">
        <v>1.507770818835537E-3</v>
      </c>
      <c r="L30" s="457" t="s">
        <v>243</v>
      </c>
      <c r="M30" s="456">
        <v>55</v>
      </c>
      <c r="N30" s="457">
        <v>6.3790303873811184E-3</v>
      </c>
      <c r="O30" s="457" t="s">
        <v>243</v>
      </c>
      <c r="P30" s="456">
        <v>306</v>
      </c>
      <c r="Q30" s="457">
        <v>3.5490605427974949E-2</v>
      </c>
      <c r="R30" s="457" t="s">
        <v>243</v>
      </c>
    </row>
    <row r="31" spans="1:21" x14ac:dyDescent="0.2">
      <c r="A31" s="315" t="s">
        <v>35</v>
      </c>
      <c r="B31" s="315" t="s">
        <v>99</v>
      </c>
      <c r="C31" s="26" t="s">
        <v>504</v>
      </c>
      <c r="D31" s="456">
        <v>645</v>
      </c>
      <c r="E31" s="457">
        <v>8.0233859932827473E-2</v>
      </c>
      <c r="F31" s="457" t="s">
        <v>243</v>
      </c>
      <c r="G31" s="456">
        <v>22</v>
      </c>
      <c r="H31" s="457">
        <v>2.7366587884065183E-3</v>
      </c>
      <c r="I31" s="457" t="s">
        <v>243</v>
      </c>
      <c r="J31" s="456">
        <v>61</v>
      </c>
      <c r="K31" s="457">
        <v>7.5880084587635274E-3</v>
      </c>
      <c r="L31" s="457" t="s">
        <v>243</v>
      </c>
      <c r="M31" s="456">
        <v>479</v>
      </c>
      <c r="N31" s="457">
        <v>5.9584525438487371E-2</v>
      </c>
      <c r="O31" s="457" t="s">
        <v>243</v>
      </c>
      <c r="P31" s="456">
        <v>697</v>
      </c>
      <c r="Q31" s="457">
        <v>8.6702326159970144E-2</v>
      </c>
      <c r="R31" s="457" t="s">
        <v>243</v>
      </c>
    </row>
    <row r="32" spans="1:21" x14ac:dyDescent="0.2">
      <c r="A32" s="315" t="s">
        <v>35</v>
      </c>
      <c r="B32" s="315" t="s">
        <v>102</v>
      </c>
      <c r="C32" s="26" t="s">
        <v>505</v>
      </c>
      <c r="D32" s="456">
        <v>2376</v>
      </c>
      <c r="E32" s="457">
        <v>8.8839035333707239E-2</v>
      </c>
      <c r="F32" s="457">
        <v>0.44444444444444442</v>
      </c>
      <c r="G32" s="456" t="s">
        <v>243</v>
      </c>
      <c r="H32" s="457" t="s">
        <v>243</v>
      </c>
      <c r="I32" s="457" t="s">
        <v>243</v>
      </c>
      <c r="J32" s="456">
        <v>157</v>
      </c>
      <c r="K32" s="457">
        <v>5.8702561226397455E-3</v>
      </c>
      <c r="L32" s="457" t="s">
        <v>243</v>
      </c>
      <c r="M32" s="456">
        <v>790</v>
      </c>
      <c r="N32" s="457">
        <v>2.9538231445129931E-2</v>
      </c>
      <c r="O32" s="457">
        <v>0.36962025316455699</v>
      </c>
      <c r="P32" s="456">
        <v>2283</v>
      </c>
      <c r="Q32" s="457">
        <v>8.5361749859786881E-2</v>
      </c>
      <c r="R32" s="457">
        <v>0.33464739378011388</v>
      </c>
    </row>
    <row r="33" spans="1:21" x14ac:dyDescent="0.2">
      <c r="A33" s="315" t="s">
        <v>35</v>
      </c>
      <c r="B33" s="315" t="s">
        <v>103</v>
      </c>
      <c r="C33" s="26" t="s">
        <v>367</v>
      </c>
      <c r="D33" s="456" t="s">
        <v>243</v>
      </c>
      <c r="E33" s="457" t="s">
        <v>243</v>
      </c>
      <c r="F33" s="457" t="s">
        <v>243</v>
      </c>
      <c r="G33" s="456" t="s">
        <v>243</v>
      </c>
      <c r="H33" s="457" t="s">
        <v>243</v>
      </c>
      <c r="I33" s="457" t="s">
        <v>243</v>
      </c>
      <c r="J33" s="456" t="s">
        <v>243</v>
      </c>
      <c r="K33" s="457" t="s">
        <v>243</v>
      </c>
      <c r="L33" s="457" t="s">
        <v>243</v>
      </c>
      <c r="M33" s="456" t="s">
        <v>243</v>
      </c>
      <c r="N33" s="457" t="s">
        <v>243</v>
      </c>
      <c r="O33" s="457" t="s">
        <v>243</v>
      </c>
      <c r="P33" s="456" t="s">
        <v>243</v>
      </c>
      <c r="Q33" s="457" t="s">
        <v>243</v>
      </c>
      <c r="R33" s="457" t="s">
        <v>243</v>
      </c>
    </row>
    <row r="34" spans="1:21" ht="13.5" thickBot="1" x14ac:dyDescent="0.25">
      <c r="A34" s="30" t="s">
        <v>35</v>
      </c>
      <c r="B34" s="30" t="s">
        <v>106</v>
      </c>
      <c r="C34" s="28" t="s">
        <v>430</v>
      </c>
      <c r="D34" s="459">
        <v>9699</v>
      </c>
      <c r="E34" s="180">
        <v>0.22338661384679165</v>
      </c>
      <c r="F34" s="180">
        <v>0.6733683884936591</v>
      </c>
      <c r="G34" s="459" t="s">
        <v>243</v>
      </c>
      <c r="H34" s="180" t="s">
        <v>243</v>
      </c>
      <c r="I34" s="180" t="s">
        <v>243</v>
      </c>
      <c r="J34" s="459">
        <v>561</v>
      </c>
      <c r="K34" s="180">
        <v>1.2920908379013312E-2</v>
      </c>
      <c r="L34" s="180">
        <v>0.25490196078431371</v>
      </c>
      <c r="M34" s="459">
        <v>1684</v>
      </c>
      <c r="N34" s="180">
        <v>3.8785757059284165E-2</v>
      </c>
      <c r="O34" s="180">
        <v>0.50950118764845609</v>
      </c>
      <c r="P34" s="459">
        <v>2176</v>
      </c>
      <c r="Q34" s="180">
        <v>5.0117462803445575E-2</v>
      </c>
      <c r="R34" s="180">
        <v>0.5091911764705882</v>
      </c>
    </row>
    <row r="35" spans="1:21" s="455" customFormat="1" ht="21.75" customHeight="1" thickTop="1" x14ac:dyDescent="0.2">
      <c r="A35" s="650" t="s">
        <v>148</v>
      </c>
      <c r="B35" s="651"/>
      <c r="C35" s="651"/>
      <c r="D35" s="464">
        <v>51139</v>
      </c>
      <c r="E35" s="465">
        <v>0.22733496332518338</v>
      </c>
      <c r="F35" s="465">
        <v>0.79929212538375805</v>
      </c>
      <c r="G35" s="464">
        <v>97</v>
      </c>
      <c r="H35" s="465">
        <v>4.3120693487441655E-4</v>
      </c>
      <c r="I35" s="465">
        <v>0.5670103092783505</v>
      </c>
      <c r="J35" s="464">
        <v>1031</v>
      </c>
      <c r="K35" s="465">
        <v>4.5832407201600355E-3</v>
      </c>
      <c r="L35" s="465">
        <v>0.25412221144519881</v>
      </c>
      <c r="M35" s="464">
        <v>11748</v>
      </c>
      <c r="N35" s="465">
        <v>5.2224938875305625E-2</v>
      </c>
      <c r="O35" s="465">
        <v>0.78149472250595842</v>
      </c>
      <c r="P35" s="464">
        <v>16308</v>
      </c>
      <c r="Q35" s="465">
        <v>7.2496110246721493E-2</v>
      </c>
      <c r="R35" s="465">
        <v>0.63907284768211925</v>
      </c>
      <c r="U35" s="163"/>
    </row>
    <row r="36" spans="1:21" x14ac:dyDescent="0.2">
      <c r="A36" s="315" t="s">
        <v>87</v>
      </c>
      <c r="B36" s="315" t="s">
        <v>86</v>
      </c>
      <c r="C36" s="315" t="s">
        <v>185</v>
      </c>
      <c r="D36" s="456">
        <v>441</v>
      </c>
      <c r="E36" s="457">
        <v>5.3228726614363307E-2</v>
      </c>
      <c r="F36" s="457" t="s">
        <v>243</v>
      </c>
      <c r="G36" s="456" t="s">
        <v>243</v>
      </c>
      <c r="H36" s="457" t="s">
        <v>243</v>
      </c>
      <c r="I36" s="457" t="s">
        <v>243</v>
      </c>
      <c r="J36" s="456">
        <v>21</v>
      </c>
      <c r="K36" s="457">
        <v>2.5347012673506337E-3</v>
      </c>
      <c r="L36" s="457" t="s">
        <v>243</v>
      </c>
      <c r="M36" s="456">
        <v>265</v>
      </c>
      <c r="N36" s="457">
        <v>3.1985515992757993E-2</v>
      </c>
      <c r="O36" s="457" t="s">
        <v>243</v>
      </c>
      <c r="P36" s="456">
        <v>343</v>
      </c>
      <c r="Q36" s="457">
        <v>4.1400120700060349E-2</v>
      </c>
      <c r="R36" s="457" t="s">
        <v>243</v>
      </c>
    </row>
    <row r="37" spans="1:21" x14ac:dyDescent="0.2">
      <c r="A37" s="315" t="s">
        <v>87</v>
      </c>
      <c r="B37" s="315" t="s">
        <v>88</v>
      </c>
      <c r="C37" s="315" t="s">
        <v>186</v>
      </c>
      <c r="D37" s="456">
        <v>532</v>
      </c>
      <c r="E37" s="457">
        <v>0.20037664783427495</v>
      </c>
      <c r="F37" s="457" t="s">
        <v>243</v>
      </c>
      <c r="G37" s="456">
        <v>8</v>
      </c>
      <c r="H37" s="457">
        <v>3.0131826741996233E-3</v>
      </c>
      <c r="I37" s="457" t="s">
        <v>243</v>
      </c>
      <c r="J37" s="456">
        <v>34</v>
      </c>
      <c r="K37" s="457">
        <v>1.2806026365348399E-2</v>
      </c>
      <c r="L37" s="457" t="s">
        <v>243</v>
      </c>
      <c r="M37" s="456">
        <v>118</v>
      </c>
      <c r="N37" s="457">
        <v>4.4444444444444446E-2</v>
      </c>
      <c r="O37" s="457" t="s">
        <v>243</v>
      </c>
      <c r="P37" s="456">
        <v>163</v>
      </c>
      <c r="Q37" s="457">
        <v>6.1393596986817324E-2</v>
      </c>
      <c r="R37" s="457" t="s">
        <v>243</v>
      </c>
    </row>
    <row r="38" spans="1:21" x14ac:dyDescent="0.2">
      <c r="A38" s="315" t="s">
        <v>87</v>
      </c>
      <c r="B38" s="315" t="s">
        <v>89</v>
      </c>
      <c r="C38" s="26" t="s">
        <v>449</v>
      </c>
      <c r="D38" s="456">
        <v>6242</v>
      </c>
      <c r="E38" s="457">
        <v>0.21878724150017526</v>
      </c>
      <c r="F38" s="457">
        <v>0.66324895866709388</v>
      </c>
      <c r="G38" s="456">
        <v>23</v>
      </c>
      <c r="H38" s="457">
        <v>8.061689449702068E-4</v>
      </c>
      <c r="I38" s="457">
        <v>1</v>
      </c>
      <c r="J38" s="456">
        <v>43</v>
      </c>
      <c r="K38" s="457">
        <v>1.5071854188573432E-3</v>
      </c>
      <c r="L38" s="457">
        <v>1</v>
      </c>
      <c r="M38" s="456">
        <v>496</v>
      </c>
      <c r="N38" s="457">
        <v>1.7385208552400982E-2</v>
      </c>
      <c r="O38" s="457">
        <v>0.66733870967741937</v>
      </c>
      <c r="P38" s="456">
        <v>1326</v>
      </c>
      <c r="Q38" s="457">
        <v>4.6477392218717141E-2</v>
      </c>
      <c r="R38" s="457">
        <v>0.89819004524886881</v>
      </c>
    </row>
    <row r="39" spans="1:21" x14ac:dyDescent="0.2">
      <c r="A39" s="315" t="s">
        <v>87</v>
      </c>
      <c r="B39" s="315" t="s">
        <v>96</v>
      </c>
      <c r="C39" s="315" t="s">
        <v>187</v>
      </c>
      <c r="D39" s="456">
        <v>720</v>
      </c>
      <c r="E39" s="457">
        <v>8.8116509607147231E-2</v>
      </c>
      <c r="F39" s="457" t="s">
        <v>243</v>
      </c>
      <c r="G39" s="456" t="s">
        <v>243</v>
      </c>
      <c r="H39" s="457" t="s">
        <v>243</v>
      </c>
      <c r="I39" s="457" t="s">
        <v>243</v>
      </c>
      <c r="J39" s="456">
        <v>61</v>
      </c>
      <c r="K39" s="457">
        <v>7.4654265083833066E-3</v>
      </c>
      <c r="L39" s="457" t="s">
        <v>243</v>
      </c>
      <c r="M39" s="456">
        <v>334</v>
      </c>
      <c r="N39" s="457">
        <v>4.087626973442663E-2</v>
      </c>
      <c r="O39" s="457" t="s">
        <v>243</v>
      </c>
      <c r="P39" s="456">
        <v>646</v>
      </c>
      <c r="Q39" s="457">
        <v>7.906009056419043E-2</v>
      </c>
      <c r="R39" s="457" t="s">
        <v>243</v>
      </c>
    </row>
    <row r="40" spans="1:21" x14ac:dyDescent="0.2">
      <c r="A40" s="315" t="s">
        <v>87</v>
      </c>
      <c r="B40" s="315" t="s">
        <v>101</v>
      </c>
      <c r="C40" s="322" t="s">
        <v>162</v>
      </c>
      <c r="D40" s="456">
        <v>1003</v>
      </c>
      <c r="E40" s="457">
        <v>0.11883886255924171</v>
      </c>
      <c r="F40" s="457" t="s">
        <v>243</v>
      </c>
      <c r="G40" s="456">
        <v>52</v>
      </c>
      <c r="H40" s="457">
        <v>6.1611374407582941E-3</v>
      </c>
      <c r="I40" s="457" t="s">
        <v>243</v>
      </c>
      <c r="J40" s="456">
        <v>22</v>
      </c>
      <c r="K40" s="457">
        <v>2.6066350710900474E-3</v>
      </c>
      <c r="L40" s="457" t="s">
        <v>243</v>
      </c>
      <c r="M40" s="456">
        <v>347</v>
      </c>
      <c r="N40" s="457">
        <v>4.1113744075829385E-2</v>
      </c>
      <c r="O40" s="457" t="s">
        <v>243</v>
      </c>
      <c r="P40" s="456">
        <v>734</v>
      </c>
      <c r="Q40" s="457">
        <v>8.6966824644549759E-2</v>
      </c>
      <c r="R40" s="457" t="s">
        <v>243</v>
      </c>
    </row>
    <row r="41" spans="1:21" x14ac:dyDescent="0.2">
      <c r="A41" s="315" t="s">
        <v>87</v>
      </c>
      <c r="B41" s="315" t="s">
        <v>105</v>
      </c>
      <c r="C41" s="315" t="s">
        <v>188</v>
      </c>
      <c r="D41" s="456">
        <v>2620</v>
      </c>
      <c r="E41" s="457">
        <v>8.9960170306276607E-2</v>
      </c>
      <c r="F41" s="457" t="s">
        <v>243</v>
      </c>
      <c r="G41" s="456">
        <v>160</v>
      </c>
      <c r="H41" s="457">
        <v>5.4937508583985713E-3</v>
      </c>
      <c r="I41" s="457" t="s">
        <v>243</v>
      </c>
      <c r="J41" s="456">
        <v>412</v>
      </c>
      <c r="K41" s="457">
        <v>1.4146408460376321E-2</v>
      </c>
      <c r="L41" s="457" t="s">
        <v>243</v>
      </c>
      <c r="M41" s="456">
        <v>2326</v>
      </c>
      <c r="N41" s="457">
        <v>7.9865403103969237E-2</v>
      </c>
      <c r="O41" s="457" t="s">
        <v>243</v>
      </c>
      <c r="P41" s="456">
        <v>2416</v>
      </c>
      <c r="Q41" s="457">
        <v>8.2955637961818429E-2</v>
      </c>
      <c r="R41" s="457" t="s">
        <v>243</v>
      </c>
    </row>
    <row r="42" spans="1:21" ht="13.5" thickBot="1" x14ac:dyDescent="0.25">
      <c r="A42" s="30" t="s">
        <v>87</v>
      </c>
      <c r="B42" s="30" t="s">
        <v>110</v>
      </c>
      <c r="C42" s="28" t="s">
        <v>251</v>
      </c>
      <c r="D42" s="459">
        <v>20108</v>
      </c>
      <c r="E42" s="180">
        <v>0.24423660876958581</v>
      </c>
      <c r="F42" s="180">
        <v>0.9163517008155958</v>
      </c>
      <c r="G42" s="459">
        <v>190</v>
      </c>
      <c r="H42" s="180">
        <v>2.3077857403133728E-3</v>
      </c>
      <c r="I42" s="180">
        <v>0.7</v>
      </c>
      <c r="J42" s="459">
        <v>302</v>
      </c>
      <c r="K42" s="180">
        <v>3.6681647030244141E-3</v>
      </c>
      <c r="L42" s="180">
        <v>0.95033112582781454</v>
      </c>
      <c r="M42" s="459">
        <v>3613</v>
      </c>
      <c r="N42" s="180">
        <v>4.3884367788169565E-2</v>
      </c>
      <c r="O42" s="180">
        <v>0.95239413230002767</v>
      </c>
      <c r="P42" s="459">
        <v>7227</v>
      </c>
      <c r="Q42" s="180">
        <v>8.7780881817077619E-2</v>
      </c>
      <c r="R42" s="180">
        <v>0.96665282966652832</v>
      </c>
    </row>
    <row r="43" spans="1:21" s="455" customFormat="1" ht="21.75" customHeight="1" thickTop="1" x14ac:dyDescent="0.2">
      <c r="A43" s="650" t="s">
        <v>149</v>
      </c>
      <c r="B43" s="651"/>
      <c r="C43" s="651"/>
      <c r="D43" s="464">
        <v>31666</v>
      </c>
      <c r="E43" s="465">
        <v>0.18901125138030858</v>
      </c>
      <c r="F43" s="465">
        <v>0.7126255289585044</v>
      </c>
      <c r="G43" s="464">
        <v>433</v>
      </c>
      <c r="H43" s="465">
        <v>2.5845345748649537E-3</v>
      </c>
      <c r="I43" s="465">
        <v>0.36027713625866054</v>
      </c>
      <c r="J43" s="464">
        <v>895</v>
      </c>
      <c r="K43" s="465">
        <v>5.3421673083236341E-3</v>
      </c>
      <c r="L43" s="465">
        <v>0.36871508379888268</v>
      </c>
      <c r="M43" s="464">
        <v>7499</v>
      </c>
      <c r="N43" s="465">
        <v>4.4760796251529532E-2</v>
      </c>
      <c r="O43" s="465">
        <v>0.50300040005334046</v>
      </c>
      <c r="P43" s="464">
        <v>12855</v>
      </c>
      <c r="Q43" s="465">
        <v>7.6730235473184707E-2</v>
      </c>
      <c r="R43" s="465">
        <v>0.63609490470633989</v>
      </c>
      <c r="U43" s="163"/>
    </row>
    <row r="44" spans="1:21" x14ac:dyDescent="0.2">
      <c r="A44" s="29" t="s">
        <v>55</v>
      </c>
      <c r="B44" s="29" t="s">
        <v>53</v>
      </c>
      <c r="C44" s="29" t="s">
        <v>54</v>
      </c>
      <c r="D44" s="232">
        <v>1031</v>
      </c>
      <c r="E44" s="177">
        <v>0.11168887444480555</v>
      </c>
      <c r="F44" s="177" t="s">
        <v>243</v>
      </c>
      <c r="G44" s="232" t="s">
        <v>243</v>
      </c>
      <c r="H44" s="177" t="s">
        <v>243</v>
      </c>
      <c r="I44" s="177" t="s">
        <v>243</v>
      </c>
      <c r="J44" s="232">
        <v>80</v>
      </c>
      <c r="K44" s="177">
        <v>8.666450005416531E-3</v>
      </c>
      <c r="L44" s="177" t="s">
        <v>243</v>
      </c>
      <c r="M44" s="232">
        <v>437</v>
      </c>
      <c r="N44" s="177">
        <v>4.7340483154587804E-2</v>
      </c>
      <c r="O44" s="177" t="s">
        <v>243</v>
      </c>
      <c r="P44" s="232">
        <v>442</v>
      </c>
      <c r="Q44" s="177">
        <v>4.7882136279926338E-2</v>
      </c>
      <c r="R44" s="177" t="s">
        <v>243</v>
      </c>
    </row>
    <row r="45" spans="1:21" x14ac:dyDescent="0.2">
      <c r="A45" s="29" t="s">
        <v>55</v>
      </c>
      <c r="B45" s="29" t="s">
        <v>56</v>
      </c>
      <c r="C45" s="29" t="s">
        <v>57</v>
      </c>
      <c r="D45" s="232">
        <v>3337</v>
      </c>
      <c r="E45" s="177">
        <v>0.18545070579081915</v>
      </c>
      <c r="F45" s="177">
        <v>0.78603536110278693</v>
      </c>
      <c r="G45" s="232">
        <v>198</v>
      </c>
      <c r="H45" s="177">
        <v>1.1003667889296432E-2</v>
      </c>
      <c r="I45" s="177">
        <v>0.84343434343434343</v>
      </c>
      <c r="J45" s="232" t="s">
        <v>243</v>
      </c>
      <c r="K45" s="177" t="s">
        <v>243</v>
      </c>
      <c r="L45" s="177" t="s">
        <v>243</v>
      </c>
      <c r="M45" s="232">
        <v>967</v>
      </c>
      <c r="N45" s="177">
        <v>5.3740135600755808E-2</v>
      </c>
      <c r="O45" s="177">
        <v>0.62254395036194421</v>
      </c>
      <c r="P45" s="232">
        <v>956</v>
      </c>
      <c r="Q45" s="177">
        <v>5.3128820718017118E-2</v>
      </c>
      <c r="R45" s="177">
        <v>0.83472803347280333</v>
      </c>
    </row>
    <row r="46" spans="1:21" x14ac:dyDescent="0.2">
      <c r="A46" s="315" t="s">
        <v>55</v>
      </c>
      <c r="B46" s="315" t="s">
        <v>58</v>
      </c>
      <c r="C46" s="315" t="s">
        <v>189</v>
      </c>
      <c r="D46" s="456">
        <v>4586</v>
      </c>
      <c r="E46" s="457">
        <v>0.24542438189018517</v>
      </c>
      <c r="F46" s="457">
        <v>0.93174880069777588</v>
      </c>
      <c r="G46" s="456">
        <v>26</v>
      </c>
      <c r="H46" s="457">
        <v>1.3914160333939848E-3</v>
      </c>
      <c r="I46" s="457">
        <v>1</v>
      </c>
      <c r="J46" s="456">
        <v>28</v>
      </c>
      <c r="K46" s="457">
        <v>1.4984480359627528E-3</v>
      </c>
      <c r="L46" s="457">
        <v>1</v>
      </c>
      <c r="M46" s="456">
        <v>264</v>
      </c>
      <c r="N46" s="457">
        <v>1.4128224339077384E-2</v>
      </c>
      <c r="O46" s="457">
        <v>0.91666666666666663</v>
      </c>
      <c r="P46" s="456">
        <v>1129</v>
      </c>
      <c r="Q46" s="457">
        <v>6.0419565450069573E-2</v>
      </c>
      <c r="R46" s="457">
        <v>0.89459698848538527</v>
      </c>
    </row>
    <row r="47" spans="1:21" x14ac:dyDescent="0.2">
      <c r="A47" s="315" t="s">
        <v>55</v>
      </c>
      <c r="B47" s="315" t="s">
        <v>59</v>
      </c>
      <c r="C47" s="26" t="s">
        <v>385</v>
      </c>
      <c r="D47" s="456">
        <v>2175</v>
      </c>
      <c r="E47" s="457">
        <v>0.11961722488038277</v>
      </c>
      <c r="F47" s="457">
        <v>0.55402298850574716</v>
      </c>
      <c r="G47" s="456">
        <v>2</v>
      </c>
      <c r="H47" s="457">
        <v>1.0999285046471979E-4</v>
      </c>
      <c r="I47" s="457">
        <v>1</v>
      </c>
      <c r="J47" s="456">
        <v>13</v>
      </c>
      <c r="K47" s="457">
        <v>7.1495352802067866E-4</v>
      </c>
      <c r="L47" s="457" t="s">
        <v>243</v>
      </c>
      <c r="M47" s="456">
        <v>500</v>
      </c>
      <c r="N47" s="457">
        <v>2.7498212616179948E-2</v>
      </c>
      <c r="O47" s="457">
        <v>0.52800000000000002</v>
      </c>
      <c r="P47" s="456">
        <v>1889</v>
      </c>
      <c r="Q47" s="457">
        <v>0.10388824726392784</v>
      </c>
      <c r="R47" s="457">
        <v>0.55055584965590254</v>
      </c>
    </row>
    <row r="48" spans="1:21" x14ac:dyDescent="0.2">
      <c r="A48" s="315" t="s">
        <v>55</v>
      </c>
      <c r="B48" s="315" t="s">
        <v>63</v>
      </c>
      <c r="C48" s="26" t="s">
        <v>506</v>
      </c>
      <c r="D48" s="456">
        <v>1020</v>
      </c>
      <c r="E48" s="457">
        <v>0.14388489208633093</v>
      </c>
      <c r="F48" s="457" t="s">
        <v>243</v>
      </c>
      <c r="G48" s="456" t="s">
        <v>243</v>
      </c>
      <c r="H48" s="457" t="s">
        <v>243</v>
      </c>
      <c r="I48" s="457" t="s">
        <v>243</v>
      </c>
      <c r="J48" s="456">
        <v>9</v>
      </c>
      <c r="K48" s="457">
        <v>1.2695725772323319E-3</v>
      </c>
      <c r="L48" s="457" t="s">
        <v>243</v>
      </c>
      <c r="M48" s="456">
        <v>69</v>
      </c>
      <c r="N48" s="457">
        <v>9.73338975878121E-3</v>
      </c>
      <c r="O48" s="457" t="s">
        <v>243</v>
      </c>
      <c r="P48" s="456">
        <v>212</v>
      </c>
      <c r="Q48" s="457">
        <v>2.9905487374806038E-2</v>
      </c>
      <c r="R48" s="457" t="s">
        <v>243</v>
      </c>
    </row>
    <row r="49" spans="1:21" x14ac:dyDescent="0.2">
      <c r="A49" s="315" t="s">
        <v>55</v>
      </c>
      <c r="B49" s="315" t="s">
        <v>66</v>
      </c>
      <c r="C49" s="26" t="s">
        <v>447</v>
      </c>
      <c r="D49" s="456">
        <v>3319</v>
      </c>
      <c r="E49" s="457">
        <v>0.10154194456342165</v>
      </c>
      <c r="F49" s="457" t="s">
        <v>243</v>
      </c>
      <c r="G49" s="456">
        <v>104</v>
      </c>
      <c r="H49" s="457">
        <v>3.1817903689653061E-3</v>
      </c>
      <c r="I49" s="457" t="s">
        <v>243</v>
      </c>
      <c r="J49" s="456">
        <v>68</v>
      </c>
      <c r="K49" s="457">
        <v>2.0804013950927003E-3</v>
      </c>
      <c r="L49" s="457" t="s">
        <v>243</v>
      </c>
      <c r="M49" s="456">
        <v>5956</v>
      </c>
      <c r="N49" s="457">
        <v>0.18221868689959003</v>
      </c>
      <c r="O49" s="457">
        <v>0.80574210879785091</v>
      </c>
      <c r="P49" s="456">
        <v>3503</v>
      </c>
      <c r="Q49" s="457">
        <v>0.10717126598543719</v>
      </c>
      <c r="R49" s="457">
        <v>0.11618612617756209</v>
      </c>
    </row>
    <row r="50" spans="1:21" x14ac:dyDescent="0.2">
      <c r="A50" s="315" t="s">
        <v>55</v>
      </c>
      <c r="B50" s="315" t="s">
        <v>68</v>
      </c>
      <c r="C50" s="315" t="s">
        <v>69</v>
      </c>
      <c r="D50" s="456">
        <v>36</v>
      </c>
      <c r="E50" s="457">
        <v>9.3776863163927166E-4</v>
      </c>
      <c r="F50" s="457">
        <v>1</v>
      </c>
      <c r="G50" s="456" t="s">
        <v>243</v>
      </c>
      <c r="H50" s="457" t="s">
        <v>243</v>
      </c>
      <c r="I50" s="457" t="s">
        <v>243</v>
      </c>
      <c r="J50" s="456">
        <v>68</v>
      </c>
      <c r="K50" s="457">
        <v>1.7713407486519576E-3</v>
      </c>
      <c r="L50" s="457">
        <v>1</v>
      </c>
      <c r="M50" s="456">
        <v>95</v>
      </c>
      <c r="N50" s="457">
        <v>2.4746672223814113E-3</v>
      </c>
      <c r="O50" s="457">
        <v>1</v>
      </c>
      <c r="P50" s="456">
        <v>16110</v>
      </c>
      <c r="Q50" s="457">
        <v>0.41965146265857406</v>
      </c>
      <c r="R50" s="457">
        <v>1</v>
      </c>
    </row>
    <row r="51" spans="1:21" x14ac:dyDescent="0.2">
      <c r="A51" s="315" t="s">
        <v>55</v>
      </c>
      <c r="B51" s="315" t="s">
        <v>70</v>
      </c>
      <c r="C51" s="315" t="s">
        <v>171</v>
      </c>
      <c r="D51" s="456">
        <v>8009</v>
      </c>
      <c r="E51" s="457">
        <v>0.47376515823720794</v>
      </c>
      <c r="F51" s="457">
        <v>1</v>
      </c>
      <c r="G51" s="456" t="s">
        <v>243</v>
      </c>
      <c r="H51" s="457" t="s">
        <v>243</v>
      </c>
      <c r="I51" s="457" t="s">
        <v>243</v>
      </c>
      <c r="J51" s="456" t="s">
        <v>243</v>
      </c>
      <c r="K51" s="457" t="s">
        <v>243</v>
      </c>
      <c r="L51" s="457" t="s">
        <v>243</v>
      </c>
      <c r="M51" s="456" t="s">
        <v>243</v>
      </c>
      <c r="N51" s="457" t="s">
        <v>243</v>
      </c>
      <c r="O51" s="457" t="s">
        <v>243</v>
      </c>
      <c r="P51" s="456" t="s">
        <v>243</v>
      </c>
      <c r="Q51" s="457" t="s">
        <v>243</v>
      </c>
      <c r="R51" s="457" t="s">
        <v>243</v>
      </c>
    </row>
    <row r="52" spans="1:21" x14ac:dyDescent="0.2">
      <c r="A52" s="315" t="s">
        <v>55</v>
      </c>
      <c r="B52" s="315" t="s">
        <v>71</v>
      </c>
      <c r="C52" s="315" t="s">
        <v>191</v>
      </c>
      <c r="D52" s="456">
        <v>899</v>
      </c>
      <c r="E52" s="457">
        <v>0.10687113647170708</v>
      </c>
      <c r="F52" s="457" t="s">
        <v>243</v>
      </c>
      <c r="G52" s="456">
        <v>18</v>
      </c>
      <c r="H52" s="457">
        <v>2.1398002853067048E-3</v>
      </c>
      <c r="I52" s="457" t="s">
        <v>243</v>
      </c>
      <c r="J52" s="456">
        <v>101</v>
      </c>
      <c r="K52" s="457">
        <v>1.2006657156443177E-2</v>
      </c>
      <c r="L52" s="457" t="s">
        <v>243</v>
      </c>
      <c r="M52" s="456">
        <v>510</v>
      </c>
      <c r="N52" s="457">
        <v>6.062767475035663E-2</v>
      </c>
      <c r="O52" s="457" t="s">
        <v>243</v>
      </c>
      <c r="P52" s="456">
        <v>446</v>
      </c>
      <c r="Q52" s="457">
        <v>5.3019495958155013E-2</v>
      </c>
      <c r="R52" s="457" t="s">
        <v>243</v>
      </c>
    </row>
    <row r="53" spans="1:21" x14ac:dyDescent="0.2">
      <c r="A53" s="315" t="s">
        <v>55</v>
      </c>
      <c r="B53" s="315" t="s">
        <v>72</v>
      </c>
      <c r="C53" s="26" t="s">
        <v>507</v>
      </c>
      <c r="D53" s="456">
        <v>1955</v>
      </c>
      <c r="E53" s="457">
        <v>0.26631249148617353</v>
      </c>
      <c r="F53" s="457" t="s">
        <v>243</v>
      </c>
      <c r="G53" s="456">
        <v>27</v>
      </c>
      <c r="H53" s="457">
        <v>3.6779730281977932E-3</v>
      </c>
      <c r="I53" s="457" t="s">
        <v>243</v>
      </c>
      <c r="J53" s="456" t="s">
        <v>243</v>
      </c>
      <c r="K53" s="457" t="s">
        <v>243</v>
      </c>
      <c r="L53" s="457" t="s">
        <v>243</v>
      </c>
      <c r="M53" s="456">
        <v>402</v>
      </c>
      <c r="N53" s="457">
        <v>5.4760931753167146E-2</v>
      </c>
      <c r="O53" s="457" t="s">
        <v>243</v>
      </c>
      <c r="P53" s="456">
        <v>515</v>
      </c>
      <c r="Q53" s="457">
        <v>7.0153929982291238E-2</v>
      </c>
      <c r="R53" s="457" t="s">
        <v>243</v>
      </c>
    </row>
    <row r="54" spans="1:21" x14ac:dyDescent="0.2">
      <c r="A54" s="315" t="s">
        <v>55</v>
      </c>
      <c r="B54" s="315" t="s">
        <v>73</v>
      </c>
      <c r="C54" s="26" t="s">
        <v>508</v>
      </c>
      <c r="D54" s="456">
        <v>3737</v>
      </c>
      <c r="E54" s="457">
        <v>0.32146236559139785</v>
      </c>
      <c r="F54" s="457" t="s">
        <v>243</v>
      </c>
      <c r="G54" s="456" t="s">
        <v>243</v>
      </c>
      <c r="H54" s="457" t="s">
        <v>243</v>
      </c>
      <c r="I54" s="457" t="s">
        <v>243</v>
      </c>
      <c r="J54" s="456">
        <v>167</v>
      </c>
      <c r="K54" s="457">
        <v>1.4365591397849462E-2</v>
      </c>
      <c r="L54" s="457" t="s">
        <v>243</v>
      </c>
      <c r="M54" s="456">
        <v>861</v>
      </c>
      <c r="N54" s="457">
        <v>7.4064516129032254E-2</v>
      </c>
      <c r="O54" s="457" t="s">
        <v>243</v>
      </c>
      <c r="P54" s="456">
        <v>958</v>
      </c>
      <c r="Q54" s="457">
        <v>8.2408602150537635E-2</v>
      </c>
      <c r="R54" s="457" t="s">
        <v>243</v>
      </c>
    </row>
    <row r="55" spans="1:21" x14ac:dyDescent="0.2">
      <c r="A55" s="315" t="s">
        <v>55</v>
      </c>
      <c r="B55" s="315" t="s">
        <v>74</v>
      </c>
      <c r="C55" s="26" t="s">
        <v>509</v>
      </c>
      <c r="D55" s="456">
        <v>3541</v>
      </c>
      <c r="E55" s="457">
        <v>0.20500202628379552</v>
      </c>
      <c r="F55" s="457" t="s">
        <v>243</v>
      </c>
      <c r="G55" s="456" t="s">
        <v>243</v>
      </c>
      <c r="H55" s="457" t="s">
        <v>243</v>
      </c>
      <c r="I55" s="457" t="s">
        <v>243</v>
      </c>
      <c r="J55" s="456">
        <v>11</v>
      </c>
      <c r="K55" s="457">
        <v>6.3683205002026282E-4</v>
      </c>
      <c r="L55" s="457" t="s">
        <v>243</v>
      </c>
      <c r="M55" s="456">
        <v>542</v>
      </c>
      <c r="N55" s="457">
        <v>3.1378451919180227E-2</v>
      </c>
      <c r="O55" s="457" t="s">
        <v>243</v>
      </c>
      <c r="P55" s="456">
        <v>1119</v>
      </c>
      <c r="Q55" s="457">
        <v>6.4783187633879469E-2</v>
      </c>
      <c r="R55" s="457" t="s">
        <v>243</v>
      </c>
    </row>
    <row r="56" spans="1:21" x14ac:dyDescent="0.2">
      <c r="A56" s="315" t="s">
        <v>55</v>
      </c>
      <c r="B56" s="315" t="s">
        <v>75</v>
      </c>
      <c r="C56" s="315" t="s">
        <v>195</v>
      </c>
      <c r="D56" s="456">
        <v>41986</v>
      </c>
      <c r="E56" s="457">
        <v>0.63133993955159917</v>
      </c>
      <c r="F56" s="457">
        <v>1</v>
      </c>
      <c r="G56" s="456">
        <v>29</v>
      </c>
      <c r="H56" s="457">
        <v>4.3607055320812595E-4</v>
      </c>
      <c r="I56" s="457">
        <v>1</v>
      </c>
      <c r="J56" s="456" t="s">
        <v>243</v>
      </c>
      <c r="K56" s="457" t="s">
        <v>243</v>
      </c>
      <c r="L56" s="457" t="s">
        <v>243</v>
      </c>
      <c r="M56" s="456" t="s">
        <v>243</v>
      </c>
      <c r="N56" s="457" t="s">
        <v>243</v>
      </c>
      <c r="O56" s="457" t="s">
        <v>243</v>
      </c>
      <c r="P56" s="456">
        <v>66</v>
      </c>
      <c r="Q56" s="457">
        <v>9.9243643143918318E-4</v>
      </c>
      <c r="R56" s="457">
        <v>1</v>
      </c>
    </row>
    <row r="57" spans="1:21" x14ac:dyDescent="0.2">
      <c r="A57" s="315" t="s">
        <v>55</v>
      </c>
      <c r="B57" s="315" t="s">
        <v>76</v>
      </c>
      <c r="C57" s="26" t="s">
        <v>368</v>
      </c>
      <c r="D57" s="456" t="s">
        <v>243</v>
      </c>
      <c r="E57" s="457" t="s">
        <v>243</v>
      </c>
      <c r="F57" s="457" t="s">
        <v>243</v>
      </c>
      <c r="G57" s="456" t="s">
        <v>243</v>
      </c>
      <c r="H57" s="457" t="s">
        <v>243</v>
      </c>
      <c r="I57" s="457" t="s">
        <v>243</v>
      </c>
      <c r="J57" s="456" t="s">
        <v>243</v>
      </c>
      <c r="K57" s="457" t="s">
        <v>243</v>
      </c>
      <c r="L57" s="457" t="s">
        <v>243</v>
      </c>
      <c r="M57" s="456" t="s">
        <v>243</v>
      </c>
      <c r="N57" s="457" t="s">
        <v>243</v>
      </c>
      <c r="O57" s="457" t="s">
        <v>243</v>
      </c>
      <c r="P57" s="456" t="s">
        <v>243</v>
      </c>
      <c r="Q57" s="457" t="s">
        <v>243</v>
      </c>
      <c r="R57" s="457" t="s">
        <v>243</v>
      </c>
    </row>
    <row r="58" spans="1:21" x14ac:dyDescent="0.2">
      <c r="A58" s="315" t="s">
        <v>55</v>
      </c>
      <c r="B58" s="315" t="s">
        <v>79</v>
      </c>
      <c r="C58" s="26" t="s">
        <v>439</v>
      </c>
      <c r="D58" s="456">
        <v>16892</v>
      </c>
      <c r="E58" s="457">
        <v>0.34737188451098133</v>
      </c>
      <c r="F58" s="457">
        <v>0.96714421027705422</v>
      </c>
      <c r="G58" s="456" t="s">
        <v>243</v>
      </c>
      <c r="H58" s="457" t="s">
        <v>243</v>
      </c>
      <c r="I58" s="457" t="s">
        <v>243</v>
      </c>
      <c r="J58" s="456">
        <v>51</v>
      </c>
      <c r="K58" s="457">
        <v>1.0487784815332731E-3</v>
      </c>
      <c r="L58" s="457" t="s">
        <v>243</v>
      </c>
      <c r="M58" s="456">
        <v>1525</v>
      </c>
      <c r="N58" s="457">
        <v>3.1360533026240027E-2</v>
      </c>
      <c r="O58" s="457">
        <v>0.81573770491803277</v>
      </c>
      <c r="P58" s="456">
        <v>5461</v>
      </c>
      <c r="Q58" s="457">
        <v>0.11230155465986674</v>
      </c>
      <c r="R58" s="457">
        <v>0.77055484343526826</v>
      </c>
    </row>
    <row r="59" spans="1:21" x14ac:dyDescent="0.2">
      <c r="A59" s="315" t="s">
        <v>55</v>
      </c>
      <c r="B59" s="315" t="s">
        <v>80</v>
      </c>
      <c r="C59" s="315" t="s">
        <v>196</v>
      </c>
      <c r="D59" s="456">
        <v>15369</v>
      </c>
      <c r="E59" s="457">
        <v>0.39651702786377707</v>
      </c>
      <c r="F59" s="457">
        <v>0.92074956080421633</v>
      </c>
      <c r="G59" s="456">
        <v>65</v>
      </c>
      <c r="H59" s="457">
        <v>1.6769865841073271E-3</v>
      </c>
      <c r="I59" s="457">
        <v>1</v>
      </c>
      <c r="J59" s="456">
        <v>118</v>
      </c>
      <c r="K59" s="457">
        <v>3.0443756449948399E-3</v>
      </c>
      <c r="L59" s="457">
        <v>1</v>
      </c>
      <c r="M59" s="456">
        <v>879</v>
      </c>
      <c r="N59" s="457">
        <v>2.2678018575851392E-2</v>
      </c>
      <c r="O59" s="457">
        <v>0.88623435722411836</v>
      </c>
      <c r="P59" s="456">
        <v>1665</v>
      </c>
      <c r="Q59" s="457">
        <v>4.2956656346749229E-2</v>
      </c>
      <c r="R59" s="457">
        <v>0.74294294294294294</v>
      </c>
    </row>
    <row r="60" spans="1:21" x14ac:dyDescent="0.2">
      <c r="A60" s="315" t="s">
        <v>55</v>
      </c>
      <c r="B60" s="315" t="s">
        <v>82</v>
      </c>
      <c r="C60" s="26" t="s">
        <v>510</v>
      </c>
      <c r="D60" s="456">
        <v>558</v>
      </c>
      <c r="E60" s="457">
        <v>6.8098608738101044E-2</v>
      </c>
      <c r="F60" s="457">
        <v>1</v>
      </c>
      <c r="G60" s="456" t="s">
        <v>243</v>
      </c>
      <c r="H60" s="457" t="s">
        <v>243</v>
      </c>
      <c r="I60" s="457" t="s">
        <v>243</v>
      </c>
      <c r="J60" s="456" t="s">
        <v>243</v>
      </c>
      <c r="K60" s="457" t="s">
        <v>243</v>
      </c>
      <c r="L60" s="457" t="s">
        <v>243</v>
      </c>
      <c r="M60" s="456" t="s">
        <v>243</v>
      </c>
      <c r="N60" s="457" t="s">
        <v>243</v>
      </c>
      <c r="O60" s="457" t="s">
        <v>243</v>
      </c>
      <c r="P60" s="456">
        <v>60</v>
      </c>
      <c r="Q60" s="457">
        <v>7.3224310471076397E-3</v>
      </c>
      <c r="R60" s="457">
        <v>1</v>
      </c>
    </row>
    <row r="61" spans="1:21" x14ac:dyDescent="0.2">
      <c r="A61" s="315" t="s">
        <v>55</v>
      </c>
      <c r="B61" s="315" t="s">
        <v>84</v>
      </c>
      <c r="C61" s="315" t="s">
        <v>85</v>
      </c>
      <c r="D61" s="456" t="s">
        <v>243</v>
      </c>
      <c r="E61" s="457" t="s">
        <v>243</v>
      </c>
      <c r="F61" s="457" t="s">
        <v>243</v>
      </c>
      <c r="G61" s="456" t="s">
        <v>243</v>
      </c>
      <c r="H61" s="457" t="s">
        <v>243</v>
      </c>
      <c r="I61" s="457" t="s">
        <v>243</v>
      </c>
      <c r="J61" s="456" t="s">
        <v>243</v>
      </c>
      <c r="K61" s="461" t="s">
        <v>243</v>
      </c>
      <c r="L61" s="457" t="s">
        <v>243</v>
      </c>
      <c r="M61" s="456" t="s">
        <v>243</v>
      </c>
      <c r="N61" s="457" t="s">
        <v>243</v>
      </c>
      <c r="O61" s="457" t="s">
        <v>243</v>
      </c>
      <c r="P61" s="456" t="s">
        <v>243</v>
      </c>
      <c r="Q61" s="457" t="s">
        <v>243</v>
      </c>
      <c r="R61" s="457" t="s">
        <v>243</v>
      </c>
    </row>
    <row r="62" spans="1:21" x14ac:dyDescent="0.2">
      <c r="A62" s="315" t="s">
        <v>55</v>
      </c>
      <c r="B62" s="315" t="s">
        <v>210</v>
      </c>
      <c r="C62" s="315" t="s">
        <v>211</v>
      </c>
      <c r="D62" s="456">
        <v>6844</v>
      </c>
      <c r="E62" s="457">
        <v>0.29461902712010329</v>
      </c>
      <c r="F62" s="457">
        <v>0.82495616598480426</v>
      </c>
      <c r="G62" s="456" t="s">
        <v>243</v>
      </c>
      <c r="H62" s="457" t="s">
        <v>243</v>
      </c>
      <c r="I62" s="457" t="s">
        <v>243</v>
      </c>
      <c r="J62" s="456">
        <v>76</v>
      </c>
      <c r="K62" s="457">
        <v>3.2716315109771847E-3</v>
      </c>
      <c r="L62" s="457">
        <v>0.43421052631578949</v>
      </c>
      <c r="M62" s="456">
        <v>1021</v>
      </c>
      <c r="N62" s="457">
        <v>4.3951786482996129E-2</v>
      </c>
      <c r="O62" s="457">
        <v>6.8560235063663072E-2</v>
      </c>
      <c r="P62" s="456">
        <v>1040</v>
      </c>
      <c r="Q62" s="457">
        <v>4.4769694360740422E-2</v>
      </c>
      <c r="R62" s="457">
        <v>7.6923076923076927E-3</v>
      </c>
    </row>
    <row r="63" spans="1:21" ht="13.5" thickBot="1" x14ac:dyDescent="0.25">
      <c r="A63" s="315" t="s">
        <v>55</v>
      </c>
      <c r="B63" s="315" t="s">
        <v>98</v>
      </c>
      <c r="C63" s="26" t="s">
        <v>198</v>
      </c>
      <c r="D63" s="456">
        <v>850</v>
      </c>
      <c r="E63" s="457">
        <v>0.12454212454212454</v>
      </c>
      <c r="F63" s="457" t="s">
        <v>243</v>
      </c>
      <c r="G63" s="456">
        <v>38</v>
      </c>
      <c r="H63" s="457">
        <v>5.5677655677655678E-3</v>
      </c>
      <c r="I63" s="457" t="s">
        <v>243</v>
      </c>
      <c r="J63" s="456">
        <v>66</v>
      </c>
      <c r="K63" s="457">
        <v>9.6703296703296703E-3</v>
      </c>
      <c r="L63" s="457" t="s">
        <v>243</v>
      </c>
      <c r="M63" s="456">
        <v>528</v>
      </c>
      <c r="N63" s="457">
        <v>7.7362637362637363E-2</v>
      </c>
      <c r="O63" s="457" t="s">
        <v>243</v>
      </c>
      <c r="P63" s="456">
        <v>1047</v>
      </c>
      <c r="Q63" s="457">
        <v>0.15340659340659341</v>
      </c>
      <c r="R63" s="457" t="s">
        <v>243</v>
      </c>
    </row>
    <row r="64" spans="1:21" s="455" customFormat="1" ht="21.75" customHeight="1" thickTop="1" x14ac:dyDescent="0.2">
      <c r="A64" s="650" t="s">
        <v>150</v>
      </c>
      <c r="B64" s="651"/>
      <c r="C64" s="651"/>
      <c r="D64" s="464">
        <v>116144</v>
      </c>
      <c r="E64" s="465">
        <v>0.27715164545664972</v>
      </c>
      <c r="F64" s="465">
        <v>0.81643477062956327</v>
      </c>
      <c r="G64" s="464">
        <v>507</v>
      </c>
      <c r="H64" s="465">
        <v>1.2098419569372624E-3</v>
      </c>
      <c r="I64" s="465">
        <v>0.57001972386587774</v>
      </c>
      <c r="J64" s="464">
        <v>856</v>
      </c>
      <c r="K64" s="465">
        <v>2.0426522981031492E-3</v>
      </c>
      <c r="L64" s="465">
        <v>0.2885514018691589</v>
      </c>
      <c r="M64" s="464">
        <v>14556</v>
      </c>
      <c r="N64" s="465">
        <v>3.4734634171950281E-2</v>
      </c>
      <c r="O64" s="465">
        <v>0.55612805715856006</v>
      </c>
      <c r="P64" s="464">
        <v>36618</v>
      </c>
      <c r="Q64" s="465">
        <v>8.7380656369090093E-2</v>
      </c>
      <c r="R64" s="465">
        <v>0.68119504069037085</v>
      </c>
      <c r="U64" s="163"/>
    </row>
    <row r="65" spans="1:21" x14ac:dyDescent="0.2">
      <c r="A65" s="29" t="s">
        <v>5</v>
      </c>
      <c r="B65" s="29" t="s">
        <v>3</v>
      </c>
      <c r="C65" s="10" t="s">
        <v>440</v>
      </c>
      <c r="D65" s="232">
        <v>10256</v>
      </c>
      <c r="E65" s="177">
        <v>0.43512940178192616</v>
      </c>
      <c r="F65" s="177">
        <v>0.97942667706708264</v>
      </c>
      <c r="G65" s="232">
        <v>31</v>
      </c>
      <c r="H65" s="177">
        <v>1.3152312261349173E-3</v>
      </c>
      <c r="I65" s="177">
        <v>1</v>
      </c>
      <c r="J65" s="232">
        <v>11</v>
      </c>
      <c r="K65" s="177">
        <v>4.666949512091642E-4</v>
      </c>
      <c r="L65" s="177" t="s">
        <v>243</v>
      </c>
      <c r="M65" s="232">
        <v>1015</v>
      </c>
      <c r="N65" s="177">
        <v>4.306321595248197E-2</v>
      </c>
      <c r="O65" s="177">
        <v>0.93596059113300489</v>
      </c>
      <c r="P65" s="232">
        <v>1444</v>
      </c>
      <c r="Q65" s="177">
        <v>6.1264319049639374E-2</v>
      </c>
      <c r="R65" s="177">
        <v>1</v>
      </c>
    </row>
    <row r="66" spans="1:21" x14ac:dyDescent="0.2">
      <c r="A66" s="29" t="s">
        <v>5</v>
      </c>
      <c r="B66" s="29" t="s">
        <v>14</v>
      </c>
      <c r="C66" s="10" t="s">
        <v>512</v>
      </c>
      <c r="D66" s="232">
        <v>4670</v>
      </c>
      <c r="E66" s="177">
        <v>0.10879694343490821</v>
      </c>
      <c r="F66" s="177">
        <v>0.59271948608137048</v>
      </c>
      <c r="G66" s="232">
        <v>188</v>
      </c>
      <c r="H66" s="177">
        <v>4.3798341254309946E-3</v>
      </c>
      <c r="I66" s="177" t="s">
        <v>243</v>
      </c>
      <c r="J66" s="232">
        <v>825</v>
      </c>
      <c r="K66" s="177">
        <v>1.922001677383282E-2</v>
      </c>
      <c r="L66" s="177" t="s">
        <v>243</v>
      </c>
      <c r="M66" s="232">
        <v>1508</v>
      </c>
      <c r="N66" s="177">
        <v>3.5131860963563508E-2</v>
      </c>
      <c r="O66" s="177" t="s">
        <v>243</v>
      </c>
      <c r="P66" s="232">
        <v>3311</v>
      </c>
      <c r="Q66" s="177">
        <v>7.713633398564905E-2</v>
      </c>
      <c r="R66" s="177" t="s">
        <v>243</v>
      </c>
    </row>
    <row r="67" spans="1:21" x14ac:dyDescent="0.2">
      <c r="A67" s="29" t="s">
        <v>5</v>
      </c>
      <c r="B67" s="29" t="s">
        <v>51</v>
      </c>
      <c r="C67" s="10" t="s">
        <v>441</v>
      </c>
      <c r="D67" s="232">
        <v>6605</v>
      </c>
      <c r="E67" s="177">
        <v>0.34320602753962071</v>
      </c>
      <c r="F67" s="177">
        <v>0.99788039364118097</v>
      </c>
      <c r="G67" s="232">
        <v>61</v>
      </c>
      <c r="H67" s="177">
        <v>3.1696544557027798E-3</v>
      </c>
      <c r="I67" s="177">
        <v>1</v>
      </c>
      <c r="J67" s="232" t="s">
        <v>243</v>
      </c>
      <c r="K67" s="177" t="s">
        <v>243</v>
      </c>
      <c r="L67" s="177" t="s">
        <v>243</v>
      </c>
      <c r="M67" s="232">
        <v>131</v>
      </c>
      <c r="N67" s="177">
        <v>6.8069628474928551E-3</v>
      </c>
      <c r="O67" s="177">
        <v>0.38167938931297712</v>
      </c>
      <c r="P67" s="232">
        <v>687</v>
      </c>
      <c r="Q67" s="177">
        <v>3.5697583787996881E-2</v>
      </c>
      <c r="R67" s="177">
        <v>1</v>
      </c>
    </row>
    <row r="68" spans="1:21" x14ac:dyDescent="0.2">
      <c r="A68" s="315" t="s">
        <v>5</v>
      </c>
      <c r="B68" s="315" t="s">
        <v>61</v>
      </c>
      <c r="C68" s="26" t="s">
        <v>513</v>
      </c>
      <c r="D68" s="456">
        <v>2438</v>
      </c>
      <c r="E68" s="457">
        <v>0.1357612206259049</v>
      </c>
      <c r="F68" s="457">
        <v>0.73789991796554555</v>
      </c>
      <c r="G68" s="456" t="s">
        <v>243</v>
      </c>
      <c r="H68" s="457" t="s">
        <v>243</v>
      </c>
      <c r="I68" s="457" t="s">
        <v>243</v>
      </c>
      <c r="J68" s="456">
        <v>31</v>
      </c>
      <c r="K68" s="457">
        <v>1.726250139213721E-3</v>
      </c>
      <c r="L68" s="457">
        <v>0.5161290322580645</v>
      </c>
      <c r="M68" s="456">
        <v>552</v>
      </c>
      <c r="N68" s="457">
        <v>3.0738389575676577E-2</v>
      </c>
      <c r="O68" s="457">
        <v>0.31521739130434784</v>
      </c>
      <c r="P68" s="456">
        <v>4339</v>
      </c>
      <c r="Q68" s="457">
        <v>0.24161933400155919</v>
      </c>
      <c r="R68" s="457">
        <v>0.97464853652915417</v>
      </c>
    </row>
    <row r="69" spans="1:21" x14ac:dyDescent="0.2">
      <c r="A69" s="315" t="s">
        <v>5</v>
      </c>
      <c r="B69" s="315" t="s">
        <v>64</v>
      </c>
      <c r="C69" s="26" t="s">
        <v>446</v>
      </c>
      <c r="D69" s="456">
        <v>1783</v>
      </c>
      <c r="E69" s="457">
        <v>0.15651334269662923</v>
      </c>
      <c r="F69" s="457" t="s">
        <v>243</v>
      </c>
      <c r="G69" s="456">
        <v>4</v>
      </c>
      <c r="H69" s="457">
        <v>3.5112359550561797E-4</v>
      </c>
      <c r="I69" s="457" t="s">
        <v>243</v>
      </c>
      <c r="J69" s="456">
        <v>40</v>
      </c>
      <c r="K69" s="457">
        <v>3.5112359550561797E-3</v>
      </c>
      <c r="L69" s="457" t="s">
        <v>243</v>
      </c>
      <c r="M69" s="456">
        <v>238</v>
      </c>
      <c r="N69" s="457">
        <v>2.0891853932584269E-2</v>
      </c>
      <c r="O69" s="457" t="s">
        <v>243</v>
      </c>
      <c r="P69" s="456">
        <v>481</v>
      </c>
      <c r="Q69" s="457">
        <v>4.2222612359550563E-2</v>
      </c>
      <c r="R69" s="457" t="s">
        <v>243</v>
      </c>
    </row>
    <row r="70" spans="1:21" x14ac:dyDescent="0.2">
      <c r="A70" s="315" t="s">
        <v>5</v>
      </c>
      <c r="B70" s="315" t="s">
        <v>78</v>
      </c>
      <c r="C70" s="26" t="s">
        <v>334</v>
      </c>
      <c r="D70" s="456">
        <v>438</v>
      </c>
      <c r="E70" s="457">
        <v>3.7622401649201165E-2</v>
      </c>
      <c r="F70" s="457" t="s">
        <v>243</v>
      </c>
      <c r="G70" s="456">
        <v>39</v>
      </c>
      <c r="H70" s="457">
        <v>3.3499398728740765E-3</v>
      </c>
      <c r="I70" s="457" t="s">
        <v>243</v>
      </c>
      <c r="J70" s="456" t="s">
        <v>243</v>
      </c>
      <c r="K70" s="457" t="s">
        <v>243</v>
      </c>
      <c r="L70" s="457" t="s">
        <v>243</v>
      </c>
      <c r="M70" s="456">
        <v>570</v>
      </c>
      <c r="N70" s="457">
        <v>4.8960659680467276E-2</v>
      </c>
      <c r="O70" s="457" t="s">
        <v>243</v>
      </c>
      <c r="P70" s="456">
        <v>1193</v>
      </c>
      <c r="Q70" s="457">
        <v>0.10247380175227624</v>
      </c>
      <c r="R70" s="457" t="s">
        <v>243</v>
      </c>
    </row>
    <row r="71" spans="1:21" ht="13.5" thickBot="1" x14ac:dyDescent="0.25">
      <c r="A71" s="319" t="s">
        <v>5</v>
      </c>
      <c r="B71" s="319" t="s">
        <v>83</v>
      </c>
      <c r="C71" s="319" t="s">
        <v>201</v>
      </c>
      <c r="D71" s="462">
        <v>519</v>
      </c>
      <c r="E71" s="463">
        <v>6.4145346681497961E-2</v>
      </c>
      <c r="F71" s="463" t="s">
        <v>243</v>
      </c>
      <c r="G71" s="462" t="s">
        <v>243</v>
      </c>
      <c r="H71" s="463" t="s">
        <v>243</v>
      </c>
      <c r="I71" s="463" t="s">
        <v>243</v>
      </c>
      <c r="J71" s="462" t="s">
        <v>243</v>
      </c>
      <c r="K71" s="463" t="s">
        <v>243</v>
      </c>
      <c r="L71" s="463" t="s">
        <v>243</v>
      </c>
      <c r="M71" s="462">
        <v>375</v>
      </c>
      <c r="N71" s="463">
        <v>4.6347793845012975E-2</v>
      </c>
      <c r="O71" s="463" t="s">
        <v>243</v>
      </c>
      <c r="P71" s="462">
        <v>800</v>
      </c>
      <c r="Q71" s="463">
        <v>9.8875293536027684E-2</v>
      </c>
      <c r="R71" s="463" t="s">
        <v>243</v>
      </c>
    </row>
    <row r="72" spans="1:21" s="455" customFormat="1" ht="21.75" customHeight="1" thickTop="1" x14ac:dyDescent="0.2">
      <c r="A72" s="650" t="s">
        <v>151</v>
      </c>
      <c r="B72" s="651"/>
      <c r="C72" s="651"/>
      <c r="D72" s="464">
        <v>26709</v>
      </c>
      <c r="E72" s="465">
        <v>0.19810565041313732</v>
      </c>
      <c r="F72" s="465">
        <v>0.79385225953798344</v>
      </c>
      <c r="G72" s="464">
        <v>323</v>
      </c>
      <c r="H72" s="465">
        <v>2.3957514352257051E-3</v>
      </c>
      <c r="I72" s="465">
        <v>0.28482972136222912</v>
      </c>
      <c r="J72" s="464">
        <v>907</v>
      </c>
      <c r="K72" s="465">
        <v>6.727388705107475E-3</v>
      </c>
      <c r="L72" s="465">
        <v>1.7640573318632856E-2</v>
      </c>
      <c r="M72" s="464">
        <v>4389</v>
      </c>
      <c r="N72" s="465">
        <v>3.2554034208066934E-2</v>
      </c>
      <c r="O72" s="465">
        <v>0.26748689906584644</v>
      </c>
      <c r="P72" s="464">
        <v>12255</v>
      </c>
      <c r="Q72" s="465">
        <v>9.0897627983563517E-2</v>
      </c>
      <c r="R72" s="465">
        <v>0.51897184822521403</v>
      </c>
      <c r="U72" s="163"/>
    </row>
    <row r="73" spans="1:21" x14ac:dyDescent="0.2">
      <c r="A73" s="29" t="s">
        <v>2</v>
      </c>
      <c r="B73" s="29" t="s">
        <v>0</v>
      </c>
      <c r="C73" s="10" t="s">
        <v>514</v>
      </c>
      <c r="D73" s="232">
        <v>4672</v>
      </c>
      <c r="E73" s="177">
        <v>0.26519838792075834</v>
      </c>
      <c r="F73" s="177">
        <v>1</v>
      </c>
      <c r="G73" s="232">
        <v>119</v>
      </c>
      <c r="H73" s="177">
        <v>6.7548390758926042E-3</v>
      </c>
      <c r="I73" s="177">
        <v>1</v>
      </c>
      <c r="J73" s="232" t="s">
        <v>243</v>
      </c>
      <c r="K73" s="177" t="s">
        <v>243</v>
      </c>
      <c r="L73" s="177" t="s">
        <v>243</v>
      </c>
      <c r="M73" s="232">
        <v>1284</v>
      </c>
      <c r="N73" s="177">
        <v>7.2884145995345401E-2</v>
      </c>
      <c r="O73" s="177">
        <v>1</v>
      </c>
      <c r="P73" s="232">
        <v>1409</v>
      </c>
      <c r="Q73" s="177">
        <v>7.9979565192711585E-2</v>
      </c>
      <c r="R73" s="177">
        <v>1</v>
      </c>
    </row>
    <row r="74" spans="1:21" x14ac:dyDescent="0.2">
      <c r="A74" s="315" t="s">
        <v>2</v>
      </c>
      <c r="B74" s="315" t="s">
        <v>6</v>
      </c>
      <c r="C74" s="315" t="s">
        <v>7</v>
      </c>
      <c r="D74" s="456">
        <v>7646</v>
      </c>
      <c r="E74" s="457">
        <v>0.29466625558809928</v>
      </c>
      <c r="F74" s="457">
        <v>0.74771122155375358</v>
      </c>
      <c r="G74" s="456">
        <v>85</v>
      </c>
      <c r="H74" s="457">
        <v>3.2757823338985664E-3</v>
      </c>
      <c r="I74" s="457">
        <v>0.72941176470588232</v>
      </c>
      <c r="J74" s="456">
        <v>55</v>
      </c>
      <c r="K74" s="457">
        <v>2.1196238631108369E-3</v>
      </c>
      <c r="L74" s="457">
        <v>0.25454545454545452</v>
      </c>
      <c r="M74" s="456">
        <v>761</v>
      </c>
      <c r="N74" s="457">
        <v>2.9327886542315398E-2</v>
      </c>
      <c r="O74" s="457">
        <v>0.86202365308804207</v>
      </c>
      <c r="P74" s="456">
        <v>2080</v>
      </c>
      <c r="Q74" s="457">
        <v>8.0160320641282562E-2</v>
      </c>
      <c r="R74" s="457">
        <v>0.8274038461538461</v>
      </c>
    </row>
    <row r="75" spans="1:21" x14ac:dyDescent="0.2">
      <c r="A75" s="315" t="s">
        <v>2</v>
      </c>
      <c r="B75" s="315" t="s">
        <v>8</v>
      </c>
      <c r="C75" s="26" t="s">
        <v>338</v>
      </c>
      <c r="D75" s="456">
        <v>16765</v>
      </c>
      <c r="E75" s="457">
        <v>0.35316298371637422</v>
      </c>
      <c r="F75" s="457">
        <v>0.89090366835669554</v>
      </c>
      <c r="G75" s="456">
        <v>2</v>
      </c>
      <c r="H75" s="457">
        <v>4.2130985233089677E-5</v>
      </c>
      <c r="I75" s="457">
        <v>1</v>
      </c>
      <c r="J75" s="456">
        <v>19</v>
      </c>
      <c r="K75" s="457">
        <v>4.002443597143519E-4</v>
      </c>
      <c r="L75" s="457">
        <v>1</v>
      </c>
      <c r="M75" s="456">
        <v>847</v>
      </c>
      <c r="N75" s="457">
        <v>1.7842472246213478E-2</v>
      </c>
      <c r="O75" s="457">
        <v>1.5348288075560802E-2</v>
      </c>
      <c r="P75" s="456">
        <v>1030</v>
      </c>
      <c r="Q75" s="457">
        <v>2.1697457395041184E-2</v>
      </c>
      <c r="R75" s="457">
        <v>2.621359223300971E-2</v>
      </c>
    </row>
    <row r="76" spans="1:21" x14ac:dyDescent="0.2">
      <c r="A76" s="315" t="s">
        <v>2</v>
      </c>
      <c r="B76" s="315" t="s">
        <v>10</v>
      </c>
      <c r="C76" s="315" t="s">
        <v>202</v>
      </c>
      <c r="D76" s="456">
        <v>942</v>
      </c>
      <c r="E76" s="457">
        <v>4.5175522731632459E-2</v>
      </c>
      <c r="F76" s="457">
        <v>4.246284501061571E-3</v>
      </c>
      <c r="G76" s="456">
        <v>12</v>
      </c>
      <c r="H76" s="457">
        <v>5.7548436600805678E-4</v>
      </c>
      <c r="I76" s="457" t="s">
        <v>243</v>
      </c>
      <c r="J76" s="456" t="s">
        <v>243</v>
      </c>
      <c r="K76" s="457" t="s">
        <v>243</v>
      </c>
      <c r="L76" s="457" t="s">
        <v>243</v>
      </c>
      <c r="M76" s="456">
        <v>449</v>
      </c>
      <c r="N76" s="457">
        <v>2.1532706694801458E-2</v>
      </c>
      <c r="O76" s="457" t="s">
        <v>243</v>
      </c>
      <c r="P76" s="456">
        <v>6911</v>
      </c>
      <c r="Q76" s="457">
        <v>0.33143103779014005</v>
      </c>
      <c r="R76" s="457">
        <v>0.81464332223990743</v>
      </c>
    </row>
    <row r="77" spans="1:21" x14ac:dyDescent="0.2">
      <c r="A77" s="315" t="s">
        <v>2</v>
      </c>
      <c r="B77" s="26" t="s">
        <v>11</v>
      </c>
      <c r="C77" s="315" t="s">
        <v>204</v>
      </c>
      <c r="D77" s="456">
        <v>1242</v>
      </c>
      <c r="E77" s="457">
        <v>0.21387980024108835</v>
      </c>
      <c r="F77" s="457" t="s">
        <v>243</v>
      </c>
      <c r="G77" s="456" t="s">
        <v>243</v>
      </c>
      <c r="H77" s="457" t="s">
        <v>243</v>
      </c>
      <c r="I77" s="457" t="s">
        <v>243</v>
      </c>
      <c r="J77" s="456">
        <v>50</v>
      </c>
      <c r="K77" s="457">
        <v>8.6102979163079039E-3</v>
      </c>
      <c r="L77" s="457" t="s">
        <v>243</v>
      </c>
      <c r="M77" s="456">
        <v>410</v>
      </c>
      <c r="N77" s="457">
        <v>7.0604442913724821E-2</v>
      </c>
      <c r="O77" s="457" t="s">
        <v>243</v>
      </c>
      <c r="P77" s="456">
        <v>349</v>
      </c>
      <c r="Q77" s="457">
        <v>6.0099879455829175E-2</v>
      </c>
      <c r="R77" s="457" t="s">
        <v>243</v>
      </c>
    </row>
    <row r="78" spans="1:21" x14ac:dyDescent="0.2">
      <c r="A78" s="26" t="s">
        <v>2</v>
      </c>
      <c r="B78" s="315" t="s">
        <v>15</v>
      </c>
      <c r="C78" s="26" t="s">
        <v>445</v>
      </c>
      <c r="D78" s="456">
        <v>5363</v>
      </c>
      <c r="E78" s="457">
        <v>0.15708845928529583</v>
      </c>
      <c r="F78" s="457">
        <v>0.63360059668096214</v>
      </c>
      <c r="G78" s="456">
        <v>20</v>
      </c>
      <c r="H78" s="457">
        <v>5.8582308142940832E-4</v>
      </c>
      <c r="I78" s="457" t="s">
        <v>243</v>
      </c>
      <c r="J78" s="456">
        <v>135</v>
      </c>
      <c r="K78" s="457">
        <v>3.9543057996485062E-3</v>
      </c>
      <c r="L78" s="457">
        <v>0.44444444444444442</v>
      </c>
      <c r="M78" s="456">
        <v>1035</v>
      </c>
      <c r="N78" s="457">
        <v>3.031634446397188E-2</v>
      </c>
      <c r="O78" s="457">
        <v>0.10531400966183575</v>
      </c>
      <c r="P78" s="456">
        <v>1744</v>
      </c>
      <c r="Q78" s="457">
        <v>5.1083772700644403E-2</v>
      </c>
      <c r="R78" s="457">
        <v>0.33772935779816515</v>
      </c>
    </row>
    <row r="79" spans="1:21" x14ac:dyDescent="0.2">
      <c r="A79" s="315" t="s">
        <v>2</v>
      </c>
      <c r="B79" s="315" t="s">
        <v>18</v>
      </c>
      <c r="C79" s="26" t="s">
        <v>206</v>
      </c>
      <c r="D79" s="456">
        <v>6011</v>
      </c>
      <c r="E79" s="457">
        <v>0.30831965531391053</v>
      </c>
      <c r="F79" s="457">
        <v>1</v>
      </c>
      <c r="G79" s="456" t="s">
        <v>243</v>
      </c>
      <c r="H79" s="457" t="s">
        <v>243</v>
      </c>
      <c r="I79" s="457" t="s">
        <v>243</v>
      </c>
      <c r="J79" s="456">
        <v>183</v>
      </c>
      <c r="K79" s="457">
        <v>9.3865408288879779E-3</v>
      </c>
      <c r="L79" s="457">
        <v>1</v>
      </c>
      <c r="M79" s="456">
        <v>481</v>
      </c>
      <c r="N79" s="457">
        <v>2.4671727533853098E-2</v>
      </c>
      <c r="O79" s="457">
        <v>1</v>
      </c>
      <c r="P79" s="456">
        <v>1584</v>
      </c>
      <c r="Q79" s="457">
        <v>8.1247435371358229E-2</v>
      </c>
      <c r="R79" s="457">
        <v>1</v>
      </c>
    </row>
    <row r="80" spans="1:21" x14ac:dyDescent="0.2">
      <c r="A80" s="315" t="s">
        <v>2</v>
      </c>
      <c r="B80" s="315" t="s">
        <v>19</v>
      </c>
      <c r="C80" s="26" t="s">
        <v>352</v>
      </c>
      <c r="D80" s="456" t="s">
        <v>243</v>
      </c>
      <c r="E80" s="457" t="s">
        <v>243</v>
      </c>
      <c r="F80" s="457" t="s">
        <v>243</v>
      </c>
      <c r="G80" s="456" t="s">
        <v>243</v>
      </c>
      <c r="H80" s="457" t="s">
        <v>243</v>
      </c>
      <c r="I80" s="457" t="s">
        <v>243</v>
      </c>
      <c r="J80" s="456" t="s">
        <v>243</v>
      </c>
      <c r="K80" s="457" t="s">
        <v>243</v>
      </c>
      <c r="L80" s="457" t="s">
        <v>243</v>
      </c>
      <c r="M80" s="456" t="s">
        <v>243</v>
      </c>
      <c r="N80" s="457" t="s">
        <v>243</v>
      </c>
      <c r="O80" s="457" t="s">
        <v>243</v>
      </c>
      <c r="P80" s="456" t="s">
        <v>243</v>
      </c>
      <c r="Q80" s="457" t="s">
        <v>243</v>
      </c>
      <c r="R80" s="457" t="s">
        <v>243</v>
      </c>
    </row>
    <row r="81" spans="1:21" ht="13.5" thickBot="1" x14ac:dyDescent="0.25">
      <c r="A81" s="319" t="s">
        <v>2</v>
      </c>
      <c r="B81" s="319" t="s">
        <v>267</v>
      </c>
      <c r="C81" s="319" t="s">
        <v>203</v>
      </c>
      <c r="D81" s="462">
        <v>881</v>
      </c>
      <c r="E81" s="463">
        <v>0.12712842712842712</v>
      </c>
      <c r="F81" s="463" t="s">
        <v>243</v>
      </c>
      <c r="G81" s="462" t="s">
        <v>243</v>
      </c>
      <c r="H81" s="463" t="s">
        <v>243</v>
      </c>
      <c r="I81" s="463" t="s">
        <v>243</v>
      </c>
      <c r="J81" s="462" t="s">
        <v>243</v>
      </c>
      <c r="K81" s="463" t="s">
        <v>243</v>
      </c>
      <c r="L81" s="463" t="s">
        <v>243</v>
      </c>
      <c r="M81" s="462">
        <v>23</v>
      </c>
      <c r="N81" s="463">
        <v>3.3189033189033189E-3</v>
      </c>
      <c r="O81" s="463" t="s">
        <v>243</v>
      </c>
      <c r="P81" s="462">
        <v>177</v>
      </c>
      <c r="Q81" s="463">
        <v>2.5541125541125542E-2</v>
      </c>
      <c r="R81" s="463" t="s">
        <v>243</v>
      </c>
    </row>
    <row r="82" spans="1:21" s="455" customFormat="1" ht="21.75" customHeight="1" thickTop="1" x14ac:dyDescent="0.2">
      <c r="A82" s="650" t="s">
        <v>152</v>
      </c>
      <c r="B82" s="651"/>
      <c r="C82" s="651"/>
      <c r="D82" s="464">
        <v>43522</v>
      </c>
      <c r="E82" s="465">
        <v>0.23068523936734089</v>
      </c>
      <c r="F82" s="465">
        <v>0.79817103993382654</v>
      </c>
      <c r="G82" s="464">
        <v>238</v>
      </c>
      <c r="H82" s="465">
        <v>1.2615019293558919E-3</v>
      </c>
      <c r="I82" s="465">
        <v>0.76890756302521013</v>
      </c>
      <c r="J82" s="464">
        <v>442</v>
      </c>
      <c r="K82" s="465">
        <v>2.3427892973752278E-3</v>
      </c>
      <c r="L82" s="465">
        <v>0.6244343891402715</v>
      </c>
      <c r="M82" s="464">
        <v>5290</v>
      </c>
      <c r="N82" s="465">
        <v>2.8039265572658272E-2</v>
      </c>
      <c r="O82" s="465">
        <v>0.48071833648393197</v>
      </c>
      <c r="P82" s="464">
        <v>15284</v>
      </c>
      <c r="Q82" s="465">
        <v>8.1011745749056521E-2</v>
      </c>
      <c r="R82" s="465">
        <v>0.71708976707668148</v>
      </c>
      <c r="U82" s="163"/>
    </row>
    <row r="83" spans="1:21" x14ac:dyDescent="0.2">
      <c r="A83" s="315" t="s">
        <v>13</v>
      </c>
      <c r="B83" s="315" t="s">
        <v>12</v>
      </c>
      <c r="C83" s="26" t="s">
        <v>515</v>
      </c>
      <c r="D83" s="456">
        <v>648</v>
      </c>
      <c r="E83" s="457">
        <v>9.9173553719008267E-2</v>
      </c>
      <c r="F83" s="457" t="s">
        <v>243</v>
      </c>
      <c r="G83" s="456" t="s">
        <v>243</v>
      </c>
      <c r="H83" s="457" t="s">
        <v>243</v>
      </c>
      <c r="I83" s="457" t="s">
        <v>243</v>
      </c>
      <c r="J83" s="456" t="s">
        <v>243</v>
      </c>
      <c r="K83" s="457" t="s">
        <v>243</v>
      </c>
      <c r="L83" s="457" t="s">
        <v>243</v>
      </c>
      <c r="M83" s="456">
        <v>593</v>
      </c>
      <c r="N83" s="457">
        <v>9.0756045301499846E-2</v>
      </c>
      <c r="O83" s="457" t="s">
        <v>243</v>
      </c>
      <c r="P83" s="456">
        <v>944</v>
      </c>
      <c r="Q83" s="457">
        <v>0.14447505356596266</v>
      </c>
      <c r="R83" s="457" t="s">
        <v>243</v>
      </c>
    </row>
    <row r="84" spans="1:21" x14ac:dyDescent="0.2">
      <c r="A84" s="315" t="s">
        <v>13</v>
      </c>
      <c r="B84" s="315" t="s">
        <v>91</v>
      </c>
      <c r="C84" s="26" t="s">
        <v>516</v>
      </c>
      <c r="D84" s="456">
        <v>2160</v>
      </c>
      <c r="E84" s="457">
        <v>0.24074899687917967</v>
      </c>
      <c r="F84" s="457" t="s">
        <v>243</v>
      </c>
      <c r="G84" s="456">
        <v>39</v>
      </c>
      <c r="H84" s="457">
        <v>4.3468568880962993E-3</v>
      </c>
      <c r="I84" s="457" t="s">
        <v>243</v>
      </c>
      <c r="J84" s="456">
        <v>53</v>
      </c>
      <c r="K84" s="457">
        <v>5.9072670530539457E-3</v>
      </c>
      <c r="L84" s="457" t="s">
        <v>243</v>
      </c>
      <c r="M84" s="456">
        <v>376</v>
      </c>
      <c r="N84" s="457">
        <v>4.1908158716005353E-2</v>
      </c>
      <c r="O84" s="457" t="s">
        <v>243</v>
      </c>
      <c r="P84" s="456">
        <v>1040</v>
      </c>
      <c r="Q84" s="457">
        <v>0.11591618368256799</v>
      </c>
      <c r="R84" s="457" t="s">
        <v>243</v>
      </c>
    </row>
    <row r="85" spans="1:21" ht="13.5" thickBot="1" x14ac:dyDescent="0.25">
      <c r="A85" s="30" t="s">
        <v>13</v>
      </c>
      <c r="B85" s="30" t="s">
        <v>108</v>
      </c>
      <c r="C85" s="28" t="s">
        <v>517</v>
      </c>
      <c r="D85" s="459">
        <v>12348</v>
      </c>
      <c r="E85" s="180">
        <v>0.22506151462681126</v>
      </c>
      <c r="F85" s="180">
        <v>0.89836410754778107</v>
      </c>
      <c r="G85" s="459">
        <v>75</v>
      </c>
      <c r="H85" s="180">
        <v>1.366991706916978E-3</v>
      </c>
      <c r="I85" s="180">
        <v>0.77333333333333332</v>
      </c>
      <c r="J85" s="459">
        <v>242</v>
      </c>
      <c r="K85" s="180">
        <v>4.4108265743187823E-3</v>
      </c>
      <c r="L85" s="180">
        <v>0.19834710743801653</v>
      </c>
      <c r="M85" s="459">
        <v>7343</v>
      </c>
      <c r="N85" s="180">
        <v>0.13383760138521827</v>
      </c>
      <c r="O85" s="180">
        <v>0.82350537927277678</v>
      </c>
      <c r="P85" s="459">
        <v>3204</v>
      </c>
      <c r="Q85" s="180">
        <v>5.8397885719493302E-2</v>
      </c>
      <c r="R85" s="180">
        <v>0.47128589263420723</v>
      </c>
    </row>
    <row r="86" spans="1:21" s="455" customFormat="1" ht="21.75" customHeight="1" thickTop="1" thickBot="1" x14ac:dyDescent="0.25">
      <c r="A86" s="648" t="s">
        <v>153</v>
      </c>
      <c r="B86" s="649"/>
      <c r="C86" s="649"/>
      <c r="D86" s="466">
        <v>15156</v>
      </c>
      <c r="E86" s="467">
        <v>0.2153728098222279</v>
      </c>
      <c r="F86" s="467">
        <v>0.73192135128002112</v>
      </c>
      <c r="G86" s="466">
        <v>114</v>
      </c>
      <c r="H86" s="467">
        <v>1.6199855053928465E-3</v>
      </c>
      <c r="I86" s="467">
        <v>0.50877192982456143</v>
      </c>
      <c r="J86" s="466">
        <v>295</v>
      </c>
      <c r="K86" s="467">
        <v>4.192067755183243E-3</v>
      </c>
      <c r="L86" s="467">
        <v>0.16271186440677965</v>
      </c>
      <c r="M86" s="466">
        <v>8312</v>
      </c>
      <c r="N86" s="467">
        <v>0.11811683790197666</v>
      </c>
      <c r="O86" s="467">
        <v>0.72750240615976902</v>
      </c>
      <c r="P86" s="466">
        <v>5188</v>
      </c>
      <c r="Q86" s="467">
        <v>7.3723550894544632E-2</v>
      </c>
      <c r="R86" s="467">
        <v>0.29105628373168851</v>
      </c>
    </row>
    <row r="87" spans="1:21" ht="13.5" thickTop="1" x14ac:dyDescent="0.2">
      <c r="A87" s="534" t="s">
        <v>124</v>
      </c>
      <c r="B87" s="535"/>
      <c r="C87" s="535"/>
      <c r="D87" s="468">
        <v>389802</v>
      </c>
      <c r="E87" s="427">
        <v>0.21993933361770701</v>
      </c>
      <c r="F87" s="427">
        <v>0.76456252148526693</v>
      </c>
      <c r="G87" s="468">
        <v>3263</v>
      </c>
      <c r="H87" s="427">
        <v>1.841093800428366E-3</v>
      </c>
      <c r="I87" s="427">
        <v>0.47716825007661662</v>
      </c>
      <c r="J87" s="468">
        <v>8160</v>
      </c>
      <c r="K87" s="427">
        <v>4.6041450847365819E-3</v>
      </c>
      <c r="L87" s="427">
        <v>0.3</v>
      </c>
      <c r="M87" s="468">
        <v>86333</v>
      </c>
      <c r="N87" s="427">
        <v>4.8711967843206291E-2</v>
      </c>
      <c r="O87" s="427">
        <v>0.62042324487739331</v>
      </c>
      <c r="P87" s="468">
        <v>146010</v>
      </c>
      <c r="Q87" s="427">
        <v>8.2383728409606408E-2</v>
      </c>
      <c r="R87" s="427">
        <v>0.6470584206561194</v>
      </c>
    </row>
    <row r="88" spans="1:21" x14ac:dyDescent="0.2">
      <c r="A88" s="22" t="s">
        <v>399</v>
      </c>
      <c r="B88" s="1"/>
      <c r="C88" s="1"/>
      <c r="D88" s="12"/>
      <c r="E88" s="12"/>
      <c r="F88" s="12"/>
      <c r="G88" s="12"/>
      <c r="H88" s="12"/>
      <c r="I88" s="12"/>
      <c r="J88" s="12"/>
      <c r="K88" s="12"/>
      <c r="L88" s="12"/>
    </row>
    <row r="90" spans="1:21" s="404" customFormat="1" ht="11.25" x14ac:dyDescent="0.2">
      <c r="A90" s="343"/>
      <c r="B90" s="1"/>
      <c r="C90" s="1"/>
      <c r="D90" s="7"/>
      <c r="E90" s="34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21" s="404" customFormat="1" ht="11.25" x14ac:dyDescent="0.2">
      <c r="A91" s="343"/>
      <c r="B91" s="1"/>
      <c r="C91" s="1"/>
      <c r="D91" s="7"/>
      <c r="E91" s="34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21" s="404" customFormat="1" ht="11.25" x14ac:dyDescent="0.2">
      <c r="A92" s="343"/>
      <c r="B92" s="1"/>
      <c r="C92" s="1"/>
      <c r="D92" s="7"/>
      <c r="E92" s="34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21" s="404" customFormat="1" ht="11.25" x14ac:dyDescent="0.2">
      <c r="A93" s="343"/>
      <c r="B93" s="1"/>
      <c r="C93" s="1"/>
      <c r="D93" s="7"/>
      <c r="E93" s="34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21" s="404" customFormat="1" ht="11.25" x14ac:dyDescent="0.2">
      <c r="A94" s="343"/>
      <c r="B94" s="1"/>
      <c r="C94" s="1"/>
      <c r="D94" s="7"/>
      <c r="E94" s="34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21" s="404" customFormat="1" ht="11.25" x14ac:dyDescent="0.2">
      <c r="A95" s="343"/>
      <c r="B95" s="1"/>
      <c r="C95" s="1"/>
      <c r="D95" s="7"/>
      <c r="E95" s="34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21" s="404" customFormat="1" ht="11.25" x14ac:dyDescent="0.2">
      <c r="A96" s="343"/>
      <c r="B96" s="1"/>
      <c r="C96" s="1"/>
      <c r="D96" s="7"/>
      <c r="E96" s="34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404" customFormat="1" ht="11.25" x14ac:dyDescent="0.2">
      <c r="A97" s="343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404" customFormat="1" ht="11.25" x14ac:dyDescent="0.2"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404" customFormat="1" ht="11.25" x14ac:dyDescent="0.2"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404" customFormat="1" ht="11.25" x14ac:dyDescent="0.2"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404" customFormat="1" ht="11.25" x14ac:dyDescent="0.2"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404" customFormat="1" ht="11.25" x14ac:dyDescent="0.2"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404" customFormat="1" ht="11.25" x14ac:dyDescent="0.2"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404" customFormat="1" ht="11.25" x14ac:dyDescent="0.2"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</sheetData>
  <mergeCells count="17">
    <mergeCell ref="D1:F1"/>
    <mergeCell ref="G1:I1"/>
    <mergeCell ref="J1:L1"/>
    <mergeCell ref="M1:O1"/>
    <mergeCell ref="P1:R1"/>
    <mergeCell ref="A86:C86"/>
    <mergeCell ref="A87:C87"/>
    <mergeCell ref="A1:A2"/>
    <mergeCell ref="B1:B2"/>
    <mergeCell ref="C1:C2"/>
    <mergeCell ref="A17:C17"/>
    <mergeCell ref="A24:C24"/>
    <mergeCell ref="A35:C35"/>
    <mergeCell ref="A43:C43"/>
    <mergeCell ref="A64:C64"/>
    <mergeCell ref="A72:C72"/>
    <mergeCell ref="A82:C82"/>
  </mergeCells>
  <pageMargins left="3.937007874015748E-2" right="3.937007874015748E-2" top="0.59055118110236227" bottom="0.19685039370078741" header="0.19685039370078741" footer="0.19685039370078741"/>
  <pageSetup paperSize="9" scale="96" orientation="landscape" r:id="rId1"/>
  <headerFooter>
    <oddHeader>&amp;C&amp;"Arial,Gras"&amp;12&amp;UANNEXE 8.a &amp;U: PMSI SSR - Année 2016 - Répartition des journées réalisées par Catégorie majeure - Adultes - CM 01 à 05</oddHeader>
    <oddFooter>&amp;C&amp;8Soins de suite et de réadaptation (SSR) - Bilan PMSI 2016</oddFooter>
  </headerFooter>
  <rowBreaks count="2" manualBreakCount="2">
    <brk id="35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008000"/>
  </sheetPr>
  <dimension ref="A1:O91"/>
  <sheetViews>
    <sheetView tabSelected="1" topLeftCell="A70" zoomScaleNormal="100" workbookViewId="0">
      <selection activeCell="R19" sqref="R19"/>
    </sheetView>
  </sheetViews>
  <sheetFormatPr baseColWidth="10" defaultColWidth="11.42578125" defaultRowHeight="12.75" x14ac:dyDescent="0.2"/>
  <cols>
    <col min="1" max="1" width="2.85546875" customWidth="1"/>
    <col min="2" max="2" width="8.7109375" bestFit="1" customWidth="1"/>
    <col min="3" max="3" width="35.85546875" customWidth="1"/>
    <col min="4" max="4" width="9.7109375" style="213" customWidth="1"/>
    <col min="5" max="5" width="10.42578125" customWidth="1"/>
    <col min="6" max="6" width="8" customWidth="1"/>
    <col min="7" max="7" width="10.28515625" customWidth="1"/>
    <col min="8" max="8" width="11.85546875" customWidth="1"/>
    <col min="9" max="9" width="11.5703125" customWidth="1"/>
    <col min="10" max="10" width="9.140625" customWidth="1"/>
    <col min="11" max="11" width="9.5703125" customWidth="1"/>
    <col min="12" max="12" width="8.85546875" customWidth="1"/>
    <col min="13" max="13" width="7.28515625" customWidth="1"/>
    <col min="14" max="14" width="13.7109375" style="163" customWidth="1"/>
    <col min="15" max="16384" width="11.42578125" style="163"/>
  </cols>
  <sheetData>
    <row r="1" spans="1:15" x14ac:dyDescent="0.2">
      <c r="A1" s="496" t="s">
        <v>115</v>
      </c>
      <c r="B1" s="496" t="s">
        <v>116</v>
      </c>
      <c r="C1" s="496" t="s">
        <v>117</v>
      </c>
      <c r="D1" s="237" t="s">
        <v>216</v>
      </c>
      <c r="E1" s="237" t="s">
        <v>218</v>
      </c>
      <c r="F1" s="237" t="s">
        <v>220</v>
      </c>
      <c r="G1" s="237" t="s">
        <v>222</v>
      </c>
      <c r="H1" s="237" t="s">
        <v>223</v>
      </c>
      <c r="I1" s="237" t="s">
        <v>225</v>
      </c>
      <c r="J1" s="237" t="s">
        <v>226</v>
      </c>
      <c r="K1" s="237" t="s">
        <v>228</v>
      </c>
      <c r="L1" s="237" t="s">
        <v>230</v>
      </c>
      <c r="M1" s="237" t="s">
        <v>232</v>
      </c>
    </row>
    <row r="2" spans="1:15" ht="67.5" x14ac:dyDescent="0.2">
      <c r="A2" s="497"/>
      <c r="B2" s="497"/>
      <c r="C2" s="497"/>
      <c r="D2" s="234" t="s">
        <v>217</v>
      </c>
      <c r="E2" s="234" t="s">
        <v>219</v>
      </c>
      <c r="F2" s="234" t="s">
        <v>221</v>
      </c>
      <c r="G2" s="234" t="s">
        <v>234</v>
      </c>
      <c r="H2" s="234" t="s">
        <v>224</v>
      </c>
      <c r="I2" s="234" t="s">
        <v>248</v>
      </c>
      <c r="J2" s="234" t="s">
        <v>227</v>
      </c>
      <c r="K2" s="234" t="s">
        <v>229</v>
      </c>
      <c r="L2" s="234" t="s">
        <v>231</v>
      </c>
      <c r="M2" s="234" t="s">
        <v>233</v>
      </c>
    </row>
    <row r="3" spans="1:15" x14ac:dyDescent="0.2">
      <c r="A3" s="315" t="s">
        <v>22</v>
      </c>
      <c r="B3" s="315" t="s">
        <v>21</v>
      </c>
      <c r="C3" s="315" t="s">
        <v>172</v>
      </c>
      <c r="D3" s="316">
        <v>16358</v>
      </c>
      <c r="E3" s="316">
        <v>10844</v>
      </c>
      <c r="F3" s="316">
        <v>6738</v>
      </c>
      <c r="G3" s="317" t="s">
        <v>243</v>
      </c>
      <c r="H3" s="414">
        <v>1714</v>
      </c>
      <c r="I3" s="317" t="s">
        <v>243</v>
      </c>
      <c r="J3" s="317" t="s">
        <v>243</v>
      </c>
      <c r="K3" s="317" t="s">
        <v>243</v>
      </c>
      <c r="L3" s="317" t="s">
        <v>243</v>
      </c>
      <c r="M3" s="316">
        <v>31598</v>
      </c>
      <c r="O3" s="318"/>
    </row>
    <row r="4" spans="1:15" x14ac:dyDescent="0.2">
      <c r="A4" s="315" t="s">
        <v>22</v>
      </c>
      <c r="B4" s="315" t="s">
        <v>23</v>
      </c>
      <c r="C4" s="315" t="s">
        <v>24</v>
      </c>
      <c r="D4" s="316">
        <v>10101</v>
      </c>
      <c r="E4" s="317" t="s">
        <v>243</v>
      </c>
      <c r="F4" s="317" t="s">
        <v>243</v>
      </c>
      <c r="G4" s="317" t="s">
        <v>243</v>
      </c>
      <c r="H4" s="317" t="s">
        <v>243</v>
      </c>
      <c r="I4" s="317" t="s">
        <v>243</v>
      </c>
      <c r="J4" s="317" t="s">
        <v>243</v>
      </c>
      <c r="K4" s="327" t="s">
        <v>243</v>
      </c>
      <c r="L4" s="317" t="s">
        <v>243</v>
      </c>
      <c r="M4" s="317" t="s">
        <v>243</v>
      </c>
      <c r="O4" s="318"/>
    </row>
    <row r="5" spans="1:15" x14ac:dyDescent="0.2">
      <c r="A5" s="315" t="s">
        <v>22</v>
      </c>
      <c r="B5" s="315" t="s">
        <v>28</v>
      </c>
      <c r="C5" s="315" t="s">
        <v>173</v>
      </c>
      <c r="D5" s="316">
        <v>3552</v>
      </c>
      <c r="E5" s="317" t="s">
        <v>243</v>
      </c>
      <c r="F5" s="317" t="s">
        <v>243</v>
      </c>
      <c r="G5" s="317" t="s">
        <v>243</v>
      </c>
      <c r="H5" s="317" t="s">
        <v>243</v>
      </c>
      <c r="I5" s="317" t="s">
        <v>243</v>
      </c>
      <c r="J5" s="347" t="s">
        <v>243</v>
      </c>
      <c r="K5" s="327" t="s">
        <v>243</v>
      </c>
      <c r="L5" s="317" t="s">
        <v>243</v>
      </c>
      <c r="M5" s="317" t="s">
        <v>243</v>
      </c>
      <c r="O5" s="318"/>
    </row>
    <row r="6" spans="1:15" x14ac:dyDescent="0.2">
      <c r="A6" s="315" t="s">
        <v>22</v>
      </c>
      <c r="B6" s="315" t="s">
        <v>29</v>
      </c>
      <c r="C6" s="315" t="s">
        <v>174</v>
      </c>
      <c r="D6" s="316">
        <v>10999</v>
      </c>
      <c r="E6" s="317" t="s">
        <v>243</v>
      </c>
      <c r="F6" s="317" t="s">
        <v>243</v>
      </c>
      <c r="G6" s="317" t="s">
        <v>243</v>
      </c>
      <c r="H6" s="317" t="s">
        <v>243</v>
      </c>
      <c r="I6" s="317" t="s">
        <v>243</v>
      </c>
      <c r="J6" s="317" t="s">
        <v>243</v>
      </c>
      <c r="K6" s="317" t="s">
        <v>243</v>
      </c>
      <c r="L6" s="317" t="s">
        <v>243</v>
      </c>
      <c r="M6" s="317" t="s">
        <v>243</v>
      </c>
      <c r="O6" s="318"/>
    </row>
    <row r="7" spans="1:15" x14ac:dyDescent="0.2">
      <c r="A7" s="315" t="s">
        <v>22</v>
      </c>
      <c r="B7" s="315" t="s">
        <v>30</v>
      </c>
      <c r="C7" s="315" t="s">
        <v>175</v>
      </c>
      <c r="D7" s="316">
        <v>5053</v>
      </c>
      <c r="E7" s="317" t="s">
        <v>243</v>
      </c>
      <c r="F7" s="317" t="s">
        <v>243</v>
      </c>
      <c r="G7" s="317" t="s">
        <v>243</v>
      </c>
      <c r="H7" s="317" t="s">
        <v>243</v>
      </c>
      <c r="I7" s="317" t="s">
        <v>243</v>
      </c>
      <c r="J7" s="317" t="s">
        <v>243</v>
      </c>
      <c r="K7" s="317" t="s">
        <v>243</v>
      </c>
      <c r="L7" s="317" t="s">
        <v>243</v>
      </c>
      <c r="M7" s="317" t="s">
        <v>243</v>
      </c>
      <c r="O7" s="318"/>
    </row>
    <row r="8" spans="1:15" x14ac:dyDescent="0.2">
      <c r="A8" s="315" t="s">
        <v>22</v>
      </c>
      <c r="B8" s="315" t="s">
        <v>31</v>
      </c>
      <c r="C8" s="315" t="s">
        <v>32</v>
      </c>
      <c r="D8" s="316">
        <v>23528</v>
      </c>
      <c r="E8" s="317" t="s">
        <v>243</v>
      </c>
      <c r="F8" s="317" t="s">
        <v>243</v>
      </c>
      <c r="G8" s="317" t="s">
        <v>243</v>
      </c>
      <c r="H8" s="317" t="s">
        <v>243</v>
      </c>
      <c r="I8" s="317" t="s">
        <v>243</v>
      </c>
      <c r="J8" s="317" t="s">
        <v>243</v>
      </c>
      <c r="K8" s="317" t="s">
        <v>243</v>
      </c>
      <c r="L8" s="317" t="s">
        <v>243</v>
      </c>
      <c r="M8" s="317" t="s">
        <v>243</v>
      </c>
      <c r="O8" s="318"/>
    </row>
    <row r="9" spans="1:15" x14ac:dyDescent="0.2">
      <c r="A9" s="315" t="s">
        <v>22</v>
      </c>
      <c r="B9" s="315" t="s">
        <v>38</v>
      </c>
      <c r="C9" s="315" t="s">
        <v>176</v>
      </c>
      <c r="D9" s="316">
        <v>7512</v>
      </c>
      <c r="E9" s="317" t="s">
        <v>243</v>
      </c>
      <c r="F9" s="317" t="s">
        <v>243</v>
      </c>
      <c r="G9" s="317" t="s">
        <v>243</v>
      </c>
      <c r="H9" s="317" t="s">
        <v>243</v>
      </c>
      <c r="I9" s="317" t="s">
        <v>243</v>
      </c>
      <c r="J9" s="317" t="s">
        <v>243</v>
      </c>
      <c r="K9" s="317" t="s">
        <v>243</v>
      </c>
      <c r="L9" s="317" t="s">
        <v>243</v>
      </c>
      <c r="M9" s="316">
        <v>10167</v>
      </c>
      <c r="O9" s="318"/>
    </row>
    <row r="10" spans="1:15" x14ac:dyDescent="0.2">
      <c r="A10" s="26" t="s">
        <v>22</v>
      </c>
      <c r="B10" s="26" t="s">
        <v>336</v>
      </c>
      <c r="C10" s="26" t="s">
        <v>337</v>
      </c>
      <c r="D10" s="316">
        <v>3121</v>
      </c>
      <c r="E10" s="317" t="s">
        <v>243</v>
      </c>
      <c r="F10" s="317" t="s">
        <v>243</v>
      </c>
      <c r="G10" s="317" t="s">
        <v>243</v>
      </c>
      <c r="H10" s="317" t="s">
        <v>243</v>
      </c>
      <c r="I10" s="317" t="s">
        <v>243</v>
      </c>
      <c r="J10" s="317" t="s">
        <v>243</v>
      </c>
      <c r="K10" s="317" t="s">
        <v>243</v>
      </c>
      <c r="L10" s="317" t="s">
        <v>243</v>
      </c>
      <c r="M10" s="317" t="s">
        <v>243</v>
      </c>
      <c r="O10" s="318"/>
    </row>
    <row r="11" spans="1:15" x14ac:dyDescent="0.2">
      <c r="A11" s="315" t="s">
        <v>22</v>
      </c>
      <c r="B11" s="315" t="s">
        <v>39</v>
      </c>
      <c r="C11" s="315" t="s">
        <v>177</v>
      </c>
      <c r="D11" s="316">
        <v>9977</v>
      </c>
      <c r="E11" s="317" t="s">
        <v>243</v>
      </c>
      <c r="F11" s="317" t="s">
        <v>243</v>
      </c>
      <c r="G11" s="317" t="s">
        <v>243</v>
      </c>
      <c r="H11" s="317" t="s">
        <v>243</v>
      </c>
      <c r="I11" s="317" t="s">
        <v>243</v>
      </c>
      <c r="J11" s="317" t="s">
        <v>243</v>
      </c>
      <c r="K11" s="317" t="s">
        <v>243</v>
      </c>
      <c r="L11" s="317" t="s">
        <v>243</v>
      </c>
      <c r="M11" s="317" t="s">
        <v>243</v>
      </c>
      <c r="O11" s="318"/>
    </row>
    <row r="12" spans="1:15" x14ac:dyDescent="0.2">
      <c r="A12" s="326" t="s">
        <v>22</v>
      </c>
      <c r="B12" s="315" t="s">
        <v>42</v>
      </c>
      <c r="C12" s="26" t="s">
        <v>400</v>
      </c>
      <c r="D12" s="316">
        <v>2136</v>
      </c>
      <c r="E12" s="317">
        <v>39298</v>
      </c>
      <c r="F12" s="317" t="s">
        <v>243</v>
      </c>
      <c r="G12" s="317" t="s">
        <v>243</v>
      </c>
      <c r="H12" s="317" t="s">
        <v>243</v>
      </c>
      <c r="I12" s="317" t="s">
        <v>243</v>
      </c>
      <c r="J12" s="317" t="s">
        <v>243</v>
      </c>
      <c r="K12" s="317" t="s">
        <v>243</v>
      </c>
      <c r="L12" s="317" t="s">
        <v>243</v>
      </c>
      <c r="M12" s="317">
        <v>5968</v>
      </c>
      <c r="O12" s="318"/>
    </row>
    <row r="13" spans="1:15" x14ac:dyDescent="0.2">
      <c r="A13" s="326" t="s">
        <v>22</v>
      </c>
      <c r="B13" s="315" t="s">
        <v>43</v>
      </c>
      <c r="C13" s="315" t="s">
        <v>340</v>
      </c>
      <c r="D13" s="316">
        <v>19758</v>
      </c>
      <c r="E13" s="317" t="s">
        <v>243</v>
      </c>
      <c r="F13" s="317" t="s">
        <v>243</v>
      </c>
      <c r="G13" s="317">
        <v>3248</v>
      </c>
      <c r="H13" s="317" t="s">
        <v>243</v>
      </c>
      <c r="I13" s="317" t="s">
        <v>243</v>
      </c>
      <c r="J13" s="317" t="s">
        <v>243</v>
      </c>
      <c r="K13" s="317" t="s">
        <v>243</v>
      </c>
      <c r="L13" s="317">
        <v>12039</v>
      </c>
      <c r="M13" s="317" t="s">
        <v>243</v>
      </c>
      <c r="O13" s="318"/>
    </row>
    <row r="14" spans="1:15" x14ac:dyDescent="0.2">
      <c r="A14" s="315" t="s">
        <v>22</v>
      </c>
      <c r="B14" s="315" t="s">
        <v>44</v>
      </c>
      <c r="C14" s="315" t="s">
        <v>341</v>
      </c>
      <c r="D14" s="317" t="s">
        <v>243</v>
      </c>
      <c r="E14" s="316">
        <v>15638</v>
      </c>
      <c r="F14" s="317">
        <v>16165</v>
      </c>
      <c r="G14" s="317" t="s">
        <v>243</v>
      </c>
      <c r="H14" s="317">
        <v>3139</v>
      </c>
      <c r="I14" s="317">
        <v>7395</v>
      </c>
      <c r="J14" s="317">
        <v>2140</v>
      </c>
      <c r="K14" s="317" t="s">
        <v>243</v>
      </c>
      <c r="L14" s="317" t="s">
        <v>243</v>
      </c>
      <c r="M14" s="317" t="s">
        <v>243</v>
      </c>
      <c r="O14" s="318"/>
    </row>
    <row r="15" spans="1:15" x14ac:dyDescent="0.2">
      <c r="A15" s="315" t="s">
        <v>22</v>
      </c>
      <c r="B15" s="315" t="s">
        <v>271</v>
      </c>
      <c r="C15" s="26" t="s">
        <v>342</v>
      </c>
      <c r="D15" s="317" t="s">
        <v>243</v>
      </c>
      <c r="E15" s="317" t="s">
        <v>243</v>
      </c>
      <c r="F15" s="317" t="s">
        <v>243</v>
      </c>
      <c r="G15" s="317">
        <v>13112</v>
      </c>
      <c r="H15" s="317" t="s">
        <v>243</v>
      </c>
      <c r="I15" s="317" t="s">
        <v>243</v>
      </c>
      <c r="J15" s="317" t="s">
        <v>243</v>
      </c>
      <c r="K15" s="317" t="s">
        <v>243</v>
      </c>
      <c r="L15" s="317" t="s">
        <v>243</v>
      </c>
      <c r="M15" s="317" t="s">
        <v>243</v>
      </c>
      <c r="O15" s="318"/>
    </row>
    <row r="16" spans="1:15" ht="13.5" thickBot="1" x14ac:dyDescent="0.25">
      <c r="A16" s="30" t="s">
        <v>22</v>
      </c>
      <c r="B16" s="30" t="s">
        <v>49</v>
      </c>
      <c r="C16" s="30" t="s">
        <v>50</v>
      </c>
      <c r="D16" s="63">
        <v>10186</v>
      </c>
      <c r="E16" s="291" t="s">
        <v>243</v>
      </c>
      <c r="F16" s="291" t="s">
        <v>243</v>
      </c>
      <c r="G16" s="291" t="s">
        <v>243</v>
      </c>
      <c r="H16" s="63">
        <v>8657</v>
      </c>
      <c r="I16" s="291" t="s">
        <v>243</v>
      </c>
      <c r="J16" s="291" t="s">
        <v>243</v>
      </c>
      <c r="K16" s="291" t="s">
        <v>243</v>
      </c>
      <c r="L16" s="291" t="s">
        <v>243</v>
      </c>
      <c r="M16" s="63">
        <v>26310</v>
      </c>
      <c r="O16" s="318"/>
    </row>
    <row r="17" spans="1:15" ht="13.5" thickTop="1" x14ac:dyDescent="0.2">
      <c r="A17" s="536" t="s">
        <v>146</v>
      </c>
      <c r="B17" s="537"/>
      <c r="C17" s="537"/>
      <c r="D17" s="215">
        <f>SUM(D3:D16)</f>
        <v>122281</v>
      </c>
      <c r="E17" s="215">
        <f t="shared" ref="E17:M17" si="0">SUM(E3:E16)</f>
        <v>65780</v>
      </c>
      <c r="F17" s="215">
        <f t="shared" si="0"/>
        <v>22903</v>
      </c>
      <c r="G17" s="215">
        <f t="shared" si="0"/>
        <v>16360</v>
      </c>
      <c r="H17" s="215">
        <f t="shared" si="0"/>
        <v>13510</v>
      </c>
      <c r="I17" s="215">
        <f t="shared" si="0"/>
        <v>7395</v>
      </c>
      <c r="J17" s="215">
        <f t="shared" si="0"/>
        <v>2140</v>
      </c>
      <c r="K17" s="215" t="s">
        <v>243</v>
      </c>
      <c r="L17" s="215">
        <f t="shared" si="0"/>
        <v>12039</v>
      </c>
      <c r="M17" s="215">
        <f t="shared" si="0"/>
        <v>74043</v>
      </c>
      <c r="O17" s="318"/>
    </row>
    <row r="18" spans="1:15" x14ac:dyDescent="0.2">
      <c r="A18" s="29" t="s">
        <v>27</v>
      </c>
      <c r="B18" s="29" t="s">
        <v>25</v>
      </c>
      <c r="C18" s="29" t="s">
        <v>26</v>
      </c>
      <c r="D18" s="62">
        <v>4417</v>
      </c>
      <c r="E18" s="218" t="s">
        <v>243</v>
      </c>
      <c r="F18" s="218" t="s">
        <v>243</v>
      </c>
      <c r="G18" s="62">
        <v>1464</v>
      </c>
      <c r="H18" s="218" t="s">
        <v>243</v>
      </c>
      <c r="I18" s="218" t="s">
        <v>243</v>
      </c>
      <c r="J18" s="218" t="s">
        <v>243</v>
      </c>
      <c r="K18" s="218" t="s">
        <v>243</v>
      </c>
      <c r="L18" s="218" t="s">
        <v>243</v>
      </c>
      <c r="M18" s="62">
        <v>11855</v>
      </c>
      <c r="O18" s="318"/>
    </row>
    <row r="19" spans="1:15" x14ac:dyDescent="0.2">
      <c r="A19" s="29" t="s">
        <v>27</v>
      </c>
      <c r="B19" s="29" t="s">
        <v>36</v>
      </c>
      <c r="C19" s="10" t="s">
        <v>250</v>
      </c>
      <c r="D19" s="62">
        <v>14097</v>
      </c>
      <c r="E19" s="218" t="s">
        <v>243</v>
      </c>
      <c r="F19" s="218" t="s">
        <v>243</v>
      </c>
      <c r="G19" s="218" t="s">
        <v>243</v>
      </c>
      <c r="H19" s="218" t="s">
        <v>243</v>
      </c>
      <c r="I19" s="218" t="s">
        <v>243</v>
      </c>
      <c r="J19" s="218" t="s">
        <v>243</v>
      </c>
      <c r="K19" s="218" t="s">
        <v>243</v>
      </c>
      <c r="L19" s="218" t="s">
        <v>243</v>
      </c>
      <c r="M19" s="62">
        <v>31510</v>
      </c>
      <c r="O19" s="318"/>
    </row>
    <row r="20" spans="1:15" x14ac:dyDescent="0.2">
      <c r="A20" s="29" t="s">
        <v>27</v>
      </c>
      <c r="B20" s="29" t="s">
        <v>40</v>
      </c>
      <c r="C20" s="29" t="s">
        <v>179</v>
      </c>
      <c r="D20" s="62">
        <v>16270</v>
      </c>
      <c r="E20" s="218" t="s">
        <v>243</v>
      </c>
      <c r="F20" s="218" t="s">
        <v>243</v>
      </c>
      <c r="G20" s="218" t="s">
        <v>243</v>
      </c>
      <c r="H20" s="218" t="s">
        <v>243</v>
      </c>
      <c r="I20" s="218">
        <v>2068</v>
      </c>
      <c r="J20" s="218" t="s">
        <v>243</v>
      </c>
      <c r="K20" s="218" t="s">
        <v>243</v>
      </c>
      <c r="L20" s="218" t="s">
        <v>243</v>
      </c>
      <c r="M20" s="218" t="s">
        <v>243</v>
      </c>
      <c r="O20" s="318"/>
    </row>
    <row r="21" spans="1:15" x14ac:dyDescent="0.2">
      <c r="A21" s="29" t="s">
        <v>27</v>
      </c>
      <c r="B21" s="29" t="s">
        <v>45</v>
      </c>
      <c r="C21" s="29" t="s">
        <v>180</v>
      </c>
      <c r="D21" s="62">
        <v>31138</v>
      </c>
      <c r="E21" s="218" t="s">
        <v>243</v>
      </c>
      <c r="F21" s="218" t="s">
        <v>243</v>
      </c>
      <c r="G21" s="218" t="s">
        <v>243</v>
      </c>
      <c r="H21" s="218" t="s">
        <v>243</v>
      </c>
      <c r="I21" s="218" t="s">
        <v>243</v>
      </c>
      <c r="J21" s="218" t="s">
        <v>243</v>
      </c>
      <c r="K21" s="218" t="s">
        <v>243</v>
      </c>
      <c r="L21" s="218" t="s">
        <v>243</v>
      </c>
      <c r="M21" s="218" t="s">
        <v>243</v>
      </c>
      <c r="O21" s="318"/>
    </row>
    <row r="22" spans="1:15" x14ac:dyDescent="0.2">
      <c r="A22" s="29" t="s">
        <v>27</v>
      </c>
      <c r="B22" s="29" t="s">
        <v>46</v>
      </c>
      <c r="C22" s="29" t="s">
        <v>181</v>
      </c>
      <c r="D22" s="218" t="s">
        <v>243</v>
      </c>
      <c r="E22" s="62">
        <v>65327</v>
      </c>
      <c r="F22" s="375">
        <v>5488</v>
      </c>
      <c r="G22" s="218" t="s">
        <v>243</v>
      </c>
      <c r="H22" s="218" t="s">
        <v>243</v>
      </c>
      <c r="I22" s="218" t="s">
        <v>243</v>
      </c>
      <c r="J22" s="218" t="s">
        <v>243</v>
      </c>
      <c r="K22" s="218" t="s">
        <v>243</v>
      </c>
      <c r="L22" s="218" t="s">
        <v>243</v>
      </c>
      <c r="M22" s="218" t="s">
        <v>243</v>
      </c>
      <c r="O22" s="318"/>
    </row>
    <row r="23" spans="1:15" ht="13.5" thickBot="1" x14ac:dyDescent="0.25">
      <c r="A23" s="30" t="s">
        <v>27</v>
      </c>
      <c r="B23" s="30" t="s">
        <v>48</v>
      </c>
      <c r="C23" s="214" t="s">
        <v>236</v>
      </c>
      <c r="D23" s="63">
        <v>11351</v>
      </c>
      <c r="E23" s="63">
        <v>9511</v>
      </c>
      <c r="F23" s="63">
        <v>8699</v>
      </c>
      <c r="G23" s="291" t="s">
        <v>243</v>
      </c>
      <c r="H23" s="63">
        <v>859</v>
      </c>
      <c r="I23" s="291" t="s">
        <v>243</v>
      </c>
      <c r="J23" s="291" t="s">
        <v>243</v>
      </c>
      <c r="K23" s="291" t="s">
        <v>243</v>
      </c>
      <c r="L23" s="63">
        <v>5393</v>
      </c>
      <c r="M23" s="63">
        <v>11013</v>
      </c>
      <c r="O23" s="318"/>
    </row>
    <row r="24" spans="1:15" ht="13.5" thickTop="1" x14ac:dyDescent="0.2">
      <c r="A24" s="536" t="s">
        <v>147</v>
      </c>
      <c r="B24" s="537"/>
      <c r="C24" s="537"/>
      <c r="D24" s="215">
        <f>SUM(D18:D23)</f>
        <v>77273</v>
      </c>
      <c r="E24" s="215">
        <f t="shared" ref="E24:M24" si="1">SUM(E18:E23)</f>
        <v>74838</v>
      </c>
      <c r="F24" s="215">
        <f t="shared" si="1"/>
        <v>14187</v>
      </c>
      <c r="G24" s="215">
        <f t="shared" si="1"/>
        <v>1464</v>
      </c>
      <c r="H24" s="215">
        <f t="shared" si="1"/>
        <v>859</v>
      </c>
      <c r="I24" s="215">
        <f t="shared" si="1"/>
        <v>2068</v>
      </c>
      <c r="J24" s="215" t="s">
        <v>243</v>
      </c>
      <c r="K24" s="215" t="s">
        <v>243</v>
      </c>
      <c r="L24" s="215">
        <f t="shared" si="1"/>
        <v>5393</v>
      </c>
      <c r="M24" s="215">
        <f t="shared" si="1"/>
        <v>54378</v>
      </c>
      <c r="O24" s="318"/>
    </row>
    <row r="25" spans="1:15" x14ac:dyDescent="0.2">
      <c r="A25" s="29" t="s">
        <v>35</v>
      </c>
      <c r="B25" s="29" t="s">
        <v>33</v>
      </c>
      <c r="C25" s="29" t="s">
        <v>34</v>
      </c>
      <c r="D25" s="62">
        <v>252</v>
      </c>
      <c r="E25" s="218" t="s">
        <v>243</v>
      </c>
      <c r="F25" s="218" t="s">
        <v>243</v>
      </c>
      <c r="G25" s="218" t="s">
        <v>243</v>
      </c>
      <c r="H25" s="62">
        <v>6185</v>
      </c>
      <c r="I25" s="218" t="s">
        <v>243</v>
      </c>
      <c r="J25" s="218" t="s">
        <v>243</v>
      </c>
      <c r="K25" s="218" t="s">
        <v>243</v>
      </c>
      <c r="L25" s="218" t="s">
        <v>243</v>
      </c>
      <c r="M25" s="62">
        <v>15487</v>
      </c>
      <c r="O25" s="318"/>
    </row>
    <row r="26" spans="1:15" x14ac:dyDescent="0.2">
      <c r="A26" s="29" t="s">
        <v>35</v>
      </c>
      <c r="B26" s="29" t="s">
        <v>37</v>
      </c>
      <c r="C26" s="10" t="s">
        <v>235</v>
      </c>
      <c r="D26" s="62">
        <v>14663</v>
      </c>
      <c r="E26" s="218" t="s">
        <v>243</v>
      </c>
      <c r="F26" s="218" t="s">
        <v>243</v>
      </c>
      <c r="G26" s="218" t="s">
        <v>243</v>
      </c>
      <c r="H26" s="218" t="s">
        <v>243</v>
      </c>
      <c r="I26" s="218" t="s">
        <v>243</v>
      </c>
      <c r="J26" s="218" t="s">
        <v>243</v>
      </c>
      <c r="K26" s="218" t="s">
        <v>243</v>
      </c>
      <c r="L26" s="218" t="s">
        <v>243</v>
      </c>
      <c r="M26" s="218" t="s">
        <v>243</v>
      </c>
      <c r="O26" s="318"/>
    </row>
    <row r="27" spans="1:15" x14ac:dyDescent="0.2">
      <c r="A27" s="29" t="s">
        <v>35</v>
      </c>
      <c r="B27" s="29" t="s">
        <v>92</v>
      </c>
      <c r="C27" s="29" t="s">
        <v>93</v>
      </c>
      <c r="D27" s="218" t="s">
        <v>243</v>
      </c>
      <c r="E27" s="218" t="s">
        <v>243</v>
      </c>
      <c r="F27" s="218" t="s">
        <v>243</v>
      </c>
      <c r="G27" s="218" t="s">
        <v>243</v>
      </c>
      <c r="H27" s="218" t="s">
        <v>243</v>
      </c>
      <c r="I27" s="218" t="s">
        <v>243</v>
      </c>
      <c r="J27" s="218" t="s">
        <v>243</v>
      </c>
      <c r="K27" s="218" t="s">
        <v>243</v>
      </c>
      <c r="L27" s="62">
        <v>8390</v>
      </c>
      <c r="M27" s="218" t="s">
        <v>243</v>
      </c>
      <c r="O27" s="318"/>
    </row>
    <row r="28" spans="1:15" x14ac:dyDescent="0.2">
      <c r="A28" s="29" t="s">
        <v>35</v>
      </c>
      <c r="B28" s="29" t="s">
        <v>94</v>
      </c>
      <c r="C28" s="10" t="s">
        <v>268</v>
      </c>
      <c r="D28" s="62">
        <v>13534</v>
      </c>
      <c r="E28" s="218" t="s">
        <v>243</v>
      </c>
      <c r="F28" s="218" t="s">
        <v>243</v>
      </c>
      <c r="G28" s="218" t="s">
        <v>243</v>
      </c>
      <c r="H28" s="218" t="s">
        <v>243</v>
      </c>
      <c r="I28" s="218" t="s">
        <v>243</v>
      </c>
      <c r="J28" s="329" t="s">
        <v>243</v>
      </c>
      <c r="K28" s="218" t="s">
        <v>243</v>
      </c>
      <c r="L28" s="218" t="s">
        <v>243</v>
      </c>
      <c r="M28" s="218" t="s">
        <v>243</v>
      </c>
      <c r="O28" s="318"/>
    </row>
    <row r="29" spans="1:15" x14ac:dyDescent="0.2">
      <c r="A29" s="315" t="s">
        <v>35</v>
      </c>
      <c r="B29" s="315" t="s">
        <v>95</v>
      </c>
      <c r="C29" s="315" t="s">
        <v>182</v>
      </c>
      <c r="D29" s="317" t="s">
        <v>243</v>
      </c>
      <c r="E29" s="316">
        <v>26526</v>
      </c>
      <c r="F29" s="316">
        <v>32768</v>
      </c>
      <c r="G29" s="316">
        <v>6997</v>
      </c>
      <c r="H29" s="316">
        <v>1411</v>
      </c>
      <c r="I29" s="317" t="s">
        <v>243</v>
      </c>
      <c r="J29" s="218" t="s">
        <v>243</v>
      </c>
      <c r="K29" s="316">
        <v>2245</v>
      </c>
      <c r="L29" s="317" t="s">
        <v>243</v>
      </c>
      <c r="M29" s="317" t="s">
        <v>243</v>
      </c>
      <c r="O29" s="318"/>
    </row>
    <row r="30" spans="1:15" x14ac:dyDescent="0.2">
      <c r="A30" s="315" t="s">
        <v>35</v>
      </c>
      <c r="B30" s="315" t="s">
        <v>97</v>
      </c>
      <c r="C30" s="315" t="s">
        <v>183</v>
      </c>
      <c r="D30" s="316">
        <v>8622</v>
      </c>
      <c r="E30" s="317" t="s">
        <v>243</v>
      </c>
      <c r="F30" s="317" t="s">
        <v>243</v>
      </c>
      <c r="G30" s="317" t="s">
        <v>243</v>
      </c>
      <c r="H30" s="317" t="s">
        <v>243</v>
      </c>
      <c r="I30" s="317" t="s">
        <v>243</v>
      </c>
      <c r="J30" s="317" t="s">
        <v>243</v>
      </c>
      <c r="K30" s="317" t="s">
        <v>243</v>
      </c>
      <c r="L30" s="317" t="s">
        <v>243</v>
      </c>
      <c r="M30" s="317" t="s">
        <v>243</v>
      </c>
      <c r="O30" s="318"/>
    </row>
    <row r="31" spans="1:15" x14ac:dyDescent="0.2">
      <c r="A31" s="315" t="s">
        <v>35</v>
      </c>
      <c r="B31" s="315" t="s">
        <v>99</v>
      </c>
      <c r="C31" s="315" t="s">
        <v>100</v>
      </c>
      <c r="D31" s="316">
        <v>8039</v>
      </c>
      <c r="E31" s="317" t="s">
        <v>243</v>
      </c>
      <c r="F31" s="317" t="s">
        <v>243</v>
      </c>
      <c r="G31" s="317" t="s">
        <v>243</v>
      </c>
      <c r="H31" s="317" t="s">
        <v>243</v>
      </c>
      <c r="I31" s="317" t="s">
        <v>243</v>
      </c>
      <c r="J31" s="317" t="s">
        <v>243</v>
      </c>
      <c r="K31" s="317" t="s">
        <v>243</v>
      </c>
      <c r="L31" s="317" t="s">
        <v>243</v>
      </c>
      <c r="M31" s="317" t="s">
        <v>243</v>
      </c>
      <c r="O31" s="318"/>
    </row>
    <row r="32" spans="1:15" x14ac:dyDescent="0.2">
      <c r="A32" s="315" t="s">
        <v>35</v>
      </c>
      <c r="B32" s="315" t="s">
        <v>102</v>
      </c>
      <c r="C32" s="315" t="s">
        <v>184</v>
      </c>
      <c r="D32" s="316">
        <v>19635</v>
      </c>
      <c r="E32" s="317" t="s">
        <v>243</v>
      </c>
      <c r="F32" s="317" t="s">
        <v>243</v>
      </c>
      <c r="G32" s="317" t="s">
        <v>243</v>
      </c>
      <c r="H32" s="317" t="s">
        <v>243</v>
      </c>
      <c r="I32" s="317" t="s">
        <v>243</v>
      </c>
      <c r="J32" s="317" t="s">
        <v>243</v>
      </c>
      <c r="K32" s="317" t="s">
        <v>243</v>
      </c>
      <c r="L32" s="317" t="s">
        <v>243</v>
      </c>
      <c r="M32" s="316">
        <v>7110</v>
      </c>
      <c r="O32" s="318"/>
    </row>
    <row r="33" spans="1:15" x14ac:dyDescent="0.2">
      <c r="A33" s="315" t="s">
        <v>35</v>
      </c>
      <c r="B33" s="315" t="s">
        <v>103</v>
      </c>
      <c r="C33" s="315" t="s">
        <v>104</v>
      </c>
      <c r="D33" s="317" t="s">
        <v>243</v>
      </c>
      <c r="E33" s="317" t="s">
        <v>243</v>
      </c>
      <c r="F33" s="317" t="s">
        <v>243</v>
      </c>
      <c r="G33" s="317" t="s">
        <v>243</v>
      </c>
      <c r="H33" s="317" t="s">
        <v>243</v>
      </c>
      <c r="I33" s="317" t="s">
        <v>243</v>
      </c>
      <c r="J33" s="317" t="s">
        <v>243</v>
      </c>
      <c r="K33" s="317" t="s">
        <v>243</v>
      </c>
      <c r="L33" s="316">
        <v>9668</v>
      </c>
      <c r="M33" s="317" t="s">
        <v>243</v>
      </c>
      <c r="O33" s="318"/>
    </row>
    <row r="34" spans="1:15" ht="13.5" thickBot="1" x14ac:dyDescent="0.25">
      <c r="A34" s="30" t="s">
        <v>35</v>
      </c>
      <c r="B34" s="30" t="s">
        <v>106</v>
      </c>
      <c r="C34" s="30" t="s">
        <v>107</v>
      </c>
      <c r="D34" s="63">
        <v>21770</v>
      </c>
      <c r="E34" s="291" t="s">
        <v>243</v>
      </c>
      <c r="F34" s="291" t="s">
        <v>243</v>
      </c>
      <c r="G34" s="291" t="s">
        <v>243</v>
      </c>
      <c r="H34" s="291" t="s">
        <v>243</v>
      </c>
      <c r="I34" s="291" t="s">
        <v>243</v>
      </c>
      <c r="J34" s="291" t="s">
        <v>243</v>
      </c>
      <c r="K34" s="291" t="s">
        <v>243</v>
      </c>
      <c r="L34" s="291" t="s">
        <v>243</v>
      </c>
      <c r="M34" s="63">
        <v>21648</v>
      </c>
      <c r="O34" s="318"/>
    </row>
    <row r="35" spans="1:15" ht="13.5" thickTop="1" x14ac:dyDescent="0.2">
      <c r="A35" s="536" t="s">
        <v>148</v>
      </c>
      <c r="B35" s="537"/>
      <c r="C35" s="537"/>
      <c r="D35" s="215">
        <f>SUM(D25:D34)</f>
        <v>86515</v>
      </c>
      <c r="E35" s="215">
        <f t="shared" ref="E35:M35" si="2">SUM(E25:E34)</f>
        <v>26526</v>
      </c>
      <c r="F35" s="215">
        <f t="shared" si="2"/>
        <v>32768</v>
      </c>
      <c r="G35" s="215">
        <f t="shared" si="2"/>
        <v>6997</v>
      </c>
      <c r="H35" s="215">
        <f t="shared" si="2"/>
        <v>7596</v>
      </c>
      <c r="I35" s="215" t="s">
        <v>243</v>
      </c>
      <c r="J35" s="215" t="s">
        <v>243</v>
      </c>
      <c r="K35" s="215">
        <f t="shared" si="2"/>
        <v>2245</v>
      </c>
      <c r="L35" s="215">
        <f t="shared" si="2"/>
        <v>18058</v>
      </c>
      <c r="M35" s="215">
        <f t="shared" si="2"/>
        <v>44245</v>
      </c>
      <c r="O35" s="318"/>
    </row>
    <row r="36" spans="1:15" x14ac:dyDescent="0.2">
      <c r="A36" s="315" t="s">
        <v>87</v>
      </c>
      <c r="B36" s="315" t="s">
        <v>86</v>
      </c>
      <c r="C36" s="315" t="s">
        <v>185</v>
      </c>
      <c r="D36" s="316">
        <v>8285</v>
      </c>
      <c r="E36" s="317" t="s">
        <v>243</v>
      </c>
      <c r="F36" s="317" t="s">
        <v>243</v>
      </c>
      <c r="G36" s="317" t="s">
        <v>243</v>
      </c>
      <c r="H36" s="317" t="s">
        <v>243</v>
      </c>
      <c r="I36" s="317" t="s">
        <v>243</v>
      </c>
      <c r="J36" s="317" t="s">
        <v>243</v>
      </c>
      <c r="K36" s="317" t="s">
        <v>243</v>
      </c>
      <c r="L36" s="317" t="s">
        <v>243</v>
      </c>
      <c r="M36" s="317" t="s">
        <v>243</v>
      </c>
      <c r="O36" s="318"/>
    </row>
    <row r="37" spans="1:15" x14ac:dyDescent="0.2">
      <c r="A37" s="315" t="s">
        <v>87</v>
      </c>
      <c r="B37" s="315" t="s">
        <v>88</v>
      </c>
      <c r="C37" s="315" t="s">
        <v>186</v>
      </c>
      <c r="D37" s="316">
        <v>2655</v>
      </c>
      <c r="E37" s="317" t="s">
        <v>243</v>
      </c>
      <c r="F37" s="317" t="s">
        <v>243</v>
      </c>
      <c r="G37" s="317" t="s">
        <v>243</v>
      </c>
      <c r="H37" s="317" t="s">
        <v>243</v>
      </c>
      <c r="I37" s="317" t="s">
        <v>243</v>
      </c>
      <c r="J37" s="317" t="s">
        <v>243</v>
      </c>
      <c r="K37" s="317" t="s">
        <v>243</v>
      </c>
      <c r="L37" s="317" t="s">
        <v>243</v>
      </c>
      <c r="M37" s="317" t="s">
        <v>243</v>
      </c>
      <c r="O37" s="318"/>
    </row>
    <row r="38" spans="1:15" x14ac:dyDescent="0.2">
      <c r="A38" s="315" t="s">
        <v>87</v>
      </c>
      <c r="B38" s="315" t="s">
        <v>89</v>
      </c>
      <c r="C38" s="315" t="s">
        <v>90</v>
      </c>
      <c r="D38" s="316">
        <v>11876</v>
      </c>
      <c r="E38" s="316">
        <v>4929</v>
      </c>
      <c r="F38" s="316">
        <v>2895</v>
      </c>
      <c r="G38" s="317" t="s">
        <v>243</v>
      </c>
      <c r="H38" s="317" t="s">
        <v>243</v>
      </c>
      <c r="I38" s="317" t="s">
        <v>243</v>
      </c>
      <c r="J38" s="317" t="s">
        <v>243</v>
      </c>
      <c r="K38" s="317" t="s">
        <v>243</v>
      </c>
      <c r="L38" s="317" t="s">
        <v>243</v>
      </c>
      <c r="M38" s="316">
        <v>8830</v>
      </c>
      <c r="O38" s="318"/>
    </row>
    <row r="39" spans="1:15" x14ac:dyDescent="0.2">
      <c r="A39" s="315" t="s">
        <v>87</v>
      </c>
      <c r="B39" s="315" t="s">
        <v>96</v>
      </c>
      <c r="C39" s="315" t="s">
        <v>187</v>
      </c>
      <c r="D39" s="316">
        <v>8171</v>
      </c>
      <c r="E39" s="317" t="s">
        <v>243</v>
      </c>
      <c r="F39" s="317" t="s">
        <v>243</v>
      </c>
      <c r="G39" s="317" t="s">
        <v>243</v>
      </c>
      <c r="H39" s="317" t="s">
        <v>243</v>
      </c>
      <c r="I39" s="317" t="s">
        <v>243</v>
      </c>
      <c r="J39" s="317" t="s">
        <v>243</v>
      </c>
      <c r="K39" s="317" t="s">
        <v>243</v>
      </c>
      <c r="L39" s="317" t="s">
        <v>243</v>
      </c>
      <c r="M39" s="317" t="s">
        <v>243</v>
      </c>
      <c r="O39" s="318"/>
    </row>
    <row r="40" spans="1:15" x14ac:dyDescent="0.2">
      <c r="A40" s="315" t="s">
        <v>87</v>
      </c>
      <c r="B40" s="315" t="s">
        <v>101</v>
      </c>
      <c r="C40" s="322" t="s">
        <v>162</v>
      </c>
      <c r="D40" s="316">
        <v>8440</v>
      </c>
      <c r="E40" s="317" t="s">
        <v>243</v>
      </c>
      <c r="F40" s="317" t="s">
        <v>243</v>
      </c>
      <c r="G40" s="317" t="s">
        <v>243</v>
      </c>
      <c r="H40" s="317" t="s">
        <v>243</v>
      </c>
      <c r="I40" s="317" t="s">
        <v>243</v>
      </c>
      <c r="J40" s="317" t="s">
        <v>243</v>
      </c>
      <c r="K40" s="317" t="s">
        <v>243</v>
      </c>
      <c r="L40" s="317" t="s">
        <v>243</v>
      </c>
      <c r="M40" s="317" t="s">
        <v>243</v>
      </c>
      <c r="O40" s="318"/>
    </row>
    <row r="41" spans="1:15" x14ac:dyDescent="0.2">
      <c r="A41" s="315" t="s">
        <v>87</v>
      </c>
      <c r="B41" s="315" t="s">
        <v>105</v>
      </c>
      <c r="C41" s="315" t="s">
        <v>188</v>
      </c>
      <c r="D41" s="316">
        <v>29124</v>
      </c>
      <c r="E41" s="317" t="s">
        <v>243</v>
      </c>
      <c r="F41" s="317" t="s">
        <v>243</v>
      </c>
      <c r="G41" s="317" t="s">
        <v>243</v>
      </c>
      <c r="H41" s="317" t="s">
        <v>243</v>
      </c>
      <c r="I41" s="317" t="s">
        <v>243</v>
      </c>
      <c r="J41" s="317" t="s">
        <v>243</v>
      </c>
      <c r="K41" s="317" t="s">
        <v>243</v>
      </c>
      <c r="L41" s="317" t="s">
        <v>243</v>
      </c>
      <c r="M41" s="317" t="s">
        <v>243</v>
      </c>
      <c r="O41" s="318"/>
    </row>
    <row r="42" spans="1:15" ht="13.5" thickBot="1" x14ac:dyDescent="0.25">
      <c r="A42" s="30" t="s">
        <v>87</v>
      </c>
      <c r="B42" s="30" t="s">
        <v>110</v>
      </c>
      <c r="C42" s="30" t="s">
        <v>111</v>
      </c>
      <c r="D42" s="63">
        <v>16444</v>
      </c>
      <c r="E42" s="63">
        <v>7444</v>
      </c>
      <c r="F42" s="63">
        <v>10234</v>
      </c>
      <c r="G42" s="63">
        <v>2025</v>
      </c>
      <c r="H42" s="63">
        <v>71</v>
      </c>
      <c r="I42" s="291" t="s">
        <v>243</v>
      </c>
      <c r="J42" s="291" t="s">
        <v>243</v>
      </c>
      <c r="K42" s="291" t="s">
        <v>243</v>
      </c>
      <c r="L42" s="291" t="s">
        <v>243</v>
      </c>
      <c r="M42" s="63">
        <v>46112</v>
      </c>
      <c r="O42" s="318"/>
    </row>
    <row r="43" spans="1:15" ht="13.5" thickTop="1" x14ac:dyDescent="0.2">
      <c r="A43" s="536" t="s">
        <v>149</v>
      </c>
      <c r="B43" s="537"/>
      <c r="C43" s="537"/>
      <c r="D43" s="215">
        <f>SUM(D36:D42)</f>
        <v>84995</v>
      </c>
      <c r="E43" s="215">
        <f t="shared" ref="E43:M43" si="3">SUM(E36:E42)</f>
        <v>12373</v>
      </c>
      <c r="F43" s="215">
        <f t="shared" si="3"/>
        <v>13129</v>
      </c>
      <c r="G43" s="215">
        <f t="shared" si="3"/>
        <v>2025</v>
      </c>
      <c r="H43" s="215">
        <f t="shared" si="3"/>
        <v>71</v>
      </c>
      <c r="I43" s="215" t="s">
        <v>243</v>
      </c>
      <c r="J43" s="215" t="s">
        <v>243</v>
      </c>
      <c r="K43" s="215" t="s">
        <v>243</v>
      </c>
      <c r="L43" s="215" t="s">
        <v>243</v>
      </c>
      <c r="M43" s="215">
        <f t="shared" si="3"/>
        <v>54942</v>
      </c>
      <c r="O43" s="318"/>
    </row>
    <row r="44" spans="1:15" x14ac:dyDescent="0.2">
      <c r="A44" s="29" t="s">
        <v>55</v>
      </c>
      <c r="B44" s="29" t="s">
        <v>53</v>
      </c>
      <c r="C44" s="29" t="s">
        <v>54</v>
      </c>
      <c r="D44" s="62">
        <v>9231</v>
      </c>
      <c r="E44" s="218" t="s">
        <v>243</v>
      </c>
      <c r="F44" s="218" t="s">
        <v>243</v>
      </c>
      <c r="G44" s="218" t="s">
        <v>243</v>
      </c>
      <c r="H44" s="218" t="s">
        <v>243</v>
      </c>
      <c r="I44" s="218" t="s">
        <v>243</v>
      </c>
      <c r="J44" s="218" t="s">
        <v>243</v>
      </c>
      <c r="K44" s="218" t="s">
        <v>243</v>
      </c>
      <c r="L44" s="218" t="s">
        <v>243</v>
      </c>
      <c r="M44" s="218" t="s">
        <v>243</v>
      </c>
      <c r="O44" s="318"/>
    </row>
    <row r="45" spans="1:15" x14ac:dyDescent="0.2">
      <c r="A45" s="29" t="s">
        <v>55</v>
      </c>
      <c r="B45" s="29" t="s">
        <v>56</v>
      </c>
      <c r="C45" s="29" t="s">
        <v>57</v>
      </c>
      <c r="D45" s="62">
        <v>4860</v>
      </c>
      <c r="E45" s="62">
        <v>3396</v>
      </c>
      <c r="F45" s="62">
        <v>1591</v>
      </c>
      <c r="G45" s="218" t="s">
        <v>243</v>
      </c>
      <c r="H45" s="218" t="s">
        <v>243</v>
      </c>
      <c r="I45" s="218" t="s">
        <v>243</v>
      </c>
      <c r="J45" s="218" t="s">
        <v>243</v>
      </c>
      <c r="K45" s="218" t="s">
        <v>243</v>
      </c>
      <c r="L45" s="218" t="s">
        <v>243</v>
      </c>
      <c r="M45" s="62">
        <v>8147</v>
      </c>
      <c r="O45" s="318"/>
    </row>
    <row r="46" spans="1:15" x14ac:dyDescent="0.2">
      <c r="A46" s="315" t="s">
        <v>55</v>
      </c>
      <c r="B46" s="315" t="s">
        <v>58</v>
      </c>
      <c r="C46" s="315" t="s">
        <v>189</v>
      </c>
      <c r="D46" s="316">
        <v>4064</v>
      </c>
      <c r="E46" s="317" t="s">
        <v>243</v>
      </c>
      <c r="F46" s="317" t="s">
        <v>243</v>
      </c>
      <c r="G46" s="317" t="s">
        <v>243</v>
      </c>
      <c r="H46" s="317" t="s">
        <v>243</v>
      </c>
      <c r="I46" s="317" t="s">
        <v>243</v>
      </c>
      <c r="J46" s="317" t="s">
        <v>243</v>
      </c>
      <c r="K46" s="317" t="s">
        <v>243</v>
      </c>
      <c r="L46" s="317" t="s">
        <v>243</v>
      </c>
      <c r="M46" s="316">
        <v>14622</v>
      </c>
      <c r="O46" s="318"/>
    </row>
    <row r="47" spans="1:15" x14ac:dyDescent="0.2">
      <c r="A47" s="315" t="s">
        <v>55</v>
      </c>
      <c r="B47" s="315" t="s">
        <v>59</v>
      </c>
      <c r="C47" s="315" t="s">
        <v>60</v>
      </c>
      <c r="D47" s="316">
        <v>8015</v>
      </c>
      <c r="E47" s="317" t="s">
        <v>243</v>
      </c>
      <c r="F47" s="317" t="s">
        <v>243</v>
      </c>
      <c r="G47" s="317" t="s">
        <v>243</v>
      </c>
      <c r="H47" s="317" t="s">
        <v>243</v>
      </c>
      <c r="I47" s="317" t="s">
        <v>243</v>
      </c>
      <c r="J47" s="317" t="s">
        <v>243</v>
      </c>
      <c r="K47" s="317" t="s">
        <v>243</v>
      </c>
      <c r="L47" s="414">
        <v>4597</v>
      </c>
      <c r="M47" s="316">
        <v>5571</v>
      </c>
      <c r="O47" s="318"/>
    </row>
    <row r="48" spans="1:15" x14ac:dyDescent="0.2">
      <c r="A48" s="315" t="s">
        <v>55</v>
      </c>
      <c r="B48" s="315" t="s">
        <v>63</v>
      </c>
      <c r="C48" s="315" t="s">
        <v>190</v>
      </c>
      <c r="D48" s="316">
        <v>7089</v>
      </c>
      <c r="E48" s="317" t="s">
        <v>243</v>
      </c>
      <c r="F48" s="317" t="s">
        <v>243</v>
      </c>
      <c r="G48" s="317" t="s">
        <v>243</v>
      </c>
      <c r="H48" s="317" t="s">
        <v>243</v>
      </c>
      <c r="I48" s="317" t="s">
        <v>243</v>
      </c>
      <c r="J48" s="317" t="s">
        <v>243</v>
      </c>
      <c r="K48" s="317" t="s">
        <v>243</v>
      </c>
      <c r="L48" s="317" t="s">
        <v>243</v>
      </c>
      <c r="M48" s="317" t="s">
        <v>243</v>
      </c>
      <c r="O48" s="318"/>
    </row>
    <row r="49" spans="1:15" x14ac:dyDescent="0.2">
      <c r="A49" s="315" t="s">
        <v>55</v>
      </c>
      <c r="B49" s="315" t="s">
        <v>66</v>
      </c>
      <c r="C49" s="315" t="s">
        <v>67</v>
      </c>
      <c r="D49" s="316">
        <v>27042</v>
      </c>
      <c r="E49" s="317" t="s">
        <v>243</v>
      </c>
      <c r="F49" s="317" t="s">
        <v>243</v>
      </c>
      <c r="G49" s="317" t="s">
        <v>243</v>
      </c>
      <c r="H49" s="316">
        <v>5644</v>
      </c>
      <c r="I49" s="317" t="s">
        <v>243</v>
      </c>
      <c r="J49" s="317" t="s">
        <v>243</v>
      </c>
      <c r="K49" s="317" t="s">
        <v>243</v>
      </c>
      <c r="L49" s="317" t="s">
        <v>243</v>
      </c>
      <c r="M49" s="317" t="s">
        <v>243</v>
      </c>
      <c r="O49" s="318"/>
    </row>
    <row r="50" spans="1:15" x14ac:dyDescent="0.2">
      <c r="A50" s="315" t="s">
        <v>55</v>
      </c>
      <c r="B50" s="315" t="s">
        <v>68</v>
      </c>
      <c r="C50" s="315" t="s">
        <v>69</v>
      </c>
      <c r="D50" s="317" t="s">
        <v>243</v>
      </c>
      <c r="E50" s="317" t="s">
        <v>243</v>
      </c>
      <c r="F50" s="317" t="s">
        <v>243</v>
      </c>
      <c r="G50" s="316">
        <v>16798</v>
      </c>
      <c r="H50" s="317" t="s">
        <v>243</v>
      </c>
      <c r="I50" s="316">
        <v>21591</v>
      </c>
      <c r="J50" s="317" t="s">
        <v>243</v>
      </c>
      <c r="K50" s="317" t="s">
        <v>243</v>
      </c>
      <c r="L50" s="317" t="s">
        <v>243</v>
      </c>
      <c r="M50" s="317" t="s">
        <v>243</v>
      </c>
      <c r="O50" s="318"/>
    </row>
    <row r="51" spans="1:15" x14ac:dyDescent="0.2">
      <c r="A51" s="315" t="s">
        <v>55</v>
      </c>
      <c r="B51" s="315" t="s">
        <v>70</v>
      </c>
      <c r="C51" s="315" t="s">
        <v>171</v>
      </c>
      <c r="D51" s="317" t="s">
        <v>243</v>
      </c>
      <c r="E51" s="316">
        <v>7645</v>
      </c>
      <c r="F51" s="316">
        <v>9260</v>
      </c>
      <c r="G51" s="317" t="s">
        <v>243</v>
      </c>
      <c r="H51" s="317" t="s">
        <v>243</v>
      </c>
      <c r="I51" s="317" t="s">
        <v>243</v>
      </c>
      <c r="J51" s="317" t="s">
        <v>243</v>
      </c>
      <c r="K51" s="317" t="s">
        <v>243</v>
      </c>
      <c r="L51" s="317" t="s">
        <v>243</v>
      </c>
      <c r="M51" s="317" t="s">
        <v>243</v>
      </c>
      <c r="O51" s="318"/>
    </row>
    <row r="52" spans="1:15" x14ac:dyDescent="0.2">
      <c r="A52" s="315" t="s">
        <v>55</v>
      </c>
      <c r="B52" s="315" t="s">
        <v>71</v>
      </c>
      <c r="C52" s="315" t="s">
        <v>191</v>
      </c>
      <c r="D52" s="316">
        <v>8412</v>
      </c>
      <c r="E52" s="317" t="s">
        <v>243</v>
      </c>
      <c r="F52" s="317" t="s">
        <v>243</v>
      </c>
      <c r="G52" s="317" t="s">
        <v>243</v>
      </c>
      <c r="H52" s="317" t="s">
        <v>243</v>
      </c>
      <c r="I52" s="317" t="s">
        <v>243</v>
      </c>
      <c r="J52" s="317" t="s">
        <v>243</v>
      </c>
      <c r="K52" s="317" t="s">
        <v>243</v>
      </c>
      <c r="L52" s="317" t="s">
        <v>243</v>
      </c>
      <c r="M52" s="317" t="s">
        <v>243</v>
      </c>
      <c r="O52" s="318"/>
    </row>
    <row r="53" spans="1:15" x14ac:dyDescent="0.2">
      <c r="A53" s="315" t="s">
        <v>55</v>
      </c>
      <c r="B53" s="315" t="s">
        <v>72</v>
      </c>
      <c r="C53" s="315" t="s">
        <v>192</v>
      </c>
      <c r="D53" s="316">
        <v>7341</v>
      </c>
      <c r="E53" s="317" t="s">
        <v>243</v>
      </c>
      <c r="F53" s="317" t="s">
        <v>243</v>
      </c>
      <c r="G53" s="317" t="s">
        <v>243</v>
      </c>
      <c r="H53" s="317" t="s">
        <v>243</v>
      </c>
      <c r="I53" s="317" t="s">
        <v>243</v>
      </c>
      <c r="J53" s="317" t="s">
        <v>243</v>
      </c>
      <c r="K53" s="317" t="s">
        <v>243</v>
      </c>
      <c r="L53" s="317" t="s">
        <v>243</v>
      </c>
      <c r="M53" s="317" t="s">
        <v>243</v>
      </c>
      <c r="O53" s="318"/>
    </row>
    <row r="54" spans="1:15" x14ac:dyDescent="0.2">
      <c r="A54" s="315" t="s">
        <v>55</v>
      </c>
      <c r="B54" s="315" t="s">
        <v>73</v>
      </c>
      <c r="C54" s="315" t="s">
        <v>193</v>
      </c>
      <c r="D54" s="316">
        <v>11625</v>
      </c>
      <c r="E54" s="317" t="s">
        <v>243</v>
      </c>
      <c r="F54" s="317" t="s">
        <v>243</v>
      </c>
      <c r="G54" s="317" t="s">
        <v>243</v>
      </c>
      <c r="H54" s="317" t="s">
        <v>243</v>
      </c>
      <c r="I54" s="317" t="s">
        <v>243</v>
      </c>
      <c r="J54" s="317" t="s">
        <v>243</v>
      </c>
      <c r="K54" s="317" t="s">
        <v>243</v>
      </c>
      <c r="L54" s="317" t="s">
        <v>243</v>
      </c>
      <c r="M54" s="317" t="s">
        <v>243</v>
      </c>
      <c r="O54" s="318"/>
    </row>
    <row r="55" spans="1:15" x14ac:dyDescent="0.2">
      <c r="A55" s="315" t="s">
        <v>55</v>
      </c>
      <c r="B55" s="315" t="s">
        <v>74</v>
      </c>
      <c r="C55" s="315" t="s">
        <v>194</v>
      </c>
      <c r="D55" s="316">
        <v>17273</v>
      </c>
      <c r="E55" s="317" t="s">
        <v>243</v>
      </c>
      <c r="F55" s="317" t="s">
        <v>243</v>
      </c>
      <c r="G55" s="317" t="s">
        <v>243</v>
      </c>
      <c r="H55" s="317" t="s">
        <v>243</v>
      </c>
      <c r="I55" s="317" t="s">
        <v>243</v>
      </c>
      <c r="J55" s="317" t="s">
        <v>243</v>
      </c>
      <c r="K55" s="317" t="s">
        <v>243</v>
      </c>
      <c r="L55" s="317" t="s">
        <v>243</v>
      </c>
      <c r="M55" s="317" t="s">
        <v>243</v>
      </c>
      <c r="O55" s="318"/>
    </row>
    <row r="56" spans="1:15" x14ac:dyDescent="0.2">
      <c r="A56" s="315" t="s">
        <v>55</v>
      </c>
      <c r="B56" s="315" t="s">
        <v>75</v>
      </c>
      <c r="C56" s="315" t="s">
        <v>195</v>
      </c>
      <c r="D56" s="317" t="s">
        <v>243</v>
      </c>
      <c r="E56" s="316">
        <v>23614</v>
      </c>
      <c r="F56" s="316">
        <v>42889</v>
      </c>
      <c r="G56" s="317" t="s">
        <v>243</v>
      </c>
      <c r="H56" s="317" t="s">
        <v>243</v>
      </c>
      <c r="I56" s="317" t="s">
        <v>243</v>
      </c>
      <c r="J56" s="317" t="s">
        <v>243</v>
      </c>
      <c r="K56" s="317" t="s">
        <v>243</v>
      </c>
      <c r="L56" s="317" t="s">
        <v>243</v>
      </c>
      <c r="M56" s="317" t="s">
        <v>243</v>
      </c>
      <c r="O56" s="318"/>
    </row>
    <row r="57" spans="1:15" x14ac:dyDescent="0.2">
      <c r="A57" s="315" t="s">
        <v>55</v>
      </c>
      <c r="B57" s="315" t="s">
        <v>76</v>
      </c>
      <c r="C57" s="315" t="s">
        <v>77</v>
      </c>
      <c r="D57" s="317" t="s">
        <v>243</v>
      </c>
      <c r="E57" s="317" t="s">
        <v>243</v>
      </c>
      <c r="F57" s="317" t="s">
        <v>243</v>
      </c>
      <c r="G57" s="317" t="s">
        <v>243</v>
      </c>
      <c r="H57" s="317" t="s">
        <v>243</v>
      </c>
      <c r="I57" s="317" t="s">
        <v>243</v>
      </c>
      <c r="J57" s="317" t="s">
        <v>243</v>
      </c>
      <c r="K57" s="317" t="s">
        <v>243</v>
      </c>
      <c r="L57" s="316">
        <v>10050</v>
      </c>
      <c r="M57" s="317" t="s">
        <v>243</v>
      </c>
      <c r="O57" s="318"/>
    </row>
    <row r="58" spans="1:15" x14ac:dyDescent="0.2">
      <c r="A58" s="315" t="s">
        <v>55</v>
      </c>
      <c r="B58" s="315" t="s">
        <v>79</v>
      </c>
      <c r="C58" s="26" t="s">
        <v>392</v>
      </c>
      <c r="D58" s="316">
        <v>6158</v>
      </c>
      <c r="E58" s="317">
        <v>10692</v>
      </c>
      <c r="F58" s="317">
        <v>10742</v>
      </c>
      <c r="G58" s="317" t="s">
        <v>243</v>
      </c>
      <c r="H58" s="317" t="s">
        <v>243</v>
      </c>
      <c r="I58" s="317" t="s">
        <v>243</v>
      </c>
      <c r="J58" s="317" t="s">
        <v>243</v>
      </c>
      <c r="K58" s="317" t="s">
        <v>243</v>
      </c>
      <c r="L58" s="317" t="s">
        <v>243</v>
      </c>
      <c r="M58" s="316">
        <v>21036</v>
      </c>
      <c r="O58" s="318"/>
    </row>
    <row r="59" spans="1:15" x14ac:dyDescent="0.2">
      <c r="A59" s="315" t="s">
        <v>55</v>
      </c>
      <c r="B59" s="315" t="s">
        <v>80</v>
      </c>
      <c r="C59" s="315" t="s">
        <v>196</v>
      </c>
      <c r="D59" s="316">
        <v>8064</v>
      </c>
      <c r="E59" s="316">
        <v>3746</v>
      </c>
      <c r="F59" s="316">
        <v>11534</v>
      </c>
      <c r="G59" s="317" t="s">
        <v>243</v>
      </c>
      <c r="H59" s="317" t="s">
        <v>243</v>
      </c>
      <c r="I59" s="317" t="s">
        <v>243</v>
      </c>
      <c r="J59" s="317" t="s">
        <v>243</v>
      </c>
      <c r="K59" s="317" t="s">
        <v>243</v>
      </c>
      <c r="L59" s="317" t="s">
        <v>243</v>
      </c>
      <c r="M59" s="316">
        <v>15416</v>
      </c>
      <c r="O59" s="318"/>
    </row>
    <row r="60" spans="1:15" x14ac:dyDescent="0.2">
      <c r="A60" s="315" t="s">
        <v>55</v>
      </c>
      <c r="B60" s="315" t="s">
        <v>82</v>
      </c>
      <c r="C60" s="315" t="s">
        <v>197</v>
      </c>
      <c r="D60" s="317" t="s">
        <v>243</v>
      </c>
      <c r="E60" s="316">
        <v>8194</v>
      </c>
      <c r="F60" s="317" t="s">
        <v>243</v>
      </c>
      <c r="G60" s="317" t="s">
        <v>243</v>
      </c>
      <c r="H60" s="317" t="s">
        <v>243</v>
      </c>
      <c r="I60" s="317" t="s">
        <v>243</v>
      </c>
      <c r="J60" s="317" t="s">
        <v>243</v>
      </c>
      <c r="K60" s="317" t="s">
        <v>243</v>
      </c>
      <c r="L60" s="317" t="s">
        <v>243</v>
      </c>
      <c r="M60" s="317" t="s">
        <v>243</v>
      </c>
      <c r="O60" s="318"/>
    </row>
    <row r="61" spans="1:15" x14ac:dyDescent="0.2">
      <c r="A61" s="315" t="s">
        <v>55</v>
      </c>
      <c r="B61" s="315" t="s">
        <v>84</v>
      </c>
      <c r="C61" s="315" t="s">
        <v>85</v>
      </c>
      <c r="D61" s="317" t="s">
        <v>243</v>
      </c>
      <c r="E61" s="317" t="s">
        <v>243</v>
      </c>
      <c r="F61" s="317" t="s">
        <v>243</v>
      </c>
      <c r="G61" s="317" t="s">
        <v>243</v>
      </c>
      <c r="H61" s="317" t="s">
        <v>243</v>
      </c>
      <c r="I61" s="317" t="s">
        <v>243</v>
      </c>
      <c r="J61" s="317" t="s">
        <v>243</v>
      </c>
      <c r="K61" s="347" t="s">
        <v>243</v>
      </c>
      <c r="L61" s="317">
        <v>13059</v>
      </c>
      <c r="M61" s="317" t="s">
        <v>243</v>
      </c>
      <c r="O61" s="318"/>
    </row>
    <row r="62" spans="1:15" x14ac:dyDescent="0.2">
      <c r="A62" s="315" t="s">
        <v>55</v>
      </c>
      <c r="B62" s="315" t="s">
        <v>210</v>
      </c>
      <c r="C62" s="315" t="s">
        <v>211</v>
      </c>
      <c r="D62" s="317">
        <v>7661</v>
      </c>
      <c r="E62" s="317">
        <v>10386</v>
      </c>
      <c r="F62" s="414">
        <v>5183</v>
      </c>
      <c r="G62" s="317" t="s">
        <v>243</v>
      </c>
      <c r="H62" s="317" t="s">
        <v>243</v>
      </c>
      <c r="I62" s="317" t="s">
        <v>243</v>
      </c>
      <c r="J62" s="317" t="s">
        <v>243</v>
      </c>
      <c r="K62" s="317" t="s">
        <v>243</v>
      </c>
      <c r="L62" s="317" t="s">
        <v>243</v>
      </c>
      <c r="M62" s="317" t="s">
        <v>243</v>
      </c>
      <c r="O62" s="318"/>
    </row>
    <row r="63" spans="1:15" ht="13.5" thickBot="1" x14ac:dyDescent="0.25">
      <c r="A63" s="315" t="s">
        <v>55</v>
      </c>
      <c r="B63" s="315" t="s">
        <v>98</v>
      </c>
      <c r="C63" s="26" t="s">
        <v>198</v>
      </c>
      <c r="D63" s="316">
        <v>6825</v>
      </c>
      <c r="E63" s="317" t="s">
        <v>243</v>
      </c>
      <c r="F63" s="317" t="s">
        <v>243</v>
      </c>
      <c r="G63" s="317" t="s">
        <v>243</v>
      </c>
      <c r="H63" s="317" t="s">
        <v>243</v>
      </c>
      <c r="I63" s="317" t="s">
        <v>243</v>
      </c>
      <c r="J63" s="317" t="s">
        <v>243</v>
      </c>
      <c r="K63" s="317" t="s">
        <v>243</v>
      </c>
      <c r="L63" s="317" t="s">
        <v>243</v>
      </c>
      <c r="M63" s="317" t="s">
        <v>243</v>
      </c>
      <c r="O63" s="318"/>
    </row>
    <row r="64" spans="1:15" ht="13.5" thickTop="1" x14ac:dyDescent="0.2">
      <c r="A64" s="536" t="s">
        <v>150</v>
      </c>
      <c r="B64" s="537"/>
      <c r="C64" s="537"/>
      <c r="D64" s="215">
        <f>SUM(D44:D63)</f>
        <v>133660</v>
      </c>
      <c r="E64" s="215">
        <f t="shared" ref="E64:M64" si="4">SUM(E44:E63)</f>
        <v>67673</v>
      </c>
      <c r="F64" s="215">
        <f t="shared" si="4"/>
        <v>81199</v>
      </c>
      <c r="G64" s="215">
        <f t="shared" si="4"/>
        <v>16798</v>
      </c>
      <c r="H64" s="215">
        <f t="shared" si="4"/>
        <v>5644</v>
      </c>
      <c r="I64" s="215">
        <f t="shared" si="4"/>
        <v>21591</v>
      </c>
      <c r="J64" s="215" t="s">
        <v>243</v>
      </c>
      <c r="K64" s="215" t="s">
        <v>243</v>
      </c>
      <c r="L64" s="215">
        <f t="shared" si="4"/>
        <v>27706</v>
      </c>
      <c r="M64" s="215">
        <f t="shared" si="4"/>
        <v>64792</v>
      </c>
      <c r="O64" s="318"/>
    </row>
    <row r="65" spans="1:15" x14ac:dyDescent="0.2">
      <c r="A65" s="29" t="s">
        <v>5</v>
      </c>
      <c r="B65" s="29" t="s">
        <v>3</v>
      </c>
      <c r="C65" s="29" t="s">
        <v>4</v>
      </c>
      <c r="D65" s="62">
        <v>1009</v>
      </c>
      <c r="E65" s="218" t="s">
        <v>243</v>
      </c>
      <c r="F65" s="218" t="s">
        <v>243</v>
      </c>
      <c r="G65" s="218" t="s">
        <v>243</v>
      </c>
      <c r="H65" s="218" t="s">
        <v>243</v>
      </c>
      <c r="I65" s="218" t="s">
        <v>243</v>
      </c>
      <c r="J65" s="218" t="s">
        <v>243</v>
      </c>
      <c r="K65" s="218" t="s">
        <v>243</v>
      </c>
      <c r="L65" s="218" t="s">
        <v>243</v>
      </c>
      <c r="M65" s="62">
        <v>22561</v>
      </c>
      <c r="O65" s="318"/>
    </row>
    <row r="66" spans="1:15" x14ac:dyDescent="0.2">
      <c r="A66" s="29" t="s">
        <v>5</v>
      </c>
      <c r="B66" s="29" t="s">
        <v>14</v>
      </c>
      <c r="C66" s="29" t="s">
        <v>199</v>
      </c>
      <c r="D66" s="62">
        <v>33780</v>
      </c>
      <c r="E66" s="62">
        <v>9144</v>
      </c>
      <c r="F66" s="218" t="s">
        <v>243</v>
      </c>
      <c r="G66" s="218" t="s">
        <v>243</v>
      </c>
      <c r="H66" s="218" t="s">
        <v>243</v>
      </c>
      <c r="I66" s="218" t="s">
        <v>243</v>
      </c>
      <c r="J66" s="218" t="s">
        <v>243</v>
      </c>
      <c r="K66" s="218" t="s">
        <v>243</v>
      </c>
      <c r="L66" s="218" t="s">
        <v>243</v>
      </c>
      <c r="M66" s="218" t="s">
        <v>243</v>
      </c>
      <c r="O66" s="318"/>
    </row>
    <row r="67" spans="1:15" x14ac:dyDescent="0.2">
      <c r="A67" s="29" t="s">
        <v>5</v>
      </c>
      <c r="B67" s="29" t="s">
        <v>51</v>
      </c>
      <c r="C67" s="29" t="s">
        <v>52</v>
      </c>
      <c r="D67" s="62">
        <v>472</v>
      </c>
      <c r="E67" s="62">
        <v>3741</v>
      </c>
      <c r="F67" s="62">
        <v>4634</v>
      </c>
      <c r="G67" s="218" t="s">
        <v>243</v>
      </c>
      <c r="H67" s="218" t="s">
        <v>243</v>
      </c>
      <c r="I67" s="218" t="s">
        <v>243</v>
      </c>
      <c r="J67" s="218" t="s">
        <v>243</v>
      </c>
      <c r="K67" s="218" t="s">
        <v>243</v>
      </c>
      <c r="L67" s="218" t="s">
        <v>243</v>
      </c>
      <c r="M67" s="62">
        <v>10398</v>
      </c>
      <c r="O67" s="318"/>
    </row>
    <row r="68" spans="1:15" x14ac:dyDescent="0.2">
      <c r="A68" s="315" t="s">
        <v>5</v>
      </c>
      <c r="B68" s="315" t="s">
        <v>61</v>
      </c>
      <c r="C68" s="315" t="s">
        <v>62</v>
      </c>
      <c r="D68" s="316">
        <v>6734</v>
      </c>
      <c r="E68" s="317" t="s">
        <v>243</v>
      </c>
      <c r="F68" s="317" t="s">
        <v>243</v>
      </c>
      <c r="G68" s="316">
        <v>3841</v>
      </c>
      <c r="H68" s="317" t="s">
        <v>243</v>
      </c>
      <c r="I68" s="317" t="s">
        <v>243</v>
      </c>
      <c r="J68" s="317" t="s">
        <v>243</v>
      </c>
      <c r="K68" s="317" t="s">
        <v>243</v>
      </c>
      <c r="L68" s="317" t="s">
        <v>243</v>
      </c>
      <c r="M68" s="316">
        <v>7383</v>
      </c>
      <c r="O68" s="318"/>
    </row>
    <row r="69" spans="1:15" x14ac:dyDescent="0.2">
      <c r="A69" s="315" t="s">
        <v>5</v>
      </c>
      <c r="B69" s="315" t="s">
        <v>64</v>
      </c>
      <c r="C69" s="315" t="s">
        <v>65</v>
      </c>
      <c r="D69" s="316">
        <v>11392</v>
      </c>
      <c r="E69" s="317" t="s">
        <v>243</v>
      </c>
      <c r="F69" s="317" t="s">
        <v>243</v>
      </c>
      <c r="G69" s="317" t="s">
        <v>243</v>
      </c>
      <c r="H69" s="317" t="s">
        <v>243</v>
      </c>
      <c r="I69" s="317" t="s">
        <v>243</v>
      </c>
      <c r="J69" s="317" t="s">
        <v>243</v>
      </c>
      <c r="K69" s="317" t="s">
        <v>243</v>
      </c>
      <c r="L69" s="317" t="s">
        <v>243</v>
      </c>
      <c r="M69" s="317" t="s">
        <v>243</v>
      </c>
      <c r="O69" s="318"/>
    </row>
    <row r="70" spans="1:15" x14ac:dyDescent="0.2">
      <c r="A70" s="315" t="s">
        <v>5</v>
      </c>
      <c r="B70" s="315" t="s">
        <v>78</v>
      </c>
      <c r="C70" s="315" t="s">
        <v>200</v>
      </c>
      <c r="D70" s="316">
        <v>11642</v>
      </c>
      <c r="E70" s="317" t="s">
        <v>243</v>
      </c>
      <c r="F70" s="317" t="s">
        <v>243</v>
      </c>
      <c r="G70" s="317" t="s">
        <v>243</v>
      </c>
      <c r="H70" s="317" t="s">
        <v>243</v>
      </c>
      <c r="I70" s="317" t="s">
        <v>243</v>
      </c>
      <c r="J70" s="317" t="s">
        <v>243</v>
      </c>
      <c r="K70" s="317" t="s">
        <v>243</v>
      </c>
      <c r="L70" s="317" t="s">
        <v>243</v>
      </c>
      <c r="M70" s="317" t="s">
        <v>243</v>
      </c>
      <c r="O70" s="318"/>
    </row>
    <row r="71" spans="1:15" ht="13.5" thickBot="1" x14ac:dyDescent="0.25">
      <c r="A71" s="319" t="s">
        <v>5</v>
      </c>
      <c r="B71" s="319" t="s">
        <v>83</v>
      </c>
      <c r="C71" s="319" t="s">
        <v>201</v>
      </c>
      <c r="D71" s="320">
        <v>8091</v>
      </c>
      <c r="E71" s="321" t="s">
        <v>243</v>
      </c>
      <c r="F71" s="321" t="s">
        <v>243</v>
      </c>
      <c r="G71" s="321" t="s">
        <v>243</v>
      </c>
      <c r="H71" s="321" t="s">
        <v>243</v>
      </c>
      <c r="I71" s="321" t="s">
        <v>243</v>
      </c>
      <c r="J71" s="321" t="s">
        <v>243</v>
      </c>
      <c r="K71" s="321" t="s">
        <v>243</v>
      </c>
      <c r="L71" s="321" t="s">
        <v>243</v>
      </c>
      <c r="M71" s="321" t="s">
        <v>243</v>
      </c>
      <c r="O71" s="318"/>
    </row>
    <row r="72" spans="1:15" ht="13.5" thickTop="1" x14ac:dyDescent="0.2">
      <c r="A72" s="536" t="s">
        <v>151</v>
      </c>
      <c r="B72" s="537"/>
      <c r="C72" s="537"/>
      <c r="D72" s="215">
        <f>SUM(D65:D71)</f>
        <v>73120</v>
      </c>
      <c r="E72" s="215">
        <f t="shared" ref="E72:M72" si="5">SUM(E65:E71)</f>
        <v>12885</v>
      </c>
      <c r="F72" s="215">
        <f t="shared" si="5"/>
        <v>4634</v>
      </c>
      <c r="G72" s="215">
        <f t="shared" si="5"/>
        <v>3841</v>
      </c>
      <c r="H72" s="215" t="s">
        <v>243</v>
      </c>
      <c r="I72" s="215" t="s">
        <v>243</v>
      </c>
      <c r="J72" s="215" t="s">
        <v>243</v>
      </c>
      <c r="K72" s="215" t="s">
        <v>243</v>
      </c>
      <c r="L72" s="215" t="s">
        <v>243</v>
      </c>
      <c r="M72" s="215">
        <f t="shared" si="5"/>
        <v>40342</v>
      </c>
      <c r="O72" s="318"/>
    </row>
    <row r="73" spans="1:15" x14ac:dyDescent="0.2">
      <c r="A73" s="29" t="s">
        <v>2</v>
      </c>
      <c r="B73" s="29" t="s">
        <v>0</v>
      </c>
      <c r="C73" s="29" t="s">
        <v>1</v>
      </c>
      <c r="D73" s="218" t="s">
        <v>243</v>
      </c>
      <c r="E73" s="62">
        <v>2920</v>
      </c>
      <c r="F73" s="62">
        <v>2658</v>
      </c>
      <c r="G73" s="218" t="s">
        <v>243</v>
      </c>
      <c r="H73" s="218">
        <v>854</v>
      </c>
      <c r="I73" s="218" t="s">
        <v>243</v>
      </c>
      <c r="J73" s="218" t="s">
        <v>243</v>
      </c>
      <c r="K73" s="218" t="s">
        <v>243</v>
      </c>
      <c r="L73" s="218" t="s">
        <v>243</v>
      </c>
      <c r="M73" s="62">
        <v>11185</v>
      </c>
      <c r="O73" s="318"/>
    </row>
    <row r="74" spans="1:15" x14ac:dyDescent="0.2">
      <c r="A74" s="315" t="s">
        <v>2</v>
      </c>
      <c r="B74" s="315" t="s">
        <v>6</v>
      </c>
      <c r="C74" s="315" t="s">
        <v>7</v>
      </c>
      <c r="D74" s="316">
        <v>5717</v>
      </c>
      <c r="E74" s="316">
        <v>6209</v>
      </c>
      <c r="F74" s="316">
        <v>3714</v>
      </c>
      <c r="G74" s="317" t="s">
        <v>243</v>
      </c>
      <c r="H74" s="317" t="s">
        <v>243</v>
      </c>
      <c r="I74" s="317" t="s">
        <v>243</v>
      </c>
      <c r="J74" s="317" t="s">
        <v>243</v>
      </c>
      <c r="K74" s="317" t="s">
        <v>243</v>
      </c>
      <c r="L74" s="317" t="s">
        <v>243</v>
      </c>
      <c r="M74" s="316">
        <v>10308</v>
      </c>
      <c r="O74" s="318"/>
    </row>
    <row r="75" spans="1:15" x14ac:dyDescent="0.2">
      <c r="A75" s="315" t="s">
        <v>2</v>
      </c>
      <c r="B75" s="315" t="s">
        <v>8</v>
      </c>
      <c r="C75" s="315" t="s">
        <v>9</v>
      </c>
      <c r="D75" s="316">
        <v>13780</v>
      </c>
      <c r="E75" s="316">
        <v>18573</v>
      </c>
      <c r="F75" s="316">
        <v>15118</v>
      </c>
      <c r="G75" s="317" t="s">
        <v>243</v>
      </c>
      <c r="H75" s="317" t="s">
        <v>243</v>
      </c>
      <c r="I75" s="317" t="s">
        <v>243</v>
      </c>
      <c r="J75" s="317" t="s">
        <v>243</v>
      </c>
      <c r="K75" s="317" t="s">
        <v>243</v>
      </c>
      <c r="L75" s="317" t="s">
        <v>243</v>
      </c>
      <c r="M75" s="317" t="s">
        <v>243</v>
      </c>
      <c r="O75" s="318"/>
    </row>
    <row r="76" spans="1:15" x14ac:dyDescent="0.2">
      <c r="A76" s="315" t="s">
        <v>2</v>
      </c>
      <c r="B76" s="315" t="s">
        <v>10</v>
      </c>
      <c r="C76" s="315" t="s">
        <v>202</v>
      </c>
      <c r="D76" s="316">
        <v>15172</v>
      </c>
      <c r="E76" s="317" t="s">
        <v>243</v>
      </c>
      <c r="F76" s="317" t="s">
        <v>243</v>
      </c>
      <c r="G76" s="316">
        <v>5680</v>
      </c>
      <c r="H76" s="317" t="s">
        <v>243</v>
      </c>
      <c r="I76" s="317" t="s">
        <v>243</v>
      </c>
      <c r="J76" s="317" t="s">
        <v>243</v>
      </c>
      <c r="K76" s="317" t="s">
        <v>243</v>
      </c>
      <c r="L76" s="317" t="s">
        <v>243</v>
      </c>
      <c r="M76" s="317" t="s">
        <v>243</v>
      </c>
      <c r="O76" s="318"/>
    </row>
    <row r="77" spans="1:15" x14ac:dyDescent="0.2">
      <c r="A77" s="315" t="s">
        <v>2</v>
      </c>
      <c r="B77" s="26" t="s">
        <v>11</v>
      </c>
      <c r="C77" s="315" t="s">
        <v>204</v>
      </c>
      <c r="D77" s="316">
        <v>5807</v>
      </c>
      <c r="E77" s="317" t="s">
        <v>243</v>
      </c>
      <c r="F77" s="317" t="s">
        <v>243</v>
      </c>
      <c r="G77" s="317" t="s">
        <v>243</v>
      </c>
      <c r="H77" s="317" t="s">
        <v>243</v>
      </c>
      <c r="I77" s="317" t="s">
        <v>243</v>
      </c>
      <c r="J77" s="317" t="s">
        <v>243</v>
      </c>
      <c r="K77" s="317" t="s">
        <v>243</v>
      </c>
      <c r="L77" s="317" t="s">
        <v>243</v>
      </c>
      <c r="M77" s="317" t="s">
        <v>243</v>
      </c>
      <c r="O77" s="318"/>
    </row>
    <row r="78" spans="1:15" x14ac:dyDescent="0.2">
      <c r="A78" s="26" t="s">
        <v>2</v>
      </c>
      <c r="B78" s="315" t="s">
        <v>15</v>
      </c>
      <c r="C78" s="315" t="s">
        <v>205</v>
      </c>
      <c r="D78" s="316">
        <v>21153</v>
      </c>
      <c r="E78" s="317" t="s">
        <v>243</v>
      </c>
      <c r="F78" s="317" t="s">
        <v>243</v>
      </c>
      <c r="G78" s="317" t="s">
        <v>243</v>
      </c>
      <c r="H78" s="317" t="s">
        <v>243</v>
      </c>
      <c r="I78" s="317" t="s">
        <v>243</v>
      </c>
      <c r="J78" s="317" t="s">
        <v>243</v>
      </c>
      <c r="K78" s="317" t="s">
        <v>243</v>
      </c>
      <c r="L78" s="317" t="s">
        <v>243</v>
      </c>
      <c r="M78" s="316">
        <v>12987</v>
      </c>
      <c r="O78" s="318"/>
    </row>
    <row r="79" spans="1:15" x14ac:dyDescent="0.2">
      <c r="A79" s="315" t="s">
        <v>2</v>
      </c>
      <c r="B79" s="315" t="s">
        <v>18</v>
      </c>
      <c r="C79" s="26" t="s">
        <v>206</v>
      </c>
      <c r="D79" s="317" t="s">
        <v>243</v>
      </c>
      <c r="E79" s="317" t="s">
        <v>243</v>
      </c>
      <c r="F79" s="317" t="s">
        <v>243</v>
      </c>
      <c r="G79" s="317" t="s">
        <v>243</v>
      </c>
      <c r="H79" s="317" t="s">
        <v>243</v>
      </c>
      <c r="I79" s="317" t="s">
        <v>243</v>
      </c>
      <c r="J79" s="317" t="s">
        <v>243</v>
      </c>
      <c r="K79" s="317" t="s">
        <v>243</v>
      </c>
      <c r="L79" s="317" t="s">
        <v>243</v>
      </c>
      <c r="M79" s="316">
        <v>19496</v>
      </c>
      <c r="O79" s="318"/>
    </row>
    <row r="80" spans="1:15" x14ac:dyDescent="0.2">
      <c r="A80" s="315" t="s">
        <v>2</v>
      </c>
      <c r="B80" s="315" t="s">
        <v>19</v>
      </c>
      <c r="C80" s="315" t="s">
        <v>20</v>
      </c>
      <c r="D80" s="317" t="s">
        <v>243</v>
      </c>
      <c r="E80" s="317" t="s">
        <v>243</v>
      </c>
      <c r="F80" s="317" t="s">
        <v>243</v>
      </c>
      <c r="G80" s="317" t="s">
        <v>243</v>
      </c>
      <c r="H80" s="317" t="s">
        <v>243</v>
      </c>
      <c r="I80" s="317" t="s">
        <v>243</v>
      </c>
      <c r="J80" s="317" t="s">
        <v>243</v>
      </c>
      <c r="K80" s="317" t="s">
        <v>243</v>
      </c>
      <c r="L80" s="316">
        <v>10403</v>
      </c>
      <c r="M80" s="317" t="s">
        <v>243</v>
      </c>
      <c r="O80" s="318"/>
    </row>
    <row r="81" spans="1:15" ht="13.5" thickBot="1" x14ac:dyDescent="0.25">
      <c r="A81" s="319" t="s">
        <v>2</v>
      </c>
      <c r="B81" s="319" t="s">
        <v>267</v>
      </c>
      <c r="C81" s="319" t="s">
        <v>203</v>
      </c>
      <c r="D81" s="320">
        <v>6930</v>
      </c>
      <c r="E81" s="321" t="s">
        <v>243</v>
      </c>
      <c r="F81" s="321" t="s">
        <v>243</v>
      </c>
      <c r="G81" s="321" t="s">
        <v>243</v>
      </c>
      <c r="H81" s="321" t="s">
        <v>243</v>
      </c>
      <c r="I81" s="321" t="s">
        <v>243</v>
      </c>
      <c r="J81" s="321" t="s">
        <v>243</v>
      </c>
      <c r="K81" s="321" t="s">
        <v>243</v>
      </c>
      <c r="L81" s="321" t="s">
        <v>243</v>
      </c>
      <c r="M81" s="321" t="s">
        <v>243</v>
      </c>
      <c r="O81" s="318"/>
    </row>
    <row r="82" spans="1:15" ht="13.5" thickTop="1" x14ac:dyDescent="0.2">
      <c r="A82" s="536" t="s">
        <v>152</v>
      </c>
      <c r="B82" s="537"/>
      <c r="C82" s="537"/>
      <c r="D82" s="215">
        <f>SUM(D73:D81)</f>
        <v>68559</v>
      </c>
      <c r="E82" s="215">
        <f t="shared" ref="E82:M82" si="6">SUM(E73:E81)</f>
        <v>27702</v>
      </c>
      <c r="F82" s="215">
        <f t="shared" si="6"/>
        <v>21490</v>
      </c>
      <c r="G82" s="215">
        <f t="shared" si="6"/>
        <v>5680</v>
      </c>
      <c r="H82" s="215">
        <f t="shared" si="6"/>
        <v>854</v>
      </c>
      <c r="I82" s="215" t="s">
        <v>243</v>
      </c>
      <c r="J82" s="215" t="s">
        <v>243</v>
      </c>
      <c r="K82" s="215" t="s">
        <v>243</v>
      </c>
      <c r="L82" s="215">
        <f t="shared" si="6"/>
        <v>10403</v>
      </c>
      <c r="M82" s="215">
        <f t="shared" si="6"/>
        <v>53976</v>
      </c>
      <c r="O82" s="318"/>
    </row>
    <row r="83" spans="1:15" x14ac:dyDescent="0.2">
      <c r="A83" s="315" t="s">
        <v>13</v>
      </c>
      <c r="B83" s="315" t="s">
        <v>12</v>
      </c>
      <c r="C83" s="315" t="s">
        <v>207</v>
      </c>
      <c r="D83" s="316">
        <v>6534</v>
      </c>
      <c r="E83" s="317" t="s">
        <v>243</v>
      </c>
      <c r="F83" s="317" t="s">
        <v>243</v>
      </c>
      <c r="G83" s="317" t="s">
        <v>243</v>
      </c>
      <c r="H83" s="317" t="s">
        <v>243</v>
      </c>
      <c r="I83" s="317" t="s">
        <v>243</v>
      </c>
      <c r="J83" s="317" t="s">
        <v>243</v>
      </c>
      <c r="K83" s="317" t="s">
        <v>243</v>
      </c>
      <c r="L83" s="317" t="s">
        <v>243</v>
      </c>
      <c r="M83" s="317" t="s">
        <v>243</v>
      </c>
      <c r="O83" s="318"/>
    </row>
    <row r="84" spans="1:15" x14ac:dyDescent="0.2">
      <c r="A84" s="315" t="s">
        <v>13</v>
      </c>
      <c r="B84" s="315" t="s">
        <v>91</v>
      </c>
      <c r="C84" s="315" t="s">
        <v>208</v>
      </c>
      <c r="D84" s="316">
        <v>8972</v>
      </c>
      <c r="E84" s="317" t="s">
        <v>243</v>
      </c>
      <c r="F84" s="317" t="s">
        <v>243</v>
      </c>
      <c r="G84" s="317" t="s">
        <v>243</v>
      </c>
      <c r="H84" s="317" t="s">
        <v>243</v>
      </c>
      <c r="I84" s="317" t="s">
        <v>243</v>
      </c>
      <c r="J84" s="317" t="s">
        <v>243</v>
      </c>
      <c r="K84" s="317" t="s">
        <v>243</v>
      </c>
      <c r="L84" s="317" t="s">
        <v>243</v>
      </c>
      <c r="M84" s="317" t="s">
        <v>243</v>
      </c>
      <c r="O84" s="318"/>
    </row>
    <row r="85" spans="1:15" ht="13.5" thickBot="1" x14ac:dyDescent="0.25">
      <c r="A85" s="30" t="s">
        <v>13</v>
      </c>
      <c r="B85" s="30" t="s">
        <v>108</v>
      </c>
      <c r="C85" s="30" t="s">
        <v>109</v>
      </c>
      <c r="D85" s="63">
        <v>14961</v>
      </c>
      <c r="E85" s="63">
        <v>14921</v>
      </c>
      <c r="F85" s="63">
        <v>8809</v>
      </c>
      <c r="G85" s="291" t="s">
        <v>243</v>
      </c>
      <c r="H85" s="63">
        <v>5453</v>
      </c>
      <c r="I85" s="291" t="s">
        <v>243</v>
      </c>
      <c r="J85" s="291" t="s">
        <v>243</v>
      </c>
      <c r="K85" s="291" t="s">
        <v>243</v>
      </c>
      <c r="L85" s="291" t="s">
        <v>243</v>
      </c>
      <c r="M85" s="63">
        <v>10721</v>
      </c>
      <c r="O85" s="318"/>
    </row>
    <row r="86" spans="1:15" ht="14.25" thickTop="1" thickBot="1" x14ac:dyDescent="0.25">
      <c r="A86" s="538" t="s">
        <v>153</v>
      </c>
      <c r="B86" s="539"/>
      <c r="C86" s="539"/>
      <c r="D86" s="216">
        <f>SUM(D83:D85)</f>
        <v>30467</v>
      </c>
      <c r="E86" s="216">
        <f t="shared" ref="E86:M86" si="7">SUM(E83:E85)</f>
        <v>14921</v>
      </c>
      <c r="F86" s="216">
        <f t="shared" si="7"/>
        <v>8809</v>
      </c>
      <c r="G86" s="216" t="s">
        <v>243</v>
      </c>
      <c r="H86" s="216">
        <f t="shared" si="7"/>
        <v>5453</v>
      </c>
      <c r="I86" s="216" t="s">
        <v>243</v>
      </c>
      <c r="J86" s="216" t="s">
        <v>243</v>
      </c>
      <c r="K86" s="216" t="s">
        <v>243</v>
      </c>
      <c r="L86" s="216" t="s">
        <v>243</v>
      </c>
      <c r="M86" s="216">
        <f t="shared" si="7"/>
        <v>10721</v>
      </c>
      <c r="O86" s="318"/>
    </row>
    <row r="87" spans="1:15" ht="13.5" thickTop="1" x14ac:dyDescent="0.2">
      <c r="A87" s="534" t="s">
        <v>124</v>
      </c>
      <c r="B87" s="535"/>
      <c r="C87" s="535"/>
      <c r="D87" s="238">
        <f>D86+D82+D72+D64+D43+D35+D24+D17</f>
        <v>676870</v>
      </c>
      <c r="E87" s="238">
        <f t="shared" ref="E87:M87" si="8">E86+E82+E72+E64+E43+E35+E24+E17</f>
        <v>302698</v>
      </c>
      <c r="F87" s="238">
        <f t="shared" si="8"/>
        <v>199119</v>
      </c>
      <c r="G87" s="238">
        <f>G82+G72+G64+G43+G35+G24+G17</f>
        <v>53165</v>
      </c>
      <c r="H87" s="238">
        <f>H86+H82+H64+H43+H35+H24+H17</f>
        <v>33987</v>
      </c>
      <c r="I87" s="238">
        <f>I64+I24+I17</f>
        <v>31054</v>
      </c>
      <c r="J87" s="238">
        <f>J17</f>
        <v>2140</v>
      </c>
      <c r="K87" s="238">
        <f>K35</f>
        <v>2245</v>
      </c>
      <c r="L87" s="238">
        <f>L82+L64+L35+L24+L17</f>
        <v>73599</v>
      </c>
      <c r="M87" s="238">
        <f t="shared" si="8"/>
        <v>397439</v>
      </c>
      <c r="O87" s="318"/>
    </row>
    <row r="89" spans="1:15" x14ac:dyDescent="0.2">
      <c r="A89" s="22" t="s">
        <v>399</v>
      </c>
      <c r="B89" s="1"/>
      <c r="C89" s="1"/>
      <c r="D89" s="12"/>
      <c r="E89" s="12"/>
      <c r="F89" s="12"/>
      <c r="G89" s="12"/>
      <c r="H89" s="12"/>
      <c r="I89" s="12"/>
      <c r="J89" s="12"/>
      <c r="K89" s="12"/>
      <c r="L89" s="12"/>
    </row>
    <row r="91" spans="1:15" x14ac:dyDescent="0.2">
      <c r="E91" s="213"/>
      <c r="F91" s="213"/>
    </row>
  </sheetData>
  <mergeCells count="12">
    <mergeCell ref="A87:C87"/>
    <mergeCell ref="A1:A2"/>
    <mergeCell ref="B1:B2"/>
    <mergeCell ref="C1:C2"/>
    <mergeCell ref="A17:C17"/>
    <mergeCell ref="A24:C24"/>
    <mergeCell ref="A35:C35"/>
    <mergeCell ref="A43:C43"/>
    <mergeCell ref="A64:C64"/>
    <mergeCell ref="A72:C72"/>
    <mergeCell ref="A82:C82"/>
    <mergeCell ref="A86:C86"/>
  </mergeCells>
  <pageMargins left="0.39370078740157483" right="0.19685039370078741" top="0.59055118110236227" bottom="0.59055118110236227" header="0.19685039370078741" footer="0.19685039370078741"/>
  <pageSetup paperSize="9" orientation="landscape" r:id="rId1"/>
  <headerFooter>
    <oddHeader>&amp;C&amp;"Arial,Gras"&amp;12&amp;UANNEXE 4.a &amp;U&amp;K000000: PMSI SSR - Activité 2016 - Nombre de journées réalsées par type d'autorisation - Adultes</oddHeader>
    <oddFooter>&amp;C&amp;8Soins de suite et de réadaptation (SSR) - Bilan PMSI 2016</oddFooter>
  </headerFooter>
  <rowBreaks count="2" manualBreakCount="2">
    <brk id="35" max="12" man="1"/>
    <brk id="64" max="1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104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485</v>
      </c>
      <c r="E1" s="653"/>
      <c r="F1" s="653"/>
      <c r="G1" s="652" t="s">
        <v>486</v>
      </c>
      <c r="H1" s="653"/>
      <c r="I1" s="653"/>
      <c r="J1" s="652" t="s">
        <v>487</v>
      </c>
      <c r="K1" s="653"/>
      <c r="L1" s="653"/>
      <c r="M1" s="652" t="s">
        <v>488</v>
      </c>
      <c r="N1" s="653"/>
      <c r="O1" s="653"/>
      <c r="P1" s="652" t="s">
        <v>489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315" t="s">
        <v>22</v>
      </c>
      <c r="B3" s="315" t="s">
        <v>21</v>
      </c>
      <c r="C3" s="315" t="s">
        <v>172</v>
      </c>
      <c r="D3" s="456">
        <v>2405</v>
      </c>
      <c r="E3" s="457">
        <v>3.5761018259680012E-2</v>
      </c>
      <c r="F3" s="457">
        <v>0.55758835758835756</v>
      </c>
      <c r="G3" s="456">
        <v>25133</v>
      </c>
      <c r="H3" s="457">
        <v>0.37371379289835249</v>
      </c>
      <c r="I3" s="457">
        <v>0.69701189670950547</v>
      </c>
      <c r="J3" s="456">
        <v>1476</v>
      </c>
      <c r="K3" s="457">
        <v>2.1947302682448107E-2</v>
      </c>
      <c r="L3" s="457">
        <v>0.63279132791327908</v>
      </c>
      <c r="M3" s="456">
        <v>784</v>
      </c>
      <c r="N3" s="457">
        <v>1.1657645869267829E-2</v>
      </c>
      <c r="O3" s="457">
        <v>0.5178571428571429</v>
      </c>
      <c r="P3" s="456">
        <v>1685</v>
      </c>
      <c r="Q3" s="457">
        <v>2.5055016951168737E-2</v>
      </c>
      <c r="R3" s="457">
        <v>0.68545994065281901</v>
      </c>
    </row>
    <row r="4" spans="1:18" x14ac:dyDescent="0.2">
      <c r="A4" s="315" t="s">
        <v>22</v>
      </c>
      <c r="B4" s="315" t="s">
        <v>23</v>
      </c>
      <c r="C4" s="26" t="s">
        <v>499</v>
      </c>
      <c r="D4" s="456">
        <v>477</v>
      </c>
      <c r="E4" s="457">
        <v>4.7223047223047224E-2</v>
      </c>
      <c r="F4" s="457" t="s">
        <v>243</v>
      </c>
      <c r="G4" s="456">
        <v>2984</v>
      </c>
      <c r="H4" s="457">
        <v>0.29541629541629544</v>
      </c>
      <c r="I4" s="457" t="s">
        <v>243</v>
      </c>
      <c r="J4" s="456">
        <v>286</v>
      </c>
      <c r="K4" s="458">
        <v>2.8314028314028315E-2</v>
      </c>
      <c r="L4" s="457" t="s">
        <v>243</v>
      </c>
      <c r="M4" s="456">
        <v>166</v>
      </c>
      <c r="N4" s="457">
        <v>1.6434016434016433E-2</v>
      </c>
      <c r="O4" s="457" t="s">
        <v>243</v>
      </c>
      <c r="P4" s="456">
        <v>175</v>
      </c>
      <c r="Q4" s="457">
        <v>1.7325017325017324E-2</v>
      </c>
      <c r="R4" s="457" t="s">
        <v>243</v>
      </c>
    </row>
    <row r="5" spans="1:18" x14ac:dyDescent="0.2">
      <c r="A5" s="315" t="s">
        <v>22</v>
      </c>
      <c r="B5" s="315" t="s">
        <v>28</v>
      </c>
      <c r="C5" s="315" t="s">
        <v>173</v>
      </c>
      <c r="D5" s="456">
        <v>94</v>
      </c>
      <c r="E5" s="457">
        <v>2.6463963963963964E-2</v>
      </c>
      <c r="F5" s="457" t="s">
        <v>243</v>
      </c>
      <c r="G5" s="456">
        <v>1749</v>
      </c>
      <c r="H5" s="457">
        <v>0.49239864864864863</v>
      </c>
      <c r="I5" s="457" t="s">
        <v>243</v>
      </c>
      <c r="J5" s="456">
        <v>62</v>
      </c>
      <c r="K5" s="458">
        <v>1.7454954954954954E-2</v>
      </c>
      <c r="L5" s="457" t="s">
        <v>243</v>
      </c>
      <c r="M5" s="456">
        <v>149</v>
      </c>
      <c r="N5" s="457">
        <v>4.19481981981982E-2</v>
      </c>
      <c r="O5" s="457" t="s">
        <v>243</v>
      </c>
      <c r="P5" s="456">
        <v>93</v>
      </c>
      <c r="Q5" s="457">
        <v>2.6182432432432432E-2</v>
      </c>
      <c r="R5" s="457" t="s">
        <v>243</v>
      </c>
    </row>
    <row r="6" spans="1:18" x14ac:dyDescent="0.2">
      <c r="A6" s="315" t="s">
        <v>22</v>
      </c>
      <c r="B6" s="315" t="s">
        <v>29</v>
      </c>
      <c r="C6" s="315" t="s">
        <v>174</v>
      </c>
      <c r="D6" s="456">
        <v>815</v>
      </c>
      <c r="E6" s="457">
        <v>7.4097645240476406E-2</v>
      </c>
      <c r="F6" s="457" t="s">
        <v>243</v>
      </c>
      <c r="G6" s="456">
        <v>3183</v>
      </c>
      <c r="H6" s="457">
        <v>0.28938994454041278</v>
      </c>
      <c r="I6" s="457" t="s">
        <v>243</v>
      </c>
      <c r="J6" s="456">
        <v>265</v>
      </c>
      <c r="K6" s="457">
        <v>2.4093099372670242E-2</v>
      </c>
      <c r="L6" s="457" t="s">
        <v>243</v>
      </c>
      <c r="M6" s="456">
        <v>170</v>
      </c>
      <c r="N6" s="457">
        <v>1.5455950540958269E-2</v>
      </c>
      <c r="O6" s="457" t="s">
        <v>243</v>
      </c>
      <c r="P6" s="456">
        <v>576</v>
      </c>
      <c r="Q6" s="457">
        <v>5.2368397127011544E-2</v>
      </c>
      <c r="R6" s="457" t="s">
        <v>243</v>
      </c>
    </row>
    <row r="7" spans="1:18" x14ac:dyDescent="0.2">
      <c r="A7" s="315" t="s">
        <v>22</v>
      </c>
      <c r="B7" s="315" t="s">
        <v>30</v>
      </c>
      <c r="C7" s="315" t="s">
        <v>175</v>
      </c>
      <c r="D7" s="456">
        <v>338</v>
      </c>
      <c r="E7" s="457">
        <v>6.6890955867801305E-2</v>
      </c>
      <c r="F7" s="457" t="s">
        <v>243</v>
      </c>
      <c r="G7" s="456">
        <v>2618</v>
      </c>
      <c r="H7" s="457">
        <v>0.51810805462101717</v>
      </c>
      <c r="I7" s="457" t="s">
        <v>243</v>
      </c>
      <c r="J7" s="456">
        <v>54</v>
      </c>
      <c r="K7" s="457">
        <v>1.0686720759944587E-2</v>
      </c>
      <c r="L7" s="457" t="s">
        <v>243</v>
      </c>
      <c r="M7" s="456">
        <v>33</v>
      </c>
      <c r="N7" s="457">
        <v>6.5307737977439145E-3</v>
      </c>
      <c r="O7" s="457" t="s">
        <v>243</v>
      </c>
      <c r="P7" s="456">
        <v>81</v>
      </c>
      <c r="Q7" s="457">
        <v>1.6030081139916882E-2</v>
      </c>
      <c r="R7" s="457" t="s">
        <v>243</v>
      </c>
    </row>
    <row r="8" spans="1:18" x14ac:dyDescent="0.2">
      <c r="A8" s="315" t="s">
        <v>22</v>
      </c>
      <c r="B8" s="315" t="s">
        <v>31</v>
      </c>
      <c r="C8" s="26" t="s">
        <v>511</v>
      </c>
      <c r="D8" s="456">
        <v>2901</v>
      </c>
      <c r="E8" s="457">
        <v>0.12329989799387964</v>
      </c>
      <c r="F8" s="457" t="s">
        <v>243</v>
      </c>
      <c r="G8" s="456">
        <v>11065</v>
      </c>
      <c r="H8" s="457">
        <v>0.47029071744304657</v>
      </c>
      <c r="I8" s="457" t="s">
        <v>243</v>
      </c>
      <c r="J8" s="456">
        <v>782</v>
      </c>
      <c r="K8" s="457">
        <v>3.3236994219653176E-2</v>
      </c>
      <c r="L8" s="457" t="s">
        <v>243</v>
      </c>
      <c r="M8" s="456">
        <v>154</v>
      </c>
      <c r="N8" s="457">
        <v>6.5453927235634137E-3</v>
      </c>
      <c r="O8" s="457" t="s">
        <v>243</v>
      </c>
      <c r="P8" s="456">
        <v>1631</v>
      </c>
      <c r="Q8" s="457">
        <v>6.9321659299557969E-2</v>
      </c>
      <c r="R8" s="457" t="s">
        <v>243</v>
      </c>
    </row>
    <row r="9" spans="1:18" x14ac:dyDescent="0.2">
      <c r="A9" s="315" t="s">
        <v>22</v>
      </c>
      <c r="B9" s="315" t="s">
        <v>38</v>
      </c>
      <c r="C9" s="315" t="s">
        <v>176</v>
      </c>
      <c r="D9" s="456">
        <v>2569</v>
      </c>
      <c r="E9" s="457">
        <v>0.14531364896204538</v>
      </c>
      <c r="F9" s="457">
        <v>0.35110938108213313</v>
      </c>
      <c r="G9" s="456">
        <v>5015</v>
      </c>
      <c r="H9" s="457">
        <v>0.28366989083092936</v>
      </c>
      <c r="I9" s="457">
        <v>0.59202392821535399</v>
      </c>
      <c r="J9" s="456">
        <v>461</v>
      </c>
      <c r="K9" s="457">
        <v>2.6076135528027605E-2</v>
      </c>
      <c r="L9" s="457">
        <v>0.61822125813449025</v>
      </c>
      <c r="M9" s="456">
        <v>428</v>
      </c>
      <c r="N9" s="457">
        <v>2.4209514112789186E-2</v>
      </c>
      <c r="O9" s="457">
        <v>0.62383177570093462</v>
      </c>
      <c r="P9" s="456">
        <v>939</v>
      </c>
      <c r="Q9" s="457">
        <v>5.3113863906329543E-2</v>
      </c>
      <c r="R9" s="457">
        <v>0.40788072417465387</v>
      </c>
    </row>
    <row r="10" spans="1:18" x14ac:dyDescent="0.2">
      <c r="A10" s="26" t="s">
        <v>22</v>
      </c>
      <c r="B10" s="26" t="s">
        <v>336</v>
      </c>
      <c r="C10" s="26" t="s">
        <v>337</v>
      </c>
      <c r="D10" s="456" t="s">
        <v>243</v>
      </c>
      <c r="E10" s="457" t="s">
        <v>243</v>
      </c>
      <c r="F10" s="457" t="s">
        <v>243</v>
      </c>
      <c r="G10" s="456">
        <v>2718</v>
      </c>
      <c r="H10" s="457">
        <v>0.87087471964114072</v>
      </c>
      <c r="I10" s="457" t="s">
        <v>243</v>
      </c>
      <c r="J10" s="456">
        <v>46</v>
      </c>
      <c r="K10" s="457">
        <v>1.4738865748157642E-2</v>
      </c>
      <c r="L10" s="457" t="s">
        <v>243</v>
      </c>
      <c r="M10" s="456" t="s">
        <v>243</v>
      </c>
      <c r="N10" s="457" t="s">
        <v>243</v>
      </c>
      <c r="O10" s="457" t="s">
        <v>243</v>
      </c>
      <c r="P10" s="456" t="s">
        <v>243</v>
      </c>
      <c r="Q10" s="457" t="s">
        <v>243</v>
      </c>
      <c r="R10" s="457" t="s">
        <v>243</v>
      </c>
    </row>
    <row r="11" spans="1:18" x14ac:dyDescent="0.2">
      <c r="A11" s="315" t="s">
        <v>22</v>
      </c>
      <c r="B11" s="315" t="s">
        <v>39</v>
      </c>
      <c r="C11" s="315" t="s">
        <v>177</v>
      </c>
      <c r="D11" s="456">
        <v>576</v>
      </c>
      <c r="E11" s="457">
        <v>5.7732785406434797E-2</v>
      </c>
      <c r="F11" s="457" t="s">
        <v>243</v>
      </c>
      <c r="G11" s="456">
        <v>3812</v>
      </c>
      <c r="H11" s="457">
        <v>0.38207878119675254</v>
      </c>
      <c r="I11" s="457" t="s">
        <v>243</v>
      </c>
      <c r="J11" s="456">
        <v>582</v>
      </c>
      <c r="K11" s="457">
        <v>5.8334168587751832E-2</v>
      </c>
      <c r="L11" s="457" t="s">
        <v>243</v>
      </c>
      <c r="M11" s="456">
        <v>118</v>
      </c>
      <c r="N11" s="457">
        <v>1.1827202565901574E-2</v>
      </c>
      <c r="O11" s="457" t="s">
        <v>243</v>
      </c>
      <c r="P11" s="456">
        <v>176</v>
      </c>
      <c r="Q11" s="457">
        <v>1.7640573318632856E-2</v>
      </c>
      <c r="R11" s="457" t="s">
        <v>243</v>
      </c>
    </row>
    <row r="12" spans="1:18" x14ac:dyDescent="0.2">
      <c r="A12" s="326" t="s">
        <v>22</v>
      </c>
      <c r="B12" s="315" t="s">
        <v>42</v>
      </c>
      <c r="C12" s="26" t="s">
        <v>400</v>
      </c>
      <c r="D12" s="456">
        <v>1220</v>
      </c>
      <c r="E12" s="457">
        <v>2.5737310661997383E-2</v>
      </c>
      <c r="F12" s="457">
        <v>0.61885245901639341</v>
      </c>
      <c r="G12" s="456">
        <v>38879</v>
      </c>
      <c r="H12" s="457">
        <v>0.82019746002278382</v>
      </c>
      <c r="I12" s="457">
        <v>0.99567890120630675</v>
      </c>
      <c r="J12" s="456">
        <v>261</v>
      </c>
      <c r="K12" s="457">
        <v>5.506096789165014E-3</v>
      </c>
      <c r="L12" s="457">
        <v>1</v>
      </c>
      <c r="M12" s="456">
        <v>136</v>
      </c>
      <c r="N12" s="457">
        <v>2.8690772541242987E-3</v>
      </c>
      <c r="O12" s="457">
        <v>1</v>
      </c>
      <c r="P12" s="456">
        <v>473</v>
      </c>
      <c r="Q12" s="457">
        <v>9.9784819205940671E-3</v>
      </c>
      <c r="R12" s="457">
        <v>0.88160676532769555</v>
      </c>
    </row>
    <row r="13" spans="1:18" x14ac:dyDescent="0.2">
      <c r="A13" s="326" t="s">
        <v>22</v>
      </c>
      <c r="B13" s="315" t="s">
        <v>43</v>
      </c>
      <c r="C13" s="26" t="s">
        <v>500</v>
      </c>
      <c r="D13" s="456">
        <v>2195</v>
      </c>
      <c r="E13" s="457">
        <v>6.2633756598658871E-2</v>
      </c>
      <c r="F13" s="457" t="s">
        <v>243</v>
      </c>
      <c r="G13" s="456">
        <v>6645</v>
      </c>
      <c r="H13" s="457">
        <v>0.1896133542588101</v>
      </c>
      <c r="I13" s="457" t="s">
        <v>243</v>
      </c>
      <c r="J13" s="456">
        <v>366</v>
      </c>
      <c r="K13" s="457">
        <v>1.0443715223284349E-2</v>
      </c>
      <c r="L13" s="457" t="s">
        <v>243</v>
      </c>
      <c r="M13" s="456">
        <v>307</v>
      </c>
      <c r="N13" s="457">
        <v>8.7601655014980743E-3</v>
      </c>
      <c r="O13" s="457">
        <v>0.10097719869706841</v>
      </c>
      <c r="P13" s="456">
        <v>555</v>
      </c>
      <c r="Q13" s="457">
        <v>1.5836781281209873E-2</v>
      </c>
      <c r="R13" s="457">
        <v>5.5855855855855854E-2</v>
      </c>
    </row>
    <row r="14" spans="1:18" x14ac:dyDescent="0.2">
      <c r="A14" s="315" t="s">
        <v>22</v>
      </c>
      <c r="B14" s="315" t="s">
        <v>44</v>
      </c>
      <c r="C14" s="26" t="s">
        <v>453</v>
      </c>
      <c r="D14" s="456">
        <v>959</v>
      </c>
      <c r="E14" s="457">
        <v>2.1561706050318142E-2</v>
      </c>
      <c r="F14" s="457">
        <v>1</v>
      </c>
      <c r="G14" s="456">
        <v>18082</v>
      </c>
      <c r="H14" s="457">
        <v>0.40654720417294332</v>
      </c>
      <c r="I14" s="457">
        <v>1</v>
      </c>
      <c r="J14" s="456">
        <v>641</v>
      </c>
      <c r="K14" s="457">
        <v>1.4411943251568226E-2</v>
      </c>
      <c r="L14" s="457">
        <v>1</v>
      </c>
      <c r="M14" s="456">
        <v>6456</v>
      </c>
      <c r="N14" s="457">
        <v>0.14515367493311149</v>
      </c>
      <c r="O14" s="457">
        <v>1</v>
      </c>
      <c r="P14" s="456">
        <v>350</v>
      </c>
      <c r="Q14" s="457">
        <v>7.8692357847876433E-3</v>
      </c>
      <c r="R14" s="457">
        <v>1</v>
      </c>
    </row>
    <row r="15" spans="1:18" x14ac:dyDescent="0.2">
      <c r="A15" s="315" t="s">
        <v>22</v>
      </c>
      <c r="B15" s="315" t="s">
        <v>271</v>
      </c>
      <c r="C15" s="26" t="s">
        <v>501</v>
      </c>
      <c r="D15" s="456" t="s">
        <v>243</v>
      </c>
      <c r="E15" s="457" t="s">
        <v>243</v>
      </c>
      <c r="F15" s="457" t="s">
        <v>243</v>
      </c>
      <c r="G15" s="456" t="s">
        <v>243</v>
      </c>
      <c r="H15" s="457" t="s">
        <v>243</v>
      </c>
      <c r="I15" s="457" t="s">
        <v>243</v>
      </c>
      <c r="J15" s="456" t="s">
        <v>243</v>
      </c>
      <c r="K15" s="457" t="s">
        <v>243</v>
      </c>
      <c r="L15" s="457" t="s">
        <v>243</v>
      </c>
      <c r="M15" s="456">
        <v>15</v>
      </c>
      <c r="N15" s="457">
        <v>1.1439902379499695E-3</v>
      </c>
      <c r="O15" s="457">
        <v>1</v>
      </c>
      <c r="P15" s="456" t="s">
        <v>243</v>
      </c>
      <c r="Q15" s="457" t="s">
        <v>243</v>
      </c>
      <c r="R15" s="457" t="s">
        <v>243</v>
      </c>
    </row>
    <row r="16" spans="1:18" ht="13.5" thickBot="1" x14ac:dyDescent="0.25">
      <c r="A16" s="30" t="s">
        <v>22</v>
      </c>
      <c r="B16" s="30" t="s">
        <v>49</v>
      </c>
      <c r="C16" s="28" t="s">
        <v>383</v>
      </c>
      <c r="D16" s="459">
        <v>1617</v>
      </c>
      <c r="E16" s="180">
        <v>3.5811573981795228E-2</v>
      </c>
      <c r="F16" s="180">
        <v>0.58194186765615341</v>
      </c>
      <c r="G16" s="459">
        <v>8440</v>
      </c>
      <c r="H16" s="180">
        <v>0.18692002746218414</v>
      </c>
      <c r="I16" s="180">
        <v>0.65225118483412325</v>
      </c>
      <c r="J16" s="459">
        <v>1255</v>
      </c>
      <c r="K16" s="180">
        <v>2.7794387969791598E-2</v>
      </c>
      <c r="L16" s="180">
        <v>0.47250996015936253</v>
      </c>
      <c r="M16" s="459">
        <v>828</v>
      </c>
      <c r="N16" s="180">
        <v>1.8337651983256927E-2</v>
      </c>
      <c r="O16" s="180">
        <v>0.84782608695652173</v>
      </c>
      <c r="P16" s="459">
        <v>579</v>
      </c>
      <c r="Q16" s="180">
        <v>1.2823068234668793E-2</v>
      </c>
      <c r="R16" s="180">
        <v>0.63385146804835923</v>
      </c>
    </row>
    <row r="17" spans="1:21" s="455" customFormat="1" ht="21.75" customHeight="1" thickTop="1" x14ac:dyDescent="0.2">
      <c r="A17" s="650" t="s">
        <v>146</v>
      </c>
      <c r="B17" s="651"/>
      <c r="C17" s="651"/>
      <c r="D17" s="464">
        <v>16166</v>
      </c>
      <c r="E17" s="465">
        <v>4.8048601430817565E-2</v>
      </c>
      <c r="F17" s="465">
        <v>0.30298156625015465</v>
      </c>
      <c r="G17" s="464">
        <v>130323</v>
      </c>
      <c r="H17" s="465">
        <v>0.38734615144552997</v>
      </c>
      <c r="I17" s="465">
        <v>0.63522939158859137</v>
      </c>
      <c r="J17" s="464">
        <v>6537</v>
      </c>
      <c r="K17" s="465">
        <v>1.9429277963210097E-2</v>
      </c>
      <c r="L17" s="465">
        <v>0.41517515679975525</v>
      </c>
      <c r="M17" s="464">
        <v>9744</v>
      </c>
      <c r="N17" s="465">
        <v>2.8961126583068559E-2</v>
      </c>
      <c r="O17" s="465">
        <v>0.82235221674876846</v>
      </c>
      <c r="P17" s="464">
        <v>7313</v>
      </c>
      <c r="Q17" s="465">
        <v>2.1735705942321468E-2</v>
      </c>
      <c r="R17" s="465">
        <v>0.36961575276904141</v>
      </c>
      <c r="U17" s="163"/>
    </row>
    <row r="18" spans="1:21" x14ac:dyDescent="0.2">
      <c r="A18" s="29" t="s">
        <v>27</v>
      </c>
      <c r="B18" s="29" t="s">
        <v>25</v>
      </c>
      <c r="C18" s="10" t="s">
        <v>502</v>
      </c>
      <c r="D18" s="232">
        <v>622</v>
      </c>
      <c r="E18" s="177">
        <v>3.5069914298601713E-2</v>
      </c>
      <c r="F18" s="177">
        <v>0.33279742765273312</v>
      </c>
      <c r="G18" s="232">
        <v>4113</v>
      </c>
      <c r="H18" s="177">
        <v>0.23190121786197565</v>
      </c>
      <c r="I18" s="177">
        <v>0.73717481157306097</v>
      </c>
      <c r="J18" s="232">
        <v>534</v>
      </c>
      <c r="K18" s="177">
        <v>3.0108254397834912E-2</v>
      </c>
      <c r="L18" s="177">
        <v>0.82771535580524347</v>
      </c>
      <c r="M18" s="232">
        <v>210</v>
      </c>
      <c r="N18" s="177">
        <v>1.1840324763193504E-2</v>
      </c>
      <c r="O18" s="177">
        <v>0.43809523809523809</v>
      </c>
      <c r="P18" s="232">
        <v>152</v>
      </c>
      <c r="Q18" s="177">
        <v>8.5701398285972039E-3</v>
      </c>
      <c r="R18" s="177">
        <v>0.94078947368421051</v>
      </c>
    </row>
    <row r="19" spans="1:21" x14ac:dyDescent="0.2">
      <c r="A19" s="29" t="s">
        <v>27</v>
      </c>
      <c r="B19" s="29" t="s">
        <v>36</v>
      </c>
      <c r="C19" s="10" t="s">
        <v>250</v>
      </c>
      <c r="D19" s="232">
        <v>2698</v>
      </c>
      <c r="E19" s="177">
        <v>5.9157585458372616E-2</v>
      </c>
      <c r="F19" s="177">
        <v>0.73906597479614533</v>
      </c>
      <c r="G19" s="232">
        <v>15589</v>
      </c>
      <c r="H19" s="177">
        <v>0.34181156401429608</v>
      </c>
      <c r="I19" s="177">
        <v>0.80723587144781572</v>
      </c>
      <c r="J19" s="232">
        <v>742</v>
      </c>
      <c r="K19" s="177">
        <v>1.6269432323985353E-2</v>
      </c>
      <c r="L19" s="177">
        <v>0.86388140161725069</v>
      </c>
      <c r="M19" s="232">
        <v>1007</v>
      </c>
      <c r="N19" s="177">
        <v>2.2079943868265835E-2</v>
      </c>
      <c r="O19" s="177">
        <v>0.72691161866931475</v>
      </c>
      <c r="P19" s="232">
        <v>1419</v>
      </c>
      <c r="Q19" s="177">
        <v>3.1113644835222665E-2</v>
      </c>
      <c r="R19" s="177">
        <v>0.85130373502466528</v>
      </c>
    </row>
    <row r="20" spans="1:21" x14ac:dyDescent="0.2">
      <c r="A20" s="29" t="s">
        <v>27</v>
      </c>
      <c r="B20" s="29" t="s">
        <v>40</v>
      </c>
      <c r="C20" s="29" t="s">
        <v>179</v>
      </c>
      <c r="D20" s="232">
        <v>1322</v>
      </c>
      <c r="E20" s="177">
        <v>7.2090740538771944E-2</v>
      </c>
      <c r="F20" s="177" t="s">
        <v>243</v>
      </c>
      <c r="G20" s="232">
        <v>5043</v>
      </c>
      <c r="H20" s="177">
        <v>0.27500272657868907</v>
      </c>
      <c r="I20" s="179" t="s">
        <v>243</v>
      </c>
      <c r="J20" s="232">
        <v>513</v>
      </c>
      <c r="K20" s="177">
        <v>2.7974697349765515E-2</v>
      </c>
      <c r="L20" s="177" t="s">
        <v>243</v>
      </c>
      <c r="M20" s="232">
        <v>2318</v>
      </c>
      <c r="N20" s="177">
        <v>0.12640418802486639</v>
      </c>
      <c r="O20" s="177">
        <v>0.89214840379637617</v>
      </c>
      <c r="P20" s="232">
        <v>354</v>
      </c>
      <c r="Q20" s="177">
        <v>1.9304177118551643E-2</v>
      </c>
      <c r="R20" s="177" t="s">
        <v>243</v>
      </c>
    </row>
    <row r="21" spans="1:21" x14ac:dyDescent="0.2">
      <c r="A21" s="29" t="s">
        <v>27</v>
      </c>
      <c r="B21" s="29" t="s">
        <v>45</v>
      </c>
      <c r="C21" s="29" t="s">
        <v>180</v>
      </c>
      <c r="D21" s="232">
        <v>2863</v>
      </c>
      <c r="E21" s="177">
        <v>9.1945532789517628E-2</v>
      </c>
      <c r="F21" s="177" t="s">
        <v>243</v>
      </c>
      <c r="G21" s="232">
        <v>11888</v>
      </c>
      <c r="H21" s="177">
        <v>0.38178431498490589</v>
      </c>
      <c r="I21" s="177" t="s">
        <v>243</v>
      </c>
      <c r="J21" s="232">
        <v>701</v>
      </c>
      <c r="K21" s="177">
        <v>2.2512685464705504E-2</v>
      </c>
      <c r="L21" s="177" t="s">
        <v>243</v>
      </c>
      <c r="M21" s="232">
        <v>592</v>
      </c>
      <c r="N21" s="177">
        <v>1.9012139507996659E-2</v>
      </c>
      <c r="O21" s="177" t="s">
        <v>243</v>
      </c>
      <c r="P21" s="232">
        <v>1715</v>
      </c>
      <c r="Q21" s="177">
        <v>5.5077397392253841E-2</v>
      </c>
      <c r="R21" s="177" t="s">
        <v>243</v>
      </c>
    </row>
    <row r="22" spans="1:21" x14ac:dyDescent="0.2">
      <c r="A22" s="29" t="s">
        <v>27</v>
      </c>
      <c r="B22" s="29" t="s">
        <v>46</v>
      </c>
      <c r="C22" s="29" t="s">
        <v>181</v>
      </c>
      <c r="D22" s="232" t="s">
        <v>243</v>
      </c>
      <c r="E22" s="177" t="s">
        <v>243</v>
      </c>
      <c r="F22" s="177" t="s">
        <v>243</v>
      </c>
      <c r="G22" s="232">
        <v>59835</v>
      </c>
      <c r="H22" s="177">
        <v>0.84494810421520861</v>
      </c>
      <c r="I22" s="177">
        <v>1</v>
      </c>
      <c r="J22" s="232">
        <v>23</v>
      </c>
      <c r="K22" s="177">
        <v>3.2478994563298736E-4</v>
      </c>
      <c r="L22" s="177">
        <v>1</v>
      </c>
      <c r="M22" s="232">
        <v>50</v>
      </c>
      <c r="N22" s="177">
        <v>7.0606509920214647E-4</v>
      </c>
      <c r="O22" s="177">
        <v>1</v>
      </c>
      <c r="P22" s="232">
        <v>99</v>
      </c>
      <c r="Q22" s="177">
        <v>1.3980088964202499E-3</v>
      </c>
      <c r="R22" s="177">
        <v>1</v>
      </c>
    </row>
    <row r="23" spans="1:21" ht="13.5" thickBot="1" x14ac:dyDescent="0.25">
      <c r="A23" s="30" t="s">
        <v>27</v>
      </c>
      <c r="B23" s="30" t="s">
        <v>48</v>
      </c>
      <c r="C23" s="214" t="s">
        <v>236</v>
      </c>
      <c r="D23" s="459">
        <v>1207</v>
      </c>
      <c r="E23" s="180">
        <v>2.5776278136078246E-2</v>
      </c>
      <c r="F23" s="180">
        <v>0.30737365368682684</v>
      </c>
      <c r="G23" s="459">
        <v>18402</v>
      </c>
      <c r="H23" s="180">
        <v>0.39298680220390381</v>
      </c>
      <c r="I23" s="180">
        <v>0.73274644060428218</v>
      </c>
      <c r="J23" s="459">
        <v>665</v>
      </c>
      <c r="K23" s="180">
        <v>1.4201511980523641E-2</v>
      </c>
      <c r="L23" s="180">
        <v>0.53233082706766921</v>
      </c>
      <c r="M23" s="459">
        <v>578</v>
      </c>
      <c r="N23" s="180">
        <v>1.2343569811643104E-2</v>
      </c>
      <c r="O23" s="180">
        <v>0.26297577854671278</v>
      </c>
      <c r="P23" s="459">
        <v>403</v>
      </c>
      <c r="Q23" s="180">
        <v>8.6063298167684613E-3</v>
      </c>
      <c r="R23" s="180">
        <v>0.32754342431761785</v>
      </c>
    </row>
    <row r="24" spans="1:21" s="455" customFormat="1" ht="21.75" customHeight="1" thickTop="1" x14ac:dyDescent="0.2">
      <c r="A24" s="650" t="s">
        <v>147</v>
      </c>
      <c r="B24" s="651"/>
      <c r="C24" s="651"/>
      <c r="D24" s="464">
        <v>8712</v>
      </c>
      <c r="E24" s="465">
        <v>3.780265555844832E-2</v>
      </c>
      <c r="F24" s="465">
        <v>0.29522497704315886</v>
      </c>
      <c r="G24" s="464">
        <v>114870</v>
      </c>
      <c r="H24" s="465">
        <v>0.49843790679510547</v>
      </c>
      <c r="I24" s="465">
        <v>0.77422303473491771</v>
      </c>
      <c r="J24" s="464">
        <v>3178</v>
      </c>
      <c r="K24" s="465">
        <v>1.3789811680985854E-2</v>
      </c>
      <c r="L24" s="465">
        <v>0.45940843297671491</v>
      </c>
      <c r="M24" s="464">
        <v>4755</v>
      </c>
      <c r="N24" s="465">
        <v>2.0632647747982295E-2</v>
      </c>
      <c r="O24" s="465">
        <v>0.65068349106203993</v>
      </c>
      <c r="P24" s="464">
        <v>4142</v>
      </c>
      <c r="Q24" s="465">
        <v>1.7972750151870172E-2</v>
      </c>
      <c r="R24" s="465">
        <v>0.38194109126026077</v>
      </c>
      <c r="U24" s="163"/>
    </row>
    <row r="25" spans="1:21" x14ac:dyDescent="0.2">
      <c r="A25" s="29" t="s">
        <v>35</v>
      </c>
      <c r="B25" s="29" t="s">
        <v>33</v>
      </c>
      <c r="C25" s="10" t="s">
        <v>261</v>
      </c>
      <c r="D25" s="232">
        <v>1249</v>
      </c>
      <c r="E25" s="177">
        <v>5.696953110746214E-2</v>
      </c>
      <c r="F25" s="177">
        <v>1</v>
      </c>
      <c r="G25" s="232">
        <v>5615</v>
      </c>
      <c r="H25" s="177">
        <v>0.25611202335340266</v>
      </c>
      <c r="I25" s="177">
        <v>1</v>
      </c>
      <c r="J25" s="232">
        <v>744</v>
      </c>
      <c r="K25" s="177">
        <v>3.3935413245758071E-2</v>
      </c>
      <c r="L25" s="177">
        <v>1</v>
      </c>
      <c r="M25" s="232">
        <v>121</v>
      </c>
      <c r="N25" s="177">
        <v>5.5190658638934499E-3</v>
      </c>
      <c r="O25" s="177">
        <v>1</v>
      </c>
      <c r="P25" s="232">
        <v>332</v>
      </c>
      <c r="Q25" s="177">
        <v>1.5143222039773764E-2</v>
      </c>
      <c r="R25" s="177">
        <v>1</v>
      </c>
    </row>
    <row r="26" spans="1:21" x14ac:dyDescent="0.2">
      <c r="A26" s="29" t="s">
        <v>35</v>
      </c>
      <c r="B26" s="29" t="s">
        <v>37</v>
      </c>
      <c r="C26" s="10" t="s">
        <v>235</v>
      </c>
      <c r="D26" s="232">
        <v>1354</v>
      </c>
      <c r="E26" s="177">
        <v>9.2341267134965557E-2</v>
      </c>
      <c r="F26" s="177" t="s">
        <v>243</v>
      </c>
      <c r="G26" s="232">
        <v>5951</v>
      </c>
      <c r="H26" s="177">
        <v>0.40585146286571644</v>
      </c>
      <c r="I26" s="177" t="s">
        <v>243</v>
      </c>
      <c r="J26" s="232">
        <v>191</v>
      </c>
      <c r="K26" s="177">
        <v>1.302598376866944E-2</v>
      </c>
      <c r="L26" s="177" t="s">
        <v>243</v>
      </c>
      <c r="M26" s="232">
        <v>188</v>
      </c>
      <c r="N26" s="177">
        <v>1.2821387164973061E-2</v>
      </c>
      <c r="O26" s="177" t="s">
        <v>243</v>
      </c>
      <c r="P26" s="232">
        <v>820</v>
      </c>
      <c r="Q26" s="177">
        <v>5.5923071677010161E-2</v>
      </c>
      <c r="R26" s="177" t="s">
        <v>243</v>
      </c>
    </row>
    <row r="27" spans="1:21" x14ac:dyDescent="0.2">
      <c r="A27" s="29" t="s">
        <v>35</v>
      </c>
      <c r="B27" s="29" t="s">
        <v>92</v>
      </c>
      <c r="C27" s="10" t="s">
        <v>366</v>
      </c>
      <c r="D27" s="232" t="s">
        <v>243</v>
      </c>
      <c r="E27" s="177" t="s">
        <v>243</v>
      </c>
      <c r="F27" s="177" t="s">
        <v>243</v>
      </c>
      <c r="G27" s="232" t="s">
        <v>243</v>
      </c>
      <c r="H27" s="177" t="s">
        <v>243</v>
      </c>
      <c r="I27" s="177" t="s">
        <v>243</v>
      </c>
      <c r="J27" s="232" t="s">
        <v>243</v>
      </c>
      <c r="K27" s="177" t="s">
        <v>243</v>
      </c>
      <c r="L27" s="177" t="s">
        <v>243</v>
      </c>
      <c r="M27" s="232" t="s">
        <v>243</v>
      </c>
      <c r="N27" s="177" t="s">
        <v>243</v>
      </c>
      <c r="O27" s="177" t="s">
        <v>243</v>
      </c>
      <c r="P27" s="232" t="s">
        <v>243</v>
      </c>
      <c r="Q27" s="177" t="s">
        <v>243</v>
      </c>
      <c r="R27" s="177" t="s">
        <v>243</v>
      </c>
    </row>
    <row r="28" spans="1:21" x14ac:dyDescent="0.2">
      <c r="A28" s="29" t="s">
        <v>35</v>
      </c>
      <c r="B28" s="29" t="s">
        <v>94</v>
      </c>
      <c r="C28" s="10" t="s">
        <v>268</v>
      </c>
      <c r="D28" s="232">
        <v>1258</v>
      </c>
      <c r="E28" s="177">
        <v>9.2951086153391455E-2</v>
      </c>
      <c r="F28" s="177" t="s">
        <v>243</v>
      </c>
      <c r="G28" s="232">
        <v>7828</v>
      </c>
      <c r="H28" s="177">
        <v>0.5783951529481306</v>
      </c>
      <c r="I28" s="177" t="s">
        <v>243</v>
      </c>
      <c r="J28" s="460">
        <v>189</v>
      </c>
      <c r="K28" s="177">
        <v>1.396482931875277E-2</v>
      </c>
      <c r="L28" s="177" t="s">
        <v>243</v>
      </c>
      <c r="M28" s="232" t="s">
        <v>243</v>
      </c>
      <c r="N28" s="177" t="s">
        <v>243</v>
      </c>
      <c r="O28" s="177" t="s">
        <v>243</v>
      </c>
      <c r="P28" s="232">
        <v>923</v>
      </c>
      <c r="Q28" s="177">
        <v>6.8198610905866708E-2</v>
      </c>
      <c r="R28" s="177" t="s">
        <v>243</v>
      </c>
    </row>
    <row r="29" spans="1:21" x14ac:dyDescent="0.2">
      <c r="A29" s="315" t="s">
        <v>35</v>
      </c>
      <c r="B29" s="315" t="s">
        <v>95</v>
      </c>
      <c r="C29" s="315" t="s">
        <v>182</v>
      </c>
      <c r="D29" s="456">
        <v>14</v>
      </c>
      <c r="E29" s="457">
        <v>2.0015154331136432E-4</v>
      </c>
      <c r="F29" s="457">
        <v>1</v>
      </c>
      <c r="G29" s="456">
        <v>26521</v>
      </c>
      <c r="H29" s="457">
        <v>0.37915850572576382</v>
      </c>
      <c r="I29" s="457">
        <v>1</v>
      </c>
      <c r="J29" s="232">
        <v>3798</v>
      </c>
      <c r="K29" s="457">
        <v>5.4298254392611552E-2</v>
      </c>
      <c r="L29" s="457">
        <v>1</v>
      </c>
      <c r="M29" s="456">
        <v>164</v>
      </c>
      <c r="N29" s="457">
        <v>2.3446323645045534E-3</v>
      </c>
      <c r="O29" s="457">
        <v>1</v>
      </c>
      <c r="P29" s="456">
        <v>250</v>
      </c>
      <c r="Q29" s="457">
        <v>3.5741347019886487E-3</v>
      </c>
      <c r="R29" s="457">
        <v>1</v>
      </c>
    </row>
    <row r="30" spans="1:21" x14ac:dyDescent="0.2">
      <c r="A30" s="315" t="s">
        <v>35</v>
      </c>
      <c r="B30" s="315" t="s">
        <v>97</v>
      </c>
      <c r="C30" s="26" t="s">
        <v>503</v>
      </c>
      <c r="D30" s="456">
        <v>245</v>
      </c>
      <c r="E30" s="457">
        <v>2.8415680816515888E-2</v>
      </c>
      <c r="F30" s="457" t="s">
        <v>243</v>
      </c>
      <c r="G30" s="456">
        <v>4925</v>
      </c>
      <c r="H30" s="457">
        <v>0.57121317559730922</v>
      </c>
      <c r="I30" s="457" t="s">
        <v>243</v>
      </c>
      <c r="J30" s="456">
        <v>121</v>
      </c>
      <c r="K30" s="457">
        <v>1.4033866852238459E-2</v>
      </c>
      <c r="L30" s="457" t="s">
        <v>243</v>
      </c>
      <c r="M30" s="456">
        <v>333</v>
      </c>
      <c r="N30" s="457">
        <v>3.8622129436325675E-2</v>
      </c>
      <c r="O30" s="457" t="s">
        <v>243</v>
      </c>
      <c r="P30" s="456">
        <v>190</v>
      </c>
      <c r="Q30" s="457">
        <v>2.2036650429134771E-2</v>
      </c>
      <c r="R30" s="457" t="s">
        <v>243</v>
      </c>
    </row>
    <row r="31" spans="1:21" x14ac:dyDescent="0.2">
      <c r="A31" s="315" t="s">
        <v>35</v>
      </c>
      <c r="B31" s="315" t="s">
        <v>99</v>
      </c>
      <c r="C31" s="26" t="s">
        <v>504</v>
      </c>
      <c r="D31" s="456">
        <v>813</v>
      </c>
      <c r="E31" s="457">
        <v>0.10113198158974997</v>
      </c>
      <c r="F31" s="457" t="s">
        <v>243</v>
      </c>
      <c r="G31" s="456">
        <v>3471</v>
      </c>
      <c r="H31" s="457">
        <v>0.43177012066177384</v>
      </c>
      <c r="I31" s="457" t="s">
        <v>243</v>
      </c>
      <c r="J31" s="456">
        <v>420</v>
      </c>
      <c r="K31" s="457">
        <v>5.2245304142306256E-2</v>
      </c>
      <c r="L31" s="457" t="s">
        <v>243</v>
      </c>
      <c r="M31" s="456">
        <v>26</v>
      </c>
      <c r="N31" s="457">
        <v>3.2342331135713398E-3</v>
      </c>
      <c r="O31" s="457" t="s">
        <v>243</v>
      </c>
      <c r="P31" s="456">
        <v>106</v>
      </c>
      <c r="Q31" s="457">
        <v>1.3185719616867769E-2</v>
      </c>
      <c r="R31" s="457" t="s">
        <v>243</v>
      </c>
    </row>
    <row r="32" spans="1:21" x14ac:dyDescent="0.2">
      <c r="A32" s="315" t="s">
        <v>35</v>
      </c>
      <c r="B32" s="315" t="s">
        <v>102</v>
      </c>
      <c r="C32" s="26" t="s">
        <v>505</v>
      </c>
      <c r="D32" s="456">
        <v>1789</v>
      </c>
      <c r="E32" s="457">
        <v>6.6891007664984112E-2</v>
      </c>
      <c r="F32" s="457">
        <v>0.19116825041922861</v>
      </c>
      <c r="G32" s="456">
        <v>12033</v>
      </c>
      <c r="H32" s="457">
        <v>0.44991587212563094</v>
      </c>
      <c r="I32" s="457">
        <v>0.26817917393833623</v>
      </c>
      <c r="J32" s="456">
        <v>782</v>
      </c>
      <c r="K32" s="457">
        <v>2.9239110114040009E-2</v>
      </c>
      <c r="L32" s="457">
        <v>0.46291560102301788</v>
      </c>
      <c r="M32" s="456">
        <v>294</v>
      </c>
      <c r="N32" s="457">
        <v>1.0992708917554684E-2</v>
      </c>
      <c r="O32" s="457">
        <v>0.73129251700680276</v>
      </c>
      <c r="P32" s="456">
        <v>984</v>
      </c>
      <c r="Q32" s="457">
        <v>3.6791923724060573E-2</v>
      </c>
      <c r="R32" s="457">
        <v>0.28252032520325204</v>
      </c>
    </row>
    <row r="33" spans="1:21" x14ac:dyDescent="0.2">
      <c r="A33" s="315" t="s">
        <v>35</v>
      </c>
      <c r="B33" s="315" t="s">
        <v>103</v>
      </c>
      <c r="C33" s="26" t="s">
        <v>367</v>
      </c>
      <c r="D33" s="456" t="s">
        <v>243</v>
      </c>
      <c r="E33" s="457" t="s">
        <v>243</v>
      </c>
      <c r="F33" s="457" t="s">
        <v>243</v>
      </c>
      <c r="G33" s="456" t="s">
        <v>243</v>
      </c>
      <c r="H33" s="457" t="s">
        <v>243</v>
      </c>
      <c r="I33" s="457" t="s">
        <v>243</v>
      </c>
      <c r="J33" s="456" t="s">
        <v>243</v>
      </c>
      <c r="K33" s="457" t="s">
        <v>243</v>
      </c>
      <c r="L33" s="457" t="s">
        <v>243</v>
      </c>
      <c r="M33" s="456" t="s">
        <v>243</v>
      </c>
      <c r="N33" s="457" t="s">
        <v>243</v>
      </c>
      <c r="O33" s="457" t="s">
        <v>243</v>
      </c>
      <c r="P33" s="456" t="s">
        <v>243</v>
      </c>
      <c r="Q33" s="457" t="s">
        <v>243</v>
      </c>
      <c r="R33" s="457" t="s">
        <v>243</v>
      </c>
    </row>
    <row r="34" spans="1:21" ht="13.5" thickBot="1" x14ac:dyDescent="0.25">
      <c r="A34" s="30" t="s">
        <v>35</v>
      </c>
      <c r="B34" s="30" t="s">
        <v>106</v>
      </c>
      <c r="C34" s="28" t="s">
        <v>430</v>
      </c>
      <c r="D34" s="459">
        <v>1428</v>
      </c>
      <c r="E34" s="180">
        <v>3.2889584964761159E-2</v>
      </c>
      <c r="F34" s="180">
        <v>0.5091036414565826</v>
      </c>
      <c r="G34" s="459">
        <v>20671</v>
      </c>
      <c r="H34" s="180">
        <v>0.47609286471048873</v>
      </c>
      <c r="I34" s="180">
        <v>0.40607614532436748</v>
      </c>
      <c r="J34" s="459">
        <v>702</v>
      </c>
      <c r="K34" s="180">
        <v>1.6168409415449815E-2</v>
      </c>
      <c r="L34" s="180">
        <v>0.2378917378917379</v>
      </c>
      <c r="M34" s="459">
        <v>288</v>
      </c>
      <c r="N34" s="180">
        <v>6.6331936063383848E-3</v>
      </c>
      <c r="O34" s="180">
        <v>0.54513888888888884</v>
      </c>
      <c r="P34" s="459">
        <v>502</v>
      </c>
      <c r="Q34" s="180">
        <v>1.1562024966603713E-2</v>
      </c>
      <c r="R34" s="180">
        <v>0.6972111553784861</v>
      </c>
    </row>
    <row r="35" spans="1:21" s="455" customFormat="1" ht="21.75" customHeight="1" thickTop="1" x14ac:dyDescent="0.2">
      <c r="A35" s="650" t="s">
        <v>148</v>
      </c>
      <c r="B35" s="651"/>
      <c r="C35" s="651"/>
      <c r="D35" s="464">
        <v>8150</v>
      </c>
      <c r="E35" s="465">
        <v>3.6230273394087575E-2</v>
      </c>
      <c r="F35" s="465">
        <v>0.28613496932515337</v>
      </c>
      <c r="G35" s="464">
        <v>87015</v>
      </c>
      <c r="H35" s="465">
        <v>0.3868192931762614</v>
      </c>
      <c r="I35" s="465">
        <v>0.50286732172613913</v>
      </c>
      <c r="J35" s="464">
        <v>6947</v>
      </c>
      <c r="K35" s="465">
        <v>3.088241831518115E-2</v>
      </c>
      <c r="L35" s="465">
        <v>0.7299553764214769</v>
      </c>
      <c r="M35" s="464">
        <v>1414</v>
      </c>
      <c r="N35" s="465">
        <v>6.285841298066237E-3</v>
      </c>
      <c r="O35" s="465">
        <v>0.46463932107496464</v>
      </c>
      <c r="P35" s="464">
        <v>4107</v>
      </c>
      <c r="Q35" s="465">
        <v>1.8257390531229163E-2</v>
      </c>
      <c r="R35" s="465">
        <v>0.29461894326759192</v>
      </c>
      <c r="U35" s="163"/>
    </row>
    <row r="36" spans="1:21" x14ac:dyDescent="0.2">
      <c r="A36" s="315" t="s">
        <v>87</v>
      </c>
      <c r="B36" s="315" t="s">
        <v>86</v>
      </c>
      <c r="C36" s="315" t="s">
        <v>185</v>
      </c>
      <c r="D36" s="456">
        <v>479</v>
      </c>
      <c r="E36" s="457">
        <v>5.7815328907664457E-2</v>
      </c>
      <c r="F36" s="457" t="s">
        <v>243</v>
      </c>
      <c r="G36" s="456">
        <v>3179</v>
      </c>
      <c r="H36" s="457">
        <v>0.38370549185274594</v>
      </c>
      <c r="I36" s="457" t="s">
        <v>243</v>
      </c>
      <c r="J36" s="456">
        <v>105</v>
      </c>
      <c r="K36" s="457">
        <v>1.2673506336753168E-2</v>
      </c>
      <c r="L36" s="457" t="s">
        <v>243</v>
      </c>
      <c r="M36" s="456">
        <v>88</v>
      </c>
      <c r="N36" s="457">
        <v>1.0621605310802655E-2</v>
      </c>
      <c r="O36" s="457" t="s">
        <v>243</v>
      </c>
      <c r="P36" s="456">
        <v>224</v>
      </c>
      <c r="Q36" s="457">
        <v>2.7036813518406758E-2</v>
      </c>
      <c r="R36" s="457" t="s">
        <v>243</v>
      </c>
    </row>
    <row r="37" spans="1:21" x14ac:dyDescent="0.2">
      <c r="A37" s="315" t="s">
        <v>87</v>
      </c>
      <c r="B37" s="315" t="s">
        <v>88</v>
      </c>
      <c r="C37" s="315" t="s">
        <v>186</v>
      </c>
      <c r="D37" s="456">
        <v>60</v>
      </c>
      <c r="E37" s="457">
        <v>2.2598870056497175E-2</v>
      </c>
      <c r="F37" s="457" t="s">
        <v>243</v>
      </c>
      <c r="G37" s="456">
        <v>1001</v>
      </c>
      <c r="H37" s="457">
        <v>0.3770244821092279</v>
      </c>
      <c r="I37" s="457" t="s">
        <v>243</v>
      </c>
      <c r="J37" s="456">
        <v>122</v>
      </c>
      <c r="K37" s="457">
        <v>4.5951035781544254E-2</v>
      </c>
      <c r="L37" s="457" t="s">
        <v>243</v>
      </c>
      <c r="M37" s="456">
        <v>135</v>
      </c>
      <c r="N37" s="457">
        <v>5.0847457627118647E-2</v>
      </c>
      <c r="O37" s="457" t="s">
        <v>243</v>
      </c>
      <c r="P37" s="456">
        <v>84</v>
      </c>
      <c r="Q37" s="457">
        <v>3.1638418079096044E-2</v>
      </c>
      <c r="R37" s="457" t="s">
        <v>243</v>
      </c>
    </row>
    <row r="38" spans="1:21" x14ac:dyDescent="0.2">
      <c r="A38" s="315" t="s">
        <v>87</v>
      </c>
      <c r="B38" s="315" t="s">
        <v>89</v>
      </c>
      <c r="C38" s="26" t="s">
        <v>449</v>
      </c>
      <c r="D38" s="456">
        <v>826</v>
      </c>
      <c r="E38" s="457">
        <v>2.8951980371538732E-2</v>
      </c>
      <c r="F38" s="457">
        <v>0.57990314769975781</v>
      </c>
      <c r="G38" s="456">
        <v>12362</v>
      </c>
      <c r="H38" s="457">
        <v>0.43329828250963898</v>
      </c>
      <c r="I38" s="457">
        <v>0.59246076686620286</v>
      </c>
      <c r="J38" s="456">
        <v>2274</v>
      </c>
      <c r="K38" s="457">
        <v>7.9705573080967401E-2</v>
      </c>
      <c r="L38" s="457">
        <v>0.62840809146877752</v>
      </c>
      <c r="M38" s="456">
        <v>123</v>
      </c>
      <c r="N38" s="457">
        <v>4.3112513144058888E-3</v>
      </c>
      <c r="O38" s="457">
        <v>0.72357723577235777</v>
      </c>
      <c r="P38" s="456">
        <v>349</v>
      </c>
      <c r="Q38" s="457">
        <v>1.223273746933053E-2</v>
      </c>
      <c r="R38" s="457">
        <v>0.79369627507163321</v>
      </c>
    </row>
    <row r="39" spans="1:21" x14ac:dyDescent="0.2">
      <c r="A39" s="315" t="s">
        <v>87</v>
      </c>
      <c r="B39" s="315" t="s">
        <v>96</v>
      </c>
      <c r="C39" s="315" t="s">
        <v>187</v>
      </c>
      <c r="D39" s="456">
        <v>544</v>
      </c>
      <c r="E39" s="457">
        <v>6.657691836984457E-2</v>
      </c>
      <c r="F39" s="457" t="s">
        <v>243</v>
      </c>
      <c r="G39" s="456">
        <v>5398</v>
      </c>
      <c r="H39" s="457">
        <v>0.66062905397136218</v>
      </c>
      <c r="I39" s="457" t="s">
        <v>243</v>
      </c>
      <c r="J39" s="456">
        <v>60</v>
      </c>
      <c r="K39" s="457">
        <v>7.343042467262269E-3</v>
      </c>
      <c r="L39" s="457" t="s">
        <v>243</v>
      </c>
      <c r="M39" s="456">
        <v>88</v>
      </c>
      <c r="N39" s="457">
        <v>1.0769795618651328E-2</v>
      </c>
      <c r="O39" s="457" t="s">
        <v>243</v>
      </c>
      <c r="P39" s="456">
        <v>224</v>
      </c>
      <c r="Q39" s="457">
        <v>2.7414025211112469E-2</v>
      </c>
      <c r="R39" s="457" t="s">
        <v>243</v>
      </c>
    </row>
    <row r="40" spans="1:21" x14ac:dyDescent="0.2">
      <c r="A40" s="315" t="s">
        <v>87</v>
      </c>
      <c r="B40" s="315" t="s">
        <v>101</v>
      </c>
      <c r="C40" s="322" t="s">
        <v>162</v>
      </c>
      <c r="D40" s="456">
        <v>689</v>
      </c>
      <c r="E40" s="457">
        <v>8.163507109004739E-2</v>
      </c>
      <c r="F40" s="457" t="s">
        <v>243</v>
      </c>
      <c r="G40" s="456">
        <v>3630</v>
      </c>
      <c r="H40" s="457">
        <v>0.43009478672985785</v>
      </c>
      <c r="I40" s="457" t="s">
        <v>243</v>
      </c>
      <c r="J40" s="456">
        <v>202</v>
      </c>
      <c r="K40" s="457">
        <v>2.3933649289099527E-2</v>
      </c>
      <c r="L40" s="457" t="s">
        <v>243</v>
      </c>
      <c r="M40" s="456">
        <v>147</v>
      </c>
      <c r="N40" s="457">
        <v>1.7417061611374407E-2</v>
      </c>
      <c r="O40" s="457" t="s">
        <v>243</v>
      </c>
      <c r="P40" s="456">
        <v>93</v>
      </c>
      <c r="Q40" s="457">
        <v>1.1018957345971563E-2</v>
      </c>
      <c r="R40" s="457" t="s">
        <v>243</v>
      </c>
    </row>
    <row r="41" spans="1:21" x14ac:dyDescent="0.2">
      <c r="A41" s="315" t="s">
        <v>87</v>
      </c>
      <c r="B41" s="315" t="s">
        <v>105</v>
      </c>
      <c r="C41" s="315" t="s">
        <v>188</v>
      </c>
      <c r="D41" s="456">
        <v>2299</v>
      </c>
      <c r="E41" s="457">
        <v>7.893833264661447E-2</v>
      </c>
      <c r="F41" s="457" t="s">
        <v>243</v>
      </c>
      <c r="G41" s="456">
        <v>12953</v>
      </c>
      <c r="H41" s="457">
        <v>0.44475346793022935</v>
      </c>
      <c r="I41" s="457" t="s">
        <v>243</v>
      </c>
      <c r="J41" s="456">
        <v>646</v>
      </c>
      <c r="K41" s="457">
        <v>2.2181019090784234E-2</v>
      </c>
      <c r="L41" s="457" t="s">
        <v>243</v>
      </c>
      <c r="M41" s="456">
        <v>284</v>
      </c>
      <c r="N41" s="457">
        <v>9.7514077736574646E-3</v>
      </c>
      <c r="O41" s="457" t="s">
        <v>243</v>
      </c>
      <c r="P41" s="456">
        <v>1118</v>
      </c>
      <c r="Q41" s="457">
        <v>3.8387584123060016E-2</v>
      </c>
      <c r="R41" s="457" t="s">
        <v>243</v>
      </c>
    </row>
    <row r="42" spans="1:21" ht="13.5" thickBot="1" x14ac:dyDescent="0.25">
      <c r="A42" s="30" t="s">
        <v>87</v>
      </c>
      <c r="B42" s="30" t="s">
        <v>110</v>
      </c>
      <c r="C42" s="28" t="s">
        <v>251</v>
      </c>
      <c r="D42" s="459">
        <v>3785</v>
      </c>
      <c r="E42" s="180">
        <v>4.597352119519009E-2</v>
      </c>
      <c r="F42" s="180">
        <v>0.97965653896961691</v>
      </c>
      <c r="G42" s="459">
        <v>34095</v>
      </c>
      <c r="H42" s="180">
        <v>0.41412607797886553</v>
      </c>
      <c r="I42" s="180">
        <v>0.61223053233611968</v>
      </c>
      <c r="J42" s="459">
        <v>1865</v>
      </c>
      <c r="K42" s="180">
        <v>2.2652738977286528E-2</v>
      </c>
      <c r="L42" s="180">
        <v>0.94584450402144771</v>
      </c>
      <c r="M42" s="459">
        <v>1004</v>
      </c>
      <c r="N42" s="180">
        <v>1.2194825701445403E-2</v>
      </c>
      <c r="O42" s="180">
        <v>0.97509960159362552</v>
      </c>
      <c r="P42" s="459">
        <v>2598</v>
      </c>
      <c r="Q42" s="180">
        <v>3.1555933438600754E-2</v>
      </c>
      <c r="R42" s="180">
        <v>0.93302540415704383</v>
      </c>
    </row>
    <row r="43" spans="1:21" s="455" customFormat="1" ht="21.75" customHeight="1" thickTop="1" x14ac:dyDescent="0.2">
      <c r="A43" s="650" t="s">
        <v>149</v>
      </c>
      <c r="B43" s="651"/>
      <c r="C43" s="651"/>
      <c r="D43" s="464">
        <v>8682</v>
      </c>
      <c r="E43" s="465">
        <v>5.1822007341749486E-2</v>
      </c>
      <c r="F43" s="465">
        <v>0.48226215157797742</v>
      </c>
      <c r="G43" s="464">
        <v>72618</v>
      </c>
      <c r="H43" s="465">
        <v>0.43344972692273254</v>
      </c>
      <c r="I43" s="465">
        <v>0.3883059296593131</v>
      </c>
      <c r="J43" s="464">
        <v>5274</v>
      </c>
      <c r="K43" s="465">
        <v>3.1479989255976365E-2</v>
      </c>
      <c r="L43" s="465">
        <v>0.60542282897231703</v>
      </c>
      <c r="M43" s="464">
        <v>1869</v>
      </c>
      <c r="N43" s="465">
        <v>1.1155877876264661E-2</v>
      </c>
      <c r="O43" s="465">
        <v>0.5714285714285714</v>
      </c>
      <c r="P43" s="464">
        <v>4690</v>
      </c>
      <c r="Q43" s="465">
        <v>2.7994150476019938E-2</v>
      </c>
      <c r="R43" s="465">
        <v>0.5759061833688699</v>
      </c>
      <c r="U43" s="163"/>
    </row>
    <row r="44" spans="1:21" x14ac:dyDescent="0.2">
      <c r="A44" s="29" t="s">
        <v>55</v>
      </c>
      <c r="B44" s="29" t="s">
        <v>53</v>
      </c>
      <c r="C44" s="29" t="s">
        <v>54</v>
      </c>
      <c r="D44" s="232">
        <v>491</v>
      </c>
      <c r="E44" s="177">
        <v>5.3190336908243964E-2</v>
      </c>
      <c r="F44" s="177" t="s">
        <v>243</v>
      </c>
      <c r="G44" s="232">
        <v>3120</v>
      </c>
      <c r="H44" s="177">
        <v>0.33799155021124472</v>
      </c>
      <c r="I44" s="177" t="s">
        <v>243</v>
      </c>
      <c r="J44" s="232">
        <v>444</v>
      </c>
      <c r="K44" s="177">
        <v>4.809879753006175E-2</v>
      </c>
      <c r="L44" s="177" t="s">
        <v>243</v>
      </c>
      <c r="M44" s="232">
        <v>182</v>
      </c>
      <c r="N44" s="177">
        <v>1.9716173762322608E-2</v>
      </c>
      <c r="O44" s="177" t="s">
        <v>243</v>
      </c>
      <c r="P44" s="232">
        <v>170</v>
      </c>
      <c r="Q44" s="177">
        <v>1.841620626151013E-2</v>
      </c>
      <c r="R44" s="177" t="s">
        <v>243</v>
      </c>
    </row>
    <row r="45" spans="1:21" x14ac:dyDescent="0.2">
      <c r="A45" s="29" t="s">
        <v>55</v>
      </c>
      <c r="B45" s="29" t="s">
        <v>56</v>
      </c>
      <c r="C45" s="29" t="s">
        <v>57</v>
      </c>
      <c r="D45" s="232">
        <v>837</v>
      </c>
      <c r="E45" s="177">
        <v>4.6515505168389461E-2</v>
      </c>
      <c r="F45" s="177">
        <v>0.45519713261648748</v>
      </c>
      <c r="G45" s="232">
        <v>7121</v>
      </c>
      <c r="H45" s="177">
        <v>0.39574302545292878</v>
      </c>
      <c r="I45" s="177">
        <v>0.7820530824322427</v>
      </c>
      <c r="J45" s="232">
        <v>856</v>
      </c>
      <c r="K45" s="177">
        <v>4.757141269311993E-2</v>
      </c>
      <c r="L45" s="177">
        <v>0.50584112149532712</v>
      </c>
      <c r="M45" s="232">
        <v>127</v>
      </c>
      <c r="N45" s="177">
        <v>7.0579081916194285E-3</v>
      </c>
      <c r="O45" s="177">
        <v>0.37007874015748032</v>
      </c>
      <c r="P45" s="232">
        <v>269</v>
      </c>
      <c r="Q45" s="177">
        <v>1.4949427586973436E-2</v>
      </c>
      <c r="R45" s="177">
        <v>0.38661710037174724</v>
      </c>
    </row>
    <row r="46" spans="1:21" x14ac:dyDescent="0.2">
      <c r="A46" s="315" t="s">
        <v>55</v>
      </c>
      <c r="B46" s="315" t="s">
        <v>58</v>
      </c>
      <c r="C46" s="315" t="s">
        <v>189</v>
      </c>
      <c r="D46" s="456">
        <v>1063</v>
      </c>
      <c r="E46" s="457">
        <v>5.6887509365300223E-2</v>
      </c>
      <c r="F46" s="457">
        <v>0.67544684854186265</v>
      </c>
      <c r="G46" s="456">
        <v>6789</v>
      </c>
      <c r="H46" s="457">
        <v>0.36332013271968316</v>
      </c>
      <c r="I46" s="457">
        <v>0.6326410369715717</v>
      </c>
      <c r="J46" s="456">
        <v>633</v>
      </c>
      <c r="K46" s="457">
        <v>3.3875628813015091E-2</v>
      </c>
      <c r="L46" s="457">
        <v>0.82938388625592419</v>
      </c>
      <c r="M46" s="456">
        <v>156</v>
      </c>
      <c r="N46" s="457">
        <v>8.3484962003639081E-3</v>
      </c>
      <c r="O46" s="457">
        <v>1</v>
      </c>
      <c r="P46" s="456">
        <v>205</v>
      </c>
      <c r="Q46" s="457">
        <v>1.0970780263298726E-2</v>
      </c>
      <c r="R46" s="457">
        <v>0.775609756097561</v>
      </c>
    </row>
    <row r="47" spans="1:21" x14ac:dyDescent="0.2">
      <c r="A47" s="315" t="s">
        <v>55</v>
      </c>
      <c r="B47" s="315" t="s">
        <v>59</v>
      </c>
      <c r="C47" s="26" t="s">
        <v>385</v>
      </c>
      <c r="D47" s="456">
        <v>1596</v>
      </c>
      <c r="E47" s="457">
        <v>8.7774294670846395E-2</v>
      </c>
      <c r="F47" s="457">
        <v>0.39661654135338348</v>
      </c>
      <c r="G47" s="456">
        <v>4810</v>
      </c>
      <c r="H47" s="457">
        <v>0.26453280536765111</v>
      </c>
      <c r="I47" s="457">
        <v>0.34781704781704781</v>
      </c>
      <c r="J47" s="456">
        <v>257</v>
      </c>
      <c r="K47" s="457">
        <v>1.4134081284716493E-2</v>
      </c>
      <c r="L47" s="457">
        <v>0.2723735408560311</v>
      </c>
      <c r="M47" s="456">
        <v>161</v>
      </c>
      <c r="N47" s="457">
        <v>8.8544244624099433E-3</v>
      </c>
      <c r="O47" s="457">
        <v>0.48447204968944102</v>
      </c>
      <c r="P47" s="456">
        <v>95</v>
      </c>
      <c r="Q47" s="457">
        <v>5.2246603970741903E-3</v>
      </c>
      <c r="R47" s="457" t="s">
        <v>243</v>
      </c>
    </row>
    <row r="48" spans="1:21" x14ac:dyDescent="0.2">
      <c r="A48" s="315" t="s">
        <v>55</v>
      </c>
      <c r="B48" s="315" t="s">
        <v>63</v>
      </c>
      <c r="C48" s="26" t="s">
        <v>506</v>
      </c>
      <c r="D48" s="456">
        <v>360</v>
      </c>
      <c r="E48" s="457">
        <v>5.0782903089293271E-2</v>
      </c>
      <c r="F48" s="457" t="s">
        <v>243</v>
      </c>
      <c r="G48" s="456">
        <v>4341</v>
      </c>
      <c r="H48" s="457">
        <v>0.61235717308506132</v>
      </c>
      <c r="I48" s="457" t="s">
        <v>243</v>
      </c>
      <c r="J48" s="456">
        <v>160</v>
      </c>
      <c r="K48" s="457">
        <v>2.257017915079701E-2</v>
      </c>
      <c r="L48" s="457" t="s">
        <v>243</v>
      </c>
      <c r="M48" s="456" t="s">
        <v>243</v>
      </c>
      <c r="N48" s="457" t="s">
        <v>243</v>
      </c>
      <c r="O48" s="457" t="s">
        <v>243</v>
      </c>
      <c r="P48" s="456">
        <v>46</v>
      </c>
      <c r="Q48" s="457">
        <v>6.4889265058541406E-3</v>
      </c>
      <c r="R48" s="457" t="s">
        <v>243</v>
      </c>
    </row>
    <row r="49" spans="1:21" x14ac:dyDescent="0.2">
      <c r="A49" s="315" t="s">
        <v>55</v>
      </c>
      <c r="B49" s="315" t="s">
        <v>66</v>
      </c>
      <c r="C49" s="26" t="s">
        <v>447</v>
      </c>
      <c r="D49" s="456">
        <v>1426</v>
      </c>
      <c r="E49" s="457">
        <v>4.3627241020620447E-2</v>
      </c>
      <c r="F49" s="457">
        <v>1.6830294530154277E-2</v>
      </c>
      <c r="G49" s="456">
        <v>14544</v>
      </c>
      <c r="H49" s="457">
        <v>0.4449611454445328</v>
      </c>
      <c r="I49" s="457">
        <v>1.0451045104510451E-2</v>
      </c>
      <c r="J49" s="456">
        <v>124</v>
      </c>
      <c r="K49" s="457">
        <v>3.793673132227865E-3</v>
      </c>
      <c r="L49" s="457" t="s">
        <v>243</v>
      </c>
      <c r="M49" s="456">
        <v>72</v>
      </c>
      <c r="N49" s="457">
        <v>2.2027779477452121E-3</v>
      </c>
      <c r="O49" s="457" t="s">
        <v>243</v>
      </c>
      <c r="P49" s="456">
        <v>725</v>
      </c>
      <c r="Q49" s="457">
        <v>2.218075016826776E-2</v>
      </c>
      <c r="R49" s="457" t="s">
        <v>243</v>
      </c>
    </row>
    <row r="50" spans="1:21" x14ac:dyDescent="0.2">
      <c r="A50" s="315" t="s">
        <v>55</v>
      </c>
      <c r="B50" s="315" t="s">
        <v>68</v>
      </c>
      <c r="C50" s="315" t="s">
        <v>69</v>
      </c>
      <c r="D50" s="456">
        <v>4830</v>
      </c>
      <c r="E50" s="457">
        <v>0.12581729141160228</v>
      </c>
      <c r="F50" s="457">
        <v>1</v>
      </c>
      <c r="G50" s="456">
        <v>113</v>
      </c>
      <c r="H50" s="457">
        <v>2.9435515382010471E-3</v>
      </c>
      <c r="I50" s="457">
        <v>1</v>
      </c>
      <c r="J50" s="456">
        <v>237</v>
      </c>
      <c r="K50" s="457">
        <v>6.1736434916252053E-3</v>
      </c>
      <c r="L50" s="457">
        <v>1</v>
      </c>
      <c r="M50" s="456">
        <v>11862</v>
      </c>
      <c r="N50" s="457">
        <v>0.30899476412513999</v>
      </c>
      <c r="O50" s="457">
        <v>1</v>
      </c>
      <c r="P50" s="456">
        <v>526</v>
      </c>
      <c r="Q50" s="457">
        <v>1.3701841673396026E-2</v>
      </c>
      <c r="R50" s="457">
        <v>1</v>
      </c>
    </row>
    <row r="51" spans="1:21" x14ac:dyDescent="0.2">
      <c r="A51" s="315" t="s">
        <v>55</v>
      </c>
      <c r="B51" s="315" t="s">
        <v>70</v>
      </c>
      <c r="C51" s="315" t="s">
        <v>171</v>
      </c>
      <c r="D51" s="456">
        <v>17</v>
      </c>
      <c r="E51" s="457">
        <v>1.0056196391600117E-3</v>
      </c>
      <c r="F51" s="457">
        <v>1</v>
      </c>
      <c r="G51" s="456">
        <v>7882</v>
      </c>
      <c r="H51" s="457">
        <v>0.46625258799171843</v>
      </c>
      <c r="I51" s="457">
        <v>1</v>
      </c>
      <c r="J51" s="456">
        <v>719</v>
      </c>
      <c r="K51" s="457">
        <v>4.2531795326826383E-2</v>
      </c>
      <c r="L51" s="457">
        <v>1</v>
      </c>
      <c r="M51" s="456" t="s">
        <v>243</v>
      </c>
      <c r="N51" s="457" t="s">
        <v>243</v>
      </c>
      <c r="O51" s="457" t="s">
        <v>243</v>
      </c>
      <c r="P51" s="456" t="s">
        <v>243</v>
      </c>
      <c r="Q51" s="457" t="s">
        <v>243</v>
      </c>
      <c r="R51" s="457" t="s">
        <v>243</v>
      </c>
    </row>
    <row r="52" spans="1:21" x14ac:dyDescent="0.2">
      <c r="A52" s="315" t="s">
        <v>55</v>
      </c>
      <c r="B52" s="315" t="s">
        <v>71</v>
      </c>
      <c r="C52" s="315" t="s">
        <v>191</v>
      </c>
      <c r="D52" s="456">
        <v>590</v>
      </c>
      <c r="E52" s="457">
        <v>7.0137898240608648E-2</v>
      </c>
      <c r="F52" s="457" t="s">
        <v>243</v>
      </c>
      <c r="G52" s="456">
        <v>3732</v>
      </c>
      <c r="H52" s="457">
        <v>0.44365192582025675</v>
      </c>
      <c r="I52" s="457" t="s">
        <v>243</v>
      </c>
      <c r="J52" s="456">
        <v>388</v>
      </c>
      <c r="K52" s="457">
        <v>4.6124583927722299E-2</v>
      </c>
      <c r="L52" s="457" t="s">
        <v>243</v>
      </c>
      <c r="M52" s="456">
        <v>260</v>
      </c>
      <c r="N52" s="457">
        <v>3.0908226343319068E-2</v>
      </c>
      <c r="O52" s="457" t="s">
        <v>243</v>
      </c>
      <c r="P52" s="456">
        <v>429</v>
      </c>
      <c r="Q52" s="457">
        <v>5.099857346647646E-2</v>
      </c>
      <c r="R52" s="457" t="s">
        <v>243</v>
      </c>
    </row>
    <row r="53" spans="1:21" x14ac:dyDescent="0.2">
      <c r="A53" s="315" t="s">
        <v>55</v>
      </c>
      <c r="B53" s="315" t="s">
        <v>72</v>
      </c>
      <c r="C53" s="26" t="s">
        <v>507</v>
      </c>
      <c r="D53" s="456">
        <v>383</v>
      </c>
      <c r="E53" s="457">
        <v>5.217272851110203E-2</v>
      </c>
      <c r="F53" s="457" t="s">
        <v>243</v>
      </c>
      <c r="G53" s="456">
        <v>2756</v>
      </c>
      <c r="H53" s="457">
        <v>0.37542569132270809</v>
      </c>
      <c r="I53" s="457" t="s">
        <v>243</v>
      </c>
      <c r="J53" s="456">
        <v>142</v>
      </c>
      <c r="K53" s="457">
        <v>1.9343413703855061E-2</v>
      </c>
      <c r="L53" s="457" t="s">
        <v>243</v>
      </c>
      <c r="M53" s="456">
        <v>33</v>
      </c>
      <c r="N53" s="457">
        <v>4.4953003677973028E-3</v>
      </c>
      <c r="O53" s="457" t="s">
        <v>243</v>
      </c>
      <c r="P53" s="456">
        <v>45</v>
      </c>
      <c r="Q53" s="457">
        <v>6.1299550469963221E-3</v>
      </c>
      <c r="R53" s="457" t="s">
        <v>243</v>
      </c>
    </row>
    <row r="54" spans="1:21" x14ac:dyDescent="0.2">
      <c r="A54" s="315" t="s">
        <v>55</v>
      </c>
      <c r="B54" s="315" t="s">
        <v>73</v>
      </c>
      <c r="C54" s="26" t="s">
        <v>508</v>
      </c>
      <c r="D54" s="456">
        <v>370</v>
      </c>
      <c r="E54" s="457">
        <v>3.1827956989247314E-2</v>
      </c>
      <c r="F54" s="457" t="s">
        <v>243</v>
      </c>
      <c r="G54" s="456">
        <v>2754</v>
      </c>
      <c r="H54" s="457">
        <v>0.23690322580645162</v>
      </c>
      <c r="I54" s="457" t="s">
        <v>243</v>
      </c>
      <c r="J54" s="456">
        <v>795</v>
      </c>
      <c r="K54" s="457">
        <v>6.8387096774193551E-2</v>
      </c>
      <c r="L54" s="457" t="s">
        <v>243</v>
      </c>
      <c r="M54" s="456">
        <v>69</v>
      </c>
      <c r="N54" s="457">
        <v>5.9354838709677416E-3</v>
      </c>
      <c r="O54" s="457" t="s">
        <v>243</v>
      </c>
      <c r="P54" s="456">
        <v>309</v>
      </c>
      <c r="Q54" s="457">
        <v>2.6580645161290321E-2</v>
      </c>
      <c r="R54" s="457" t="s">
        <v>243</v>
      </c>
    </row>
    <row r="55" spans="1:21" x14ac:dyDescent="0.2">
      <c r="A55" s="315" t="s">
        <v>55</v>
      </c>
      <c r="B55" s="315" t="s">
        <v>74</v>
      </c>
      <c r="C55" s="26" t="s">
        <v>509</v>
      </c>
      <c r="D55" s="456">
        <v>660</v>
      </c>
      <c r="E55" s="457">
        <v>3.820992300121577E-2</v>
      </c>
      <c r="F55" s="457" t="s">
        <v>243</v>
      </c>
      <c r="G55" s="456">
        <v>6755</v>
      </c>
      <c r="H55" s="457">
        <v>0.39107277253517048</v>
      </c>
      <c r="I55" s="457" t="s">
        <v>243</v>
      </c>
      <c r="J55" s="456">
        <v>829</v>
      </c>
      <c r="K55" s="457">
        <v>4.7993979042436172E-2</v>
      </c>
      <c r="L55" s="457" t="s">
        <v>243</v>
      </c>
      <c r="M55" s="456">
        <v>632</v>
      </c>
      <c r="N55" s="457">
        <v>3.6588895964800555E-2</v>
      </c>
      <c r="O55" s="457" t="s">
        <v>243</v>
      </c>
      <c r="P55" s="456">
        <v>728</v>
      </c>
      <c r="Q55" s="457">
        <v>4.2146702946795574E-2</v>
      </c>
      <c r="R55" s="457" t="s">
        <v>243</v>
      </c>
    </row>
    <row r="56" spans="1:21" x14ac:dyDescent="0.2">
      <c r="A56" s="315" t="s">
        <v>55</v>
      </c>
      <c r="B56" s="315" t="s">
        <v>75</v>
      </c>
      <c r="C56" s="315" t="s">
        <v>195</v>
      </c>
      <c r="D56" s="456" t="s">
        <v>243</v>
      </c>
      <c r="E56" s="457" t="s">
        <v>243</v>
      </c>
      <c r="F56" s="457" t="s">
        <v>243</v>
      </c>
      <c r="G56" s="456">
        <v>24023</v>
      </c>
      <c r="H56" s="457">
        <v>0.36123182412823479</v>
      </c>
      <c r="I56" s="457">
        <v>1</v>
      </c>
      <c r="J56" s="456">
        <v>113</v>
      </c>
      <c r="K56" s="457">
        <v>1.6991714659489046E-3</v>
      </c>
      <c r="L56" s="457">
        <v>1</v>
      </c>
      <c r="M56" s="456">
        <v>10</v>
      </c>
      <c r="N56" s="457">
        <v>1.5036915627866413E-4</v>
      </c>
      <c r="O56" s="457">
        <v>1</v>
      </c>
      <c r="P56" s="456">
        <v>62</v>
      </c>
      <c r="Q56" s="457">
        <v>9.3228876892771759E-4</v>
      </c>
      <c r="R56" s="457">
        <v>1</v>
      </c>
    </row>
    <row r="57" spans="1:21" x14ac:dyDescent="0.2">
      <c r="A57" s="315" t="s">
        <v>55</v>
      </c>
      <c r="B57" s="315" t="s">
        <v>76</v>
      </c>
      <c r="C57" s="26" t="s">
        <v>368</v>
      </c>
      <c r="D57" s="456">
        <v>14</v>
      </c>
      <c r="E57" s="457">
        <v>1.3930348258706469E-3</v>
      </c>
      <c r="F57" s="457">
        <v>1</v>
      </c>
      <c r="G57" s="456" t="s">
        <v>243</v>
      </c>
      <c r="H57" s="457" t="s">
        <v>243</v>
      </c>
      <c r="I57" s="457" t="s">
        <v>243</v>
      </c>
      <c r="J57" s="456" t="s">
        <v>243</v>
      </c>
      <c r="K57" s="457" t="s">
        <v>243</v>
      </c>
      <c r="L57" s="457" t="s">
        <v>243</v>
      </c>
      <c r="M57" s="456" t="s">
        <v>243</v>
      </c>
      <c r="N57" s="457" t="s">
        <v>243</v>
      </c>
      <c r="O57" s="457" t="s">
        <v>243</v>
      </c>
      <c r="P57" s="456" t="s">
        <v>243</v>
      </c>
      <c r="Q57" s="457" t="s">
        <v>243</v>
      </c>
      <c r="R57" s="457" t="s">
        <v>243</v>
      </c>
    </row>
    <row r="58" spans="1:21" x14ac:dyDescent="0.2">
      <c r="A58" s="315" t="s">
        <v>55</v>
      </c>
      <c r="B58" s="315" t="s">
        <v>79</v>
      </c>
      <c r="C58" s="26" t="s">
        <v>439</v>
      </c>
      <c r="D58" s="456">
        <v>792</v>
      </c>
      <c r="E58" s="457">
        <v>1.6286912889693181E-2</v>
      </c>
      <c r="F58" s="457">
        <v>0.52777777777777779</v>
      </c>
      <c r="G58" s="456">
        <v>19213</v>
      </c>
      <c r="H58" s="457">
        <v>0.39510158756272107</v>
      </c>
      <c r="I58" s="457">
        <v>0.85124655181387598</v>
      </c>
      <c r="J58" s="456">
        <v>922</v>
      </c>
      <c r="K58" s="457">
        <v>1.8960269803405445E-2</v>
      </c>
      <c r="L58" s="457">
        <v>0.72451193058568331</v>
      </c>
      <c r="M58" s="456">
        <v>262</v>
      </c>
      <c r="N58" s="457">
        <v>5.3878423953277943E-3</v>
      </c>
      <c r="O58" s="457">
        <v>0.65648854961832059</v>
      </c>
      <c r="P58" s="456">
        <v>393</v>
      </c>
      <c r="Q58" s="457">
        <v>8.0817635929916927E-3</v>
      </c>
      <c r="R58" s="457">
        <v>0.74554707379134855</v>
      </c>
    </row>
    <row r="59" spans="1:21" x14ac:dyDescent="0.2">
      <c r="A59" s="315" t="s">
        <v>55</v>
      </c>
      <c r="B59" s="315" t="s">
        <v>80</v>
      </c>
      <c r="C59" s="315" t="s">
        <v>196</v>
      </c>
      <c r="D59" s="456">
        <v>659</v>
      </c>
      <c r="E59" s="457">
        <v>1.7002063983488132E-2</v>
      </c>
      <c r="F59" s="457">
        <v>0.6312594840667678</v>
      </c>
      <c r="G59" s="456">
        <v>13448</v>
      </c>
      <c r="H59" s="457">
        <v>0.34695562435500515</v>
      </c>
      <c r="I59" s="457">
        <v>0.70493753718024987</v>
      </c>
      <c r="J59" s="456">
        <v>777</v>
      </c>
      <c r="K59" s="457">
        <v>2.0046439628482973E-2</v>
      </c>
      <c r="L59" s="457">
        <v>0.75289575289575295</v>
      </c>
      <c r="M59" s="456">
        <v>256</v>
      </c>
      <c r="N59" s="457">
        <v>6.6047471620227036E-3</v>
      </c>
      <c r="O59" s="457">
        <v>0.78125</v>
      </c>
      <c r="P59" s="456">
        <v>514</v>
      </c>
      <c r="Q59" s="457">
        <v>1.326109391124871E-2</v>
      </c>
      <c r="R59" s="457">
        <v>0.80933852140077822</v>
      </c>
    </row>
    <row r="60" spans="1:21" x14ac:dyDescent="0.2">
      <c r="A60" s="315" t="s">
        <v>55</v>
      </c>
      <c r="B60" s="315" t="s">
        <v>82</v>
      </c>
      <c r="C60" s="26" t="s">
        <v>510</v>
      </c>
      <c r="D60" s="456" t="s">
        <v>243</v>
      </c>
      <c r="E60" s="457" t="s">
        <v>243</v>
      </c>
      <c r="F60" s="457" t="s">
        <v>243</v>
      </c>
      <c r="G60" s="456">
        <v>7508</v>
      </c>
      <c r="H60" s="457">
        <v>0.91628020502806928</v>
      </c>
      <c r="I60" s="457">
        <v>1</v>
      </c>
      <c r="J60" s="456" t="s">
        <v>243</v>
      </c>
      <c r="K60" s="457" t="s">
        <v>243</v>
      </c>
      <c r="L60" s="457" t="s">
        <v>243</v>
      </c>
      <c r="M60" s="456" t="s">
        <v>243</v>
      </c>
      <c r="N60" s="457" t="s">
        <v>243</v>
      </c>
      <c r="O60" s="457" t="s">
        <v>243</v>
      </c>
      <c r="P60" s="456">
        <v>33</v>
      </c>
      <c r="Q60" s="457">
        <v>4.0273370759092014E-3</v>
      </c>
      <c r="R60" s="457">
        <v>1</v>
      </c>
    </row>
    <row r="61" spans="1:21" x14ac:dyDescent="0.2">
      <c r="A61" s="315" t="s">
        <v>55</v>
      </c>
      <c r="B61" s="315" t="s">
        <v>84</v>
      </c>
      <c r="C61" s="315" t="s">
        <v>85</v>
      </c>
      <c r="D61" s="456" t="s">
        <v>243</v>
      </c>
      <c r="E61" s="457" t="s">
        <v>243</v>
      </c>
      <c r="F61" s="457" t="s">
        <v>243</v>
      </c>
      <c r="G61" s="456" t="s">
        <v>243</v>
      </c>
      <c r="H61" s="457" t="s">
        <v>243</v>
      </c>
      <c r="I61" s="457" t="s">
        <v>243</v>
      </c>
      <c r="J61" s="456" t="s">
        <v>243</v>
      </c>
      <c r="K61" s="461" t="s">
        <v>243</v>
      </c>
      <c r="L61" s="457" t="s">
        <v>243</v>
      </c>
      <c r="M61" s="456" t="s">
        <v>243</v>
      </c>
      <c r="N61" s="457" t="s">
        <v>243</v>
      </c>
      <c r="O61" s="457" t="s">
        <v>243</v>
      </c>
      <c r="P61" s="456" t="s">
        <v>243</v>
      </c>
      <c r="Q61" s="457" t="s">
        <v>243</v>
      </c>
      <c r="R61" s="457" t="s">
        <v>243</v>
      </c>
    </row>
    <row r="62" spans="1:21" x14ac:dyDescent="0.2">
      <c r="A62" s="315" t="s">
        <v>55</v>
      </c>
      <c r="B62" s="315" t="s">
        <v>210</v>
      </c>
      <c r="C62" s="315" t="s">
        <v>211</v>
      </c>
      <c r="D62" s="456">
        <v>557</v>
      </c>
      <c r="E62" s="457">
        <v>2.3977615152819629E-2</v>
      </c>
      <c r="F62" s="457" t="s">
        <v>243</v>
      </c>
      <c r="G62" s="456">
        <v>11065</v>
      </c>
      <c r="H62" s="457">
        <v>0.47632371932845458</v>
      </c>
      <c r="I62" s="457">
        <v>0.83651152281970176</v>
      </c>
      <c r="J62" s="456">
        <v>637</v>
      </c>
      <c r="K62" s="457">
        <v>2.7421437795953508E-2</v>
      </c>
      <c r="L62" s="457">
        <v>0.44740973312401883</v>
      </c>
      <c r="M62" s="456">
        <v>95</v>
      </c>
      <c r="N62" s="457">
        <v>4.0895393887214809E-3</v>
      </c>
      <c r="O62" s="457" t="s">
        <v>243</v>
      </c>
      <c r="P62" s="456">
        <v>345</v>
      </c>
      <c r="Q62" s="457">
        <v>1.4851485148514851E-2</v>
      </c>
      <c r="R62" s="457">
        <v>5.7971014492753624E-3</v>
      </c>
    </row>
    <row r="63" spans="1:21" ht="13.5" thickBot="1" x14ac:dyDescent="0.25">
      <c r="A63" s="315" t="s">
        <v>55</v>
      </c>
      <c r="B63" s="315" t="s">
        <v>98</v>
      </c>
      <c r="C63" s="26" t="s">
        <v>198</v>
      </c>
      <c r="D63" s="456">
        <v>554</v>
      </c>
      <c r="E63" s="457">
        <v>8.1172161172161167E-2</v>
      </c>
      <c r="F63" s="457" t="s">
        <v>243</v>
      </c>
      <c r="G63" s="456">
        <v>2248</v>
      </c>
      <c r="H63" s="457">
        <v>0.32937728937728938</v>
      </c>
      <c r="I63" s="457" t="s">
        <v>243</v>
      </c>
      <c r="J63" s="456">
        <v>176</v>
      </c>
      <c r="K63" s="457">
        <v>2.5787545787545788E-2</v>
      </c>
      <c r="L63" s="457" t="s">
        <v>243</v>
      </c>
      <c r="M63" s="456">
        <v>79</v>
      </c>
      <c r="N63" s="457">
        <v>1.1575091575091576E-2</v>
      </c>
      <c r="O63" s="457" t="s">
        <v>243</v>
      </c>
      <c r="P63" s="456">
        <v>340</v>
      </c>
      <c r="Q63" s="457">
        <v>4.981684981684982E-2</v>
      </c>
      <c r="R63" s="457" t="s">
        <v>243</v>
      </c>
    </row>
    <row r="64" spans="1:21" s="455" customFormat="1" ht="21.75" customHeight="1" thickTop="1" x14ac:dyDescent="0.2">
      <c r="A64" s="650" t="s">
        <v>150</v>
      </c>
      <c r="B64" s="651"/>
      <c r="C64" s="651"/>
      <c r="D64" s="464">
        <v>15199</v>
      </c>
      <c r="E64" s="465">
        <v>3.6269009671576827E-2</v>
      </c>
      <c r="F64" s="465">
        <v>0.49022962036976114</v>
      </c>
      <c r="G64" s="464">
        <v>142222</v>
      </c>
      <c r="H64" s="465">
        <v>0.33938095226732018</v>
      </c>
      <c r="I64" s="465">
        <v>0.6068400106875167</v>
      </c>
      <c r="J64" s="464">
        <v>8209</v>
      </c>
      <c r="K64" s="465">
        <v>1.9588940087767234E-2</v>
      </c>
      <c r="L64" s="465">
        <v>0.44280667559995129</v>
      </c>
      <c r="M64" s="464">
        <v>14256</v>
      </c>
      <c r="N64" s="465">
        <v>3.4018751357194503E-2</v>
      </c>
      <c r="O64" s="465">
        <v>0.87857744107744107</v>
      </c>
      <c r="P64" s="464">
        <v>5234</v>
      </c>
      <c r="Q64" s="465">
        <v>1.2489768841439115E-2</v>
      </c>
      <c r="R64" s="465">
        <v>0.30473824990447079</v>
      </c>
      <c r="U64" s="163"/>
    </row>
    <row r="65" spans="1:21" x14ac:dyDescent="0.2">
      <c r="A65" s="29" t="s">
        <v>5</v>
      </c>
      <c r="B65" s="29" t="s">
        <v>3</v>
      </c>
      <c r="C65" s="10" t="s">
        <v>440</v>
      </c>
      <c r="D65" s="232">
        <v>646</v>
      </c>
      <c r="E65" s="177">
        <v>2.7407721680101825E-2</v>
      </c>
      <c r="F65" s="177">
        <v>0.70123839009287925</v>
      </c>
      <c r="G65" s="232">
        <v>4260</v>
      </c>
      <c r="H65" s="177">
        <v>0.18073822655918539</v>
      </c>
      <c r="I65" s="177">
        <v>0.96478873239436624</v>
      </c>
      <c r="J65" s="232">
        <v>852</v>
      </c>
      <c r="K65" s="177">
        <v>3.6147645311837083E-2</v>
      </c>
      <c r="L65" s="177">
        <v>0.93661971830985913</v>
      </c>
      <c r="M65" s="232">
        <v>155</v>
      </c>
      <c r="N65" s="177">
        <v>6.5761561306745863E-3</v>
      </c>
      <c r="O65" s="177">
        <v>1</v>
      </c>
      <c r="P65" s="232">
        <v>372</v>
      </c>
      <c r="Q65" s="177">
        <v>1.5782774713619007E-2</v>
      </c>
      <c r="R65" s="177">
        <v>0.91129032258064513</v>
      </c>
    </row>
    <row r="66" spans="1:21" x14ac:dyDescent="0.2">
      <c r="A66" s="29" t="s">
        <v>5</v>
      </c>
      <c r="B66" s="29" t="s">
        <v>14</v>
      </c>
      <c r="C66" s="10" t="s">
        <v>512</v>
      </c>
      <c r="D66" s="232">
        <v>3555</v>
      </c>
      <c r="E66" s="177">
        <v>8.2820799552697791E-2</v>
      </c>
      <c r="F66" s="177" t="s">
        <v>243</v>
      </c>
      <c r="G66" s="232">
        <v>23078</v>
      </c>
      <c r="H66" s="177">
        <v>0.53764793588668347</v>
      </c>
      <c r="I66" s="177">
        <v>0.27628044024612186</v>
      </c>
      <c r="J66" s="232">
        <v>1004</v>
      </c>
      <c r="K66" s="177">
        <v>2.3390177989003821E-2</v>
      </c>
      <c r="L66" s="177" t="s">
        <v>243</v>
      </c>
      <c r="M66" s="232">
        <v>265</v>
      </c>
      <c r="N66" s="177">
        <v>6.1737023576553911E-3</v>
      </c>
      <c r="O66" s="177" t="s">
        <v>243</v>
      </c>
      <c r="P66" s="232">
        <v>1113</v>
      </c>
      <c r="Q66" s="177">
        <v>2.592954990215264E-2</v>
      </c>
      <c r="R66" s="177" t="s">
        <v>243</v>
      </c>
    </row>
    <row r="67" spans="1:21" x14ac:dyDescent="0.2">
      <c r="A67" s="29" t="s">
        <v>5</v>
      </c>
      <c r="B67" s="29" t="s">
        <v>51</v>
      </c>
      <c r="C67" s="10" t="s">
        <v>441</v>
      </c>
      <c r="D67" s="232">
        <v>582</v>
      </c>
      <c r="E67" s="177">
        <v>3.024162120031177E-2</v>
      </c>
      <c r="F67" s="177">
        <v>1</v>
      </c>
      <c r="G67" s="232">
        <v>9421</v>
      </c>
      <c r="H67" s="177">
        <v>0.48952974798649002</v>
      </c>
      <c r="I67" s="177">
        <v>0.96974843434879521</v>
      </c>
      <c r="J67" s="232">
        <v>310</v>
      </c>
      <c r="K67" s="177">
        <v>1.6108080020784621E-2</v>
      </c>
      <c r="L67" s="177">
        <v>0.96451612903225803</v>
      </c>
      <c r="M67" s="232">
        <v>144</v>
      </c>
      <c r="N67" s="177">
        <v>7.4824629773967265E-3</v>
      </c>
      <c r="O67" s="177">
        <v>1</v>
      </c>
      <c r="P67" s="232">
        <v>63</v>
      </c>
      <c r="Q67" s="177">
        <v>3.2735775526110678E-3</v>
      </c>
      <c r="R67" s="177">
        <v>1</v>
      </c>
    </row>
    <row r="68" spans="1:21" x14ac:dyDescent="0.2">
      <c r="A68" s="315" t="s">
        <v>5</v>
      </c>
      <c r="B68" s="315" t="s">
        <v>61</v>
      </c>
      <c r="C68" s="26" t="s">
        <v>513</v>
      </c>
      <c r="D68" s="456">
        <v>1110</v>
      </c>
      <c r="E68" s="457">
        <v>6.1810892081523558E-2</v>
      </c>
      <c r="F68" s="457">
        <v>0.45225225225225224</v>
      </c>
      <c r="G68" s="456">
        <v>5571</v>
      </c>
      <c r="H68" s="457">
        <v>0.31022385566321414</v>
      </c>
      <c r="I68" s="457">
        <v>0.63238197810087959</v>
      </c>
      <c r="J68" s="456">
        <v>90</v>
      </c>
      <c r="K68" s="457">
        <v>5.011693952555964E-3</v>
      </c>
      <c r="L68" s="457">
        <v>0.73333333333333328</v>
      </c>
      <c r="M68" s="456">
        <v>1233</v>
      </c>
      <c r="N68" s="457">
        <v>6.8660207150016708E-2</v>
      </c>
      <c r="O68" s="457">
        <v>0.13381995133819952</v>
      </c>
      <c r="P68" s="456">
        <v>233</v>
      </c>
      <c r="Q68" s="457">
        <v>1.2974718788283773E-2</v>
      </c>
      <c r="R68" s="457">
        <v>0.4978540772532189</v>
      </c>
    </row>
    <row r="69" spans="1:21" x14ac:dyDescent="0.2">
      <c r="A69" s="315" t="s">
        <v>5</v>
      </c>
      <c r="B69" s="315" t="s">
        <v>64</v>
      </c>
      <c r="C69" s="26" t="s">
        <v>446</v>
      </c>
      <c r="D69" s="456">
        <v>220</v>
      </c>
      <c r="E69" s="457">
        <v>1.9311797752808987E-2</v>
      </c>
      <c r="F69" s="457" t="s">
        <v>243</v>
      </c>
      <c r="G69" s="456">
        <v>4503</v>
      </c>
      <c r="H69" s="457">
        <v>0.39527738764044945</v>
      </c>
      <c r="I69" s="457" t="s">
        <v>243</v>
      </c>
      <c r="J69" s="456">
        <v>318</v>
      </c>
      <c r="K69" s="457">
        <v>2.7914325842696628E-2</v>
      </c>
      <c r="L69" s="457" t="s">
        <v>243</v>
      </c>
      <c r="M69" s="456">
        <v>226</v>
      </c>
      <c r="N69" s="457">
        <v>1.9838483146067416E-2</v>
      </c>
      <c r="O69" s="457" t="s">
        <v>243</v>
      </c>
      <c r="P69" s="456">
        <v>217</v>
      </c>
      <c r="Q69" s="457">
        <v>1.9048455056179775E-2</v>
      </c>
      <c r="R69" s="457" t="s">
        <v>243</v>
      </c>
    </row>
    <row r="70" spans="1:21" x14ac:dyDescent="0.2">
      <c r="A70" s="315" t="s">
        <v>5</v>
      </c>
      <c r="B70" s="315" t="s">
        <v>78</v>
      </c>
      <c r="C70" s="26" t="s">
        <v>334</v>
      </c>
      <c r="D70" s="456">
        <v>811</v>
      </c>
      <c r="E70" s="457">
        <v>6.9661570176945548E-2</v>
      </c>
      <c r="F70" s="457" t="s">
        <v>243</v>
      </c>
      <c r="G70" s="456">
        <v>7109</v>
      </c>
      <c r="H70" s="457">
        <v>0.61063391169902081</v>
      </c>
      <c r="I70" s="457" t="s">
        <v>243</v>
      </c>
      <c r="J70" s="456">
        <v>458</v>
      </c>
      <c r="K70" s="457">
        <v>3.9340319532726334E-2</v>
      </c>
      <c r="L70" s="457" t="s">
        <v>243</v>
      </c>
      <c r="M70" s="456">
        <v>237</v>
      </c>
      <c r="N70" s="457">
        <v>2.0357326919773235E-2</v>
      </c>
      <c r="O70" s="457" t="s">
        <v>243</v>
      </c>
      <c r="P70" s="456">
        <v>393</v>
      </c>
      <c r="Q70" s="457">
        <v>3.3757086411269538E-2</v>
      </c>
      <c r="R70" s="457" t="s">
        <v>243</v>
      </c>
    </row>
    <row r="71" spans="1:21" ht="13.5" thickBot="1" x14ac:dyDescent="0.25">
      <c r="A71" s="319" t="s">
        <v>5</v>
      </c>
      <c r="B71" s="319" t="s">
        <v>83</v>
      </c>
      <c r="C71" s="319" t="s">
        <v>201</v>
      </c>
      <c r="D71" s="462">
        <v>647</v>
      </c>
      <c r="E71" s="463">
        <v>7.9965393647262392E-2</v>
      </c>
      <c r="F71" s="463" t="s">
        <v>243</v>
      </c>
      <c r="G71" s="462">
        <v>4385</v>
      </c>
      <c r="H71" s="463">
        <v>0.54196020269435174</v>
      </c>
      <c r="I71" s="463" t="s">
        <v>243</v>
      </c>
      <c r="J71" s="462">
        <v>123</v>
      </c>
      <c r="K71" s="463">
        <v>1.5202076381164257E-2</v>
      </c>
      <c r="L71" s="463" t="s">
        <v>243</v>
      </c>
      <c r="M71" s="462">
        <v>189</v>
      </c>
      <c r="N71" s="463">
        <v>2.3359288097886542E-2</v>
      </c>
      <c r="O71" s="463" t="s">
        <v>243</v>
      </c>
      <c r="P71" s="462">
        <v>243</v>
      </c>
      <c r="Q71" s="463">
        <v>3.0033370411568408E-2</v>
      </c>
      <c r="R71" s="463" t="s">
        <v>243</v>
      </c>
    </row>
    <row r="72" spans="1:21" s="455" customFormat="1" ht="21.75" customHeight="1" thickTop="1" x14ac:dyDescent="0.2">
      <c r="A72" s="650" t="s">
        <v>151</v>
      </c>
      <c r="B72" s="651"/>
      <c r="C72" s="651"/>
      <c r="D72" s="464">
        <v>7571</v>
      </c>
      <c r="E72" s="465">
        <v>5.6155523579237809E-2</v>
      </c>
      <c r="F72" s="465">
        <v>0.20301149121648396</v>
      </c>
      <c r="G72" s="464">
        <v>58327</v>
      </c>
      <c r="H72" s="465">
        <v>0.43262227232944178</v>
      </c>
      <c r="I72" s="465">
        <v>0.39681451128979717</v>
      </c>
      <c r="J72" s="464">
        <v>3155</v>
      </c>
      <c r="K72" s="465">
        <v>2.3401225319309906E-2</v>
      </c>
      <c r="L72" s="465">
        <v>0.36862123613312203</v>
      </c>
      <c r="M72" s="464">
        <v>2449</v>
      </c>
      <c r="N72" s="465">
        <v>1.8164691222500778E-2</v>
      </c>
      <c r="O72" s="465">
        <v>0.18946508779093507</v>
      </c>
      <c r="P72" s="464">
        <v>2634</v>
      </c>
      <c r="Q72" s="465">
        <v>1.9536870837103738E-2</v>
      </c>
      <c r="R72" s="465">
        <v>0.19665907365223995</v>
      </c>
      <c r="U72" s="163"/>
    </row>
    <row r="73" spans="1:21" x14ac:dyDescent="0.2">
      <c r="A73" s="29" t="s">
        <v>2</v>
      </c>
      <c r="B73" s="29" t="s">
        <v>0</v>
      </c>
      <c r="C73" s="10" t="s">
        <v>514</v>
      </c>
      <c r="D73" s="232">
        <v>378</v>
      </c>
      <c r="E73" s="177">
        <v>2.145654765283533E-2</v>
      </c>
      <c r="F73" s="177">
        <v>1</v>
      </c>
      <c r="G73" s="232">
        <v>7940</v>
      </c>
      <c r="H73" s="177">
        <v>0.45070102741669976</v>
      </c>
      <c r="I73" s="177">
        <v>1</v>
      </c>
      <c r="J73" s="232">
        <v>468</v>
      </c>
      <c r="K73" s="177">
        <v>2.656524947493898E-2</v>
      </c>
      <c r="L73" s="177">
        <v>1</v>
      </c>
      <c r="M73" s="232">
        <v>136</v>
      </c>
      <c r="N73" s="177">
        <v>7.7198160867344044E-3</v>
      </c>
      <c r="O73" s="177">
        <v>1</v>
      </c>
      <c r="P73" s="232">
        <v>340</v>
      </c>
      <c r="Q73" s="177">
        <v>1.9299540216836011E-2</v>
      </c>
      <c r="R73" s="177">
        <v>1</v>
      </c>
    </row>
    <row r="74" spans="1:21" x14ac:dyDescent="0.2">
      <c r="A74" s="315" t="s">
        <v>2</v>
      </c>
      <c r="B74" s="315" t="s">
        <v>6</v>
      </c>
      <c r="C74" s="315" t="s">
        <v>7</v>
      </c>
      <c r="D74" s="456">
        <v>825</v>
      </c>
      <c r="E74" s="457">
        <v>3.1794357946662556E-2</v>
      </c>
      <c r="F74" s="457">
        <v>0.50787878787878793</v>
      </c>
      <c r="G74" s="456">
        <v>12054</v>
      </c>
      <c r="H74" s="457">
        <v>0.46454447356250961</v>
      </c>
      <c r="I74" s="457">
        <v>0.80910900945744146</v>
      </c>
      <c r="J74" s="456">
        <v>548</v>
      </c>
      <c r="K74" s="457">
        <v>2.1119161399722523E-2</v>
      </c>
      <c r="L74" s="457">
        <v>0.75547445255474455</v>
      </c>
      <c r="M74" s="456">
        <v>270</v>
      </c>
      <c r="N74" s="457">
        <v>1.0405426237089564E-2</v>
      </c>
      <c r="O74" s="457">
        <v>0.89629629629629626</v>
      </c>
      <c r="P74" s="456">
        <v>200</v>
      </c>
      <c r="Q74" s="457">
        <v>7.707723138584862E-3</v>
      </c>
      <c r="R74" s="457">
        <v>0.45</v>
      </c>
    </row>
    <row r="75" spans="1:21" x14ac:dyDescent="0.2">
      <c r="A75" s="315" t="s">
        <v>2</v>
      </c>
      <c r="B75" s="315" t="s">
        <v>8</v>
      </c>
      <c r="C75" s="26" t="s">
        <v>338</v>
      </c>
      <c r="D75" s="456">
        <v>692</v>
      </c>
      <c r="E75" s="457">
        <v>1.4577320890649028E-2</v>
      </c>
      <c r="F75" s="457" t="s">
        <v>243</v>
      </c>
      <c r="G75" s="456">
        <v>24685</v>
      </c>
      <c r="H75" s="457">
        <v>0.52000168523940937</v>
      </c>
      <c r="I75" s="457">
        <v>0.73652015393963943</v>
      </c>
      <c r="J75" s="456">
        <v>461</v>
      </c>
      <c r="K75" s="457">
        <v>9.7111920962271708E-3</v>
      </c>
      <c r="L75" s="457">
        <v>0.47288503253796094</v>
      </c>
      <c r="M75" s="456">
        <v>288</v>
      </c>
      <c r="N75" s="457">
        <v>6.0668618735649129E-3</v>
      </c>
      <c r="O75" s="457" t="s">
        <v>243</v>
      </c>
      <c r="P75" s="456">
        <v>373</v>
      </c>
      <c r="Q75" s="457">
        <v>7.8574287459712254E-3</v>
      </c>
      <c r="R75" s="457">
        <v>2.6809651474530832E-2</v>
      </c>
    </row>
    <row r="76" spans="1:21" x14ac:dyDescent="0.2">
      <c r="A76" s="315" t="s">
        <v>2</v>
      </c>
      <c r="B76" s="315" t="s">
        <v>10</v>
      </c>
      <c r="C76" s="315" t="s">
        <v>202</v>
      </c>
      <c r="D76" s="456">
        <v>1072</v>
      </c>
      <c r="E76" s="457">
        <v>5.1409936696719741E-2</v>
      </c>
      <c r="F76" s="457" t="s">
        <v>243</v>
      </c>
      <c r="G76" s="456">
        <v>9024</v>
      </c>
      <c r="H76" s="457">
        <v>0.43276424323805868</v>
      </c>
      <c r="I76" s="457">
        <v>7.7570921985815606E-4</v>
      </c>
      <c r="J76" s="456">
        <v>421</v>
      </c>
      <c r="K76" s="457">
        <v>2.0189909840782658E-2</v>
      </c>
      <c r="L76" s="457" t="s">
        <v>243</v>
      </c>
      <c r="M76" s="456">
        <v>113</v>
      </c>
      <c r="N76" s="457">
        <v>5.4191444465758682E-3</v>
      </c>
      <c r="O76" s="457">
        <v>0.1415929203539823</v>
      </c>
      <c r="P76" s="456">
        <v>292</v>
      </c>
      <c r="Q76" s="457">
        <v>1.4003452906196048E-2</v>
      </c>
      <c r="R76" s="457" t="s">
        <v>243</v>
      </c>
    </row>
    <row r="77" spans="1:21" x14ac:dyDescent="0.2">
      <c r="A77" s="315" t="s">
        <v>2</v>
      </c>
      <c r="B77" s="26" t="s">
        <v>11</v>
      </c>
      <c r="C77" s="315" t="s">
        <v>204</v>
      </c>
      <c r="D77" s="456">
        <v>389</v>
      </c>
      <c r="E77" s="457">
        <v>6.6988117788875493E-2</v>
      </c>
      <c r="F77" s="457" t="s">
        <v>243</v>
      </c>
      <c r="G77" s="456">
        <v>2626</v>
      </c>
      <c r="H77" s="457">
        <v>0.45221284656449112</v>
      </c>
      <c r="I77" s="457" t="s">
        <v>243</v>
      </c>
      <c r="J77" s="456">
        <v>84</v>
      </c>
      <c r="K77" s="457">
        <v>1.4465300499397279E-2</v>
      </c>
      <c r="L77" s="457" t="s">
        <v>243</v>
      </c>
      <c r="M77" s="456">
        <v>44</v>
      </c>
      <c r="N77" s="457">
        <v>7.5770621663509554E-3</v>
      </c>
      <c r="O77" s="457" t="s">
        <v>243</v>
      </c>
      <c r="P77" s="456">
        <v>74</v>
      </c>
      <c r="Q77" s="457">
        <v>1.2743240916135698E-2</v>
      </c>
      <c r="R77" s="457" t="s">
        <v>243</v>
      </c>
    </row>
    <row r="78" spans="1:21" x14ac:dyDescent="0.2">
      <c r="A78" s="26" t="s">
        <v>2</v>
      </c>
      <c r="B78" s="315" t="s">
        <v>15</v>
      </c>
      <c r="C78" s="26" t="s">
        <v>445</v>
      </c>
      <c r="D78" s="456">
        <v>2531</v>
      </c>
      <c r="E78" s="457">
        <v>7.4135910954891623E-2</v>
      </c>
      <c r="F78" s="457">
        <v>0.22481232714342156</v>
      </c>
      <c r="G78" s="456">
        <v>18061</v>
      </c>
      <c r="H78" s="457">
        <v>0.52902753368482713</v>
      </c>
      <c r="I78" s="457">
        <v>0.32860860417474114</v>
      </c>
      <c r="J78" s="456">
        <v>761</v>
      </c>
      <c r="K78" s="457">
        <v>2.2290568248388987E-2</v>
      </c>
      <c r="L78" s="457">
        <v>0.27201051248357422</v>
      </c>
      <c r="M78" s="456">
        <v>219</v>
      </c>
      <c r="N78" s="457">
        <v>6.4147627416520211E-3</v>
      </c>
      <c r="O78" s="457">
        <v>0.56621004566210043</v>
      </c>
      <c r="P78" s="456">
        <v>1300</v>
      </c>
      <c r="Q78" s="457">
        <v>3.8078500292911543E-2</v>
      </c>
      <c r="R78" s="457">
        <v>0.21769230769230768</v>
      </c>
    </row>
    <row r="79" spans="1:21" x14ac:dyDescent="0.2">
      <c r="A79" s="315" t="s">
        <v>2</v>
      </c>
      <c r="B79" s="315" t="s">
        <v>18</v>
      </c>
      <c r="C79" s="26" t="s">
        <v>206</v>
      </c>
      <c r="D79" s="456">
        <v>867</v>
      </c>
      <c r="E79" s="457">
        <v>4.4470660648338121E-2</v>
      </c>
      <c r="F79" s="457">
        <v>1</v>
      </c>
      <c r="G79" s="456">
        <v>5822</v>
      </c>
      <c r="H79" s="457">
        <v>0.29862535904800985</v>
      </c>
      <c r="I79" s="457">
        <v>1</v>
      </c>
      <c r="J79" s="456">
        <v>1173</v>
      </c>
      <c r="K79" s="457">
        <v>6.0166187935986867E-2</v>
      </c>
      <c r="L79" s="457">
        <v>1</v>
      </c>
      <c r="M79" s="456">
        <v>414</v>
      </c>
      <c r="N79" s="457">
        <v>2.123512515387772E-2</v>
      </c>
      <c r="O79" s="457">
        <v>1</v>
      </c>
      <c r="P79" s="456">
        <v>229</v>
      </c>
      <c r="Q79" s="457">
        <v>1.1745999179318834E-2</v>
      </c>
      <c r="R79" s="457">
        <v>1</v>
      </c>
    </row>
    <row r="80" spans="1:21" x14ac:dyDescent="0.2">
      <c r="A80" s="315" t="s">
        <v>2</v>
      </c>
      <c r="B80" s="315" t="s">
        <v>19</v>
      </c>
      <c r="C80" s="26" t="s">
        <v>352</v>
      </c>
      <c r="D80" s="456" t="s">
        <v>243</v>
      </c>
      <c r="E80" s="457" t="s">
        <v>243</v>
      </c>
      <c r="F80" s="457" t="s">
        <v>243</v>
      </c>
      <c r="G80" s="456" t="s">
        <v>243</v>
      </c>
      <c r="H80" s="457" t="s">
        <v>243</v>
      </c>
      <c r="I80" s="457" t="s">
        <v>243</v>
      </c>
      <c r="J80" s="456" t="s">
        <v>243</v>
      </c>
      <c r="K80" s="457" t="s">
        <v>243</v>
      </c>
      <c r="L80" s="457" t="s">
        <v>243</v>
      </c>
      <c r="M80" s="456" t="s">
        <v>243</v>
      </c>
      <c r="N80" s="457" t="s">
        <v>243</v>
      </c>
      <c r="O80" s="457" t="s">
        <v>243</v>
      </c>
      <c r="P80" s="456" t="s">
        <v>243</v>
      </c>
      <c r="Q80" s="457" t="s">
        <v>243</v>
      </c>
      <c r="R80" s="457" t="s">
        <v>243</v>
      </c>
    </row>
    <row r="81" spans="1:21" ht="13.5" thickBot="1" x14ac:dyDescent="0.25">
      <c r="A81" s="319" t="s">
        <v>2</v>
      </c>
      <c r="B81" s="319" t="s">
        <v>267</v>
      </c>
      <c r="C81" s="319" t="s">
        <v>203</v>
      </c>
      <c r="D81" s="462">
        <v>267</v>
      </c>
      <c r="E81" s="463">
        <v>3.8528138528138529E-2</v>
      </c>
      <c r="F81" s="463" t="s">
        <v>243</v>
      </c>
      <c r="G81" s="462">
        <v>5141</v>
      </c>
      <c r="H81" s="463">
        <v>0.74184704184704187</v>
      </c>
      <c r="I81" s="463" t="s">
        <v>243</v>
      </c>
      <c r="J81" s="462">
        <v>37</v>
      </c>
      <c r="K81" s="463">
        <v>5.3391053391053395E-3</v>
      </c>
      <c r="L81" s="463" t="s">
        <v>243</v>
      </c>
      <c r="M81" s="462">
        <v>5</v>
      </c>
      <c r="N81" s="463">
        <v>7.215007215007215E-4</v>
      </c>
      <c r="O81" s="463" t="s">
        <v>243</v>
      </c>
      <c r="P81" s="462">
        <v>139</v>
      </c>
      <c r="Q81" s="463">
        <v>2.0057720057720059E-2</v>
      </c>
      <c r="R81" s="463" t="s">
        <v>243</v>
      </c>
    </row>
    <row r="82" spans="1:21" s="455" customFormat="1" ht="21.75" customHeight="1" thickTop="1" x14ac:dyDescent="0.2">
      <c r="A82" s="650" t="s">
        <v>152</v>
      </c>
      <c r="B82" s="651"/>
      <c r="C82" s="651"/>
      <c r="D82" s="464">
        <v>7021</v>
      </c>
      <c r="E82" s="465">
        <v>3.7214306915998814E-2</v>
      </c>
      <c r="F82" s="465">
        <v>0.31804586241276173</v>
      </c>
      <c r="G82" s="464">
        <v>85353</v>
      </c>
      <c r="H82" s="465">
        <v>0.45240745452232539</v>
      </c>
      <c r="I82" s="465">
        <v>0.55812918116527832</v>
      </c>
      <c r="J82" s="464">
        <v>3953</v>
      </c>
      <c r="K82" s="465">
        <v>2.0952592969511935E-2</v>
      </c>
      <c r="L82" s="465">
        <v>0.62737161649380213</v>
      </c>
      <c r="M82" s="464">
        <v>1489</v>
      </c>
      <c r="N82" s="465">
        <v>7.892337700886232E-3</v>
      </c>
      <c r="O82" s="465">
        <v>0.62592343854936194</v>
      </c>
      <c r="P82" s="464">
        <v>2947</v>
      </c>
      <c r="Q82" s="465">
        <v>1.5620362125259721E-2</v>
      </c>
      <c r="R82" s="465">
        <v>0.32304038004750596</v>
      </c>
      <c r="U82" s="163"/>
    </row>
    <row r="83" spans="1:21" x14ac:dyDescent="0.2">
      <c r="A83" s="315" t="s">
        <v>13</v>
      </c>
      <c r="B83" s="315" t="s">
        <v>12</v>
      </c>
      <c r="C83" s="26" t="s">
        <v>515</v>
      </c>
      <c r="D83" s="456">
        <v>526</v>
      </c>
      <c r="E83" s="457">
        <v>8.0501989592898685E-2</v>
      </c>
      <c r="F83" s="457" t="s">
        <v>243</v>
      </c>
      <c r="G83" s="456">
        <v>2119</v>
      </c>
      <c r="H83" s="457">
        <v>0.32430364248546067</v>
      </c>
      <c r="I83" s="457" t="s">
        <v>243</v>
      </c>
      <c r="J83" s="456">
        <v>229</v>
      </c>
      <c r="K83" s="457">
        <v>3.5047444138353229E-2</v>
      </c>
      <c r="L83" s="457" t="s">
        <v>243</v>
      </c>
      <c r="M83" s="456">
        <v>22</v>
      </c>
      <c r="N83" s="457">
        <v>3.3670033670033669E-3</v>
      </c>
      <c r="O83" s="457" t="s">
        <v>243</v>
      </c>
      <c r="P83" s="456">
        <v>657</v>
      </c>
      <c r="Q83" s="457">
        <v>0.10055096418732783</v>
      </c>
      <c r="R83" s="457" t="s">
        <v>243</v>
      </c>
    </row>
    <row r="84" spans="1:21" x14ac:dyDescent="0.2">
      <c r="A84" s="315" t="s">
        <v>13</v>
      </c>
      <c r="B84" s="315" t="s">
        <v>91</v>
      </c>
      <c r="C84" s="26" t="s">
        <v>516</v>
      </c>
      <c r="D84" s="456">
        <v>567</v>
      </c>
      <c r="E84" s="457">
        <v>6.3196611680784665E-2</v>
      </c>
      <c r="F84" s="457" t="s">
        <v>243</v>
      </c>
      <c r="G84" s="456">
        <v>3264</v>
      </c>
      <c r="H84" s="457">
        <v>0.36379848417298261</v>
      </c>
      <c r="I84" s="457" t="s">
        <v>243</v>
      </c>
      <c r="J84" s="456">
        <v>20</v>
      </c>
      <c r="K84" s="457">
        <v>2.229157378510923E-3</v>
      </c>
      <c r="L84" s="457" t="s">
        <v>243</v>
      </c>
      <c r="M84" s="456">
        <v>137</v>
      </c>
      <c r="N84" s="457">
        <v>1.5269728042799822E-2</v>
      </c>
      <c r="O84" s="457" t="s">
        <v>243</v>
      </c>
      <c r="P84" s="456">
        <v>369</v>
      </c>
      <c r="Q84" s="457">
        <v>4.1127953633526525E-2</v>
      </c>
      <c r="R84" s="457" t="s">
        <v>243</v>
      </c>
    </row>
    <row r="85" spans="1:21" ht="13.5" thickBot="1" x14ac:dyDescent="0.25">
      <c r="A85" s="30" t="s">
        <v>13</v>
      </c>
      <c r="B85" s="30" t="s">
        <v>108</v>
      </c>
      <c r="C85" s="28" t="s">
        <v>517</v>
      </c>
      <c r="D85" s="459">
        <v>1656</v>
      </c>
      <c r="E85" s="180">
        <v>3.0183176888726876E-2</v>
      </c>
      <c r="F85" s="180">
        <v>0.18840579710144928</v>
      </c>
      <c r="G85" s="459">
        <v>22843</v>
      </c>
      <c r="H85" s="180">
        <v>0.41634922081472708</v>
      </c>
      <c r="I85" s="180">
        <v>0.76382261524318174</v>
      </c>
      <c r="J85" s="459">
        <v>1241</v>
      </c>
      <c r="K85" s="180">
        <v>2.2619156110452929E-2</v>
      </c>
      <c r="L85" s="180">
        <v>0.51007252215954879</v>
      </c>
      <c r="M85" s="459">
        <v>557</v>
      </c>
      <c r="N85" s="180">
        <v>1.0152191743370091E-2</v>
      </c>
      <c r="O85" s="180">
        <v>0.60323159784560143</v>
      </c>
      <c r="P85" s="459">
        <v>1127</v>
      </c>
      <c r="Q85" s="180">
        <v>2.0541328715939125E-2</v>
      </c>
      <c r="R85" s="180">
        <v>0.43833185448092282</v>
      </c>
    </row>
    <row r="86" spans="1:21" s="455" customFormat="1" ht="21.75" customHeight="1" thickTop="1" thickBot="1" x14ac:dyDescent="0.25">
      <c r="A86" s="648" t="s">
        <v>153</v>
      </c>
      <c r="B86" s="649"/>
      <c r="C86" s="649"/>
      <c r="D86" s="466">
        <v>2749</v>
      </c>
      <c r="E86" s="467">
        <v>3.906438731863978E-2</v>
      </c>
      <c r="F86" s="467">
        <v>0.11349581666060386</v>
      </c>
      <c r="G86" s="466">
        <v>28226</v>
      </c>
      <c r="H86" s="467">
        <v>0.40110272697560073</v>
      </c>
      <c r="I86" s="467">
        <v>0.618153475519025</v>
      </c>
      <c r="J86" s="466">
        <v>1490</v>
      </c>
      <c r="K86" s="467">
        <v>2.1173494763467905E-2</v>
      </c>
      <c r="L86" s="467">
        <v>0.42483221476510069</v>
      </c>
      <c r="M86" s="466">
        <v>716</v>
      </c>
      <c r="N86" s="467">
        <v>1.0174645805800684E-2</v>
      </c>
      <c r="O86" s="467">
        <v>0.46927374301675978</v>
      </c>
      <c r="P86" s="466">
        <v>2153</v>
      </c>
      <c r="Q86" s="467">
        <v>3.0594989413252619E-2</v>
      </c>
      <c r="R86" s="467">
        <v>0.22944728286112401</v>
      </c>
    </row>
    <row r="87" spans="1:21" ht="13.5" thickTop="1" x14ac:dyDescent="0.2">
      <c r="A87" s="534" t="s">
        <v>124</v>
      </c>
      <c r="B87" s="535"/>
      <c r="C87" s="535"/>
      <c r="D87" s="468">
        <v>74250</v>
      </c>
      <c r="E87" s="427">
        <v>4.1894334870305298E-2</v>
      </c>
      <c r="F87" s="427">
        <v>0.34373063973063972</v>
      </c>
      <c r="G87" s="468">
        <v>718954</v>
      </c>
      <c r="H87" s="427">
        <v>0.40565790750633635</v>
      </c>
      <c r="I87" s="427">
        <v>0.58169507367647999</v>
      </c>
      <c r="J87" s="468">
        <v>38743</v>
      </c>
      <c r="K87" s="427">
        <v>2.1860097183572229E-2</v>
      </c>
      <c r="L87" s="427">
        <v>0.52523036419482227</v>
      </c>
      <c r="M87" s="468">
        <v>36692</v>
      </c>
      <c r="N87" s="427">
        <v>2.0702854344259149E-2</v>
      </c>
      <c r="O87" s="427">
        <v>0.73828082415785456</v>
      </c>
      <c r="P87" s="468">
        <v>33220</v>
      </c>
      <c r="Q87" s="427">
        <v>1.8743835749381037E-2</v>
      </c>
      <c r="R87" s="427">
        <v>0.35385310054184227</v>
      </c>
    </row>
    <row r="88" spans="1:21" x14ac:dyDescent="0.2">
      <c r="A88" s="22" t="s">
        <v>399</v>
      </c>
      <c r="B88" s="1"/>
      <c r="C88" s="1"/>
      <c r="D88" s="12"/>
      <c r="E88" s="12"/>
      <c r="F88" s="12"/>
      <c r="G88" s="12"/>
      <c r="H88" s="12"/>
      <c r="I88" s="12"/>
      <c r="J88" s="12"/>
      <c r="K88" s="12"/>
      <c r="L88" s="12"/>
    </row>
    <row r="90" spans="1:21" s="404" customFormat="1" ht="11.25" x14ac:dyDescent="0.2">
      <c r="A90" s="343"/>
      <c r="B90" s="1"/>
      <c r="C90" s="1"/>
      <c r="D90" s="7"/>
      <c r="E90" s="34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21" s="404" customFormat="1" ht="11.25" x14ac:dyDescent="0.2">
      <c r="A91" s="343"/>
      <c r="B91" s="1"/>
      <c r="C91" s="1"/>
      <c r="D91" s="7"/>
      <c r="E91" s="34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21" s="404" customFormat="1" ht="11.25" x14ac:dyDescent="0.2">
      <c r="A92" s="343"/>
      <c r="B92" s="1"/>
      <c r="C92" s="1"/>
      <c r="D92" s="7"/>
      <c r="E92" s="34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21" s="404" customFormat="1" ht="11.25" x14ac:dyDescent="0.2">
      <c r="A93" s="343"/>
      <c r="B93" s="1"/>
      <c r="C93" s="1"/>
      <c r="D93" s="7"/>
      <c r="E93" s="34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21" s="404" customFormat="1" ht="11.25" x14ac:dyDescent="0.2">
      <c r="A94" s="343"/>
      <c r="B94" s="1"/>
      <c r="C94" s="1"/>
      <c r="D94" s="7"/>
      <c r="E94" s="34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21" s="404" customFormat="1" ht="11.25" x14ac:dyDescent="0.2">
      <c r="A95" s="343"/>
      <c r="B95" s="1"/>
      <c r="C95" s="1"/>
      <c r="D95" s="7"/>
      <c r="E95" s="34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21" s="404" customFormat="1" ht="11.25" x14ac:dyDescent="0.2">
      <c r="A96" s="343"/>
      <c r="B96" s="1"/>
      <c r="C96" s="1"/>
      <c r="D96" s="7"/>
      <c r="E96" s="34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404" customFormat="1" ht="11.25" x14ac:dyDescent="0.2">
      <c r="A97" s="343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404" customFormat="1" ht="11.25" x14ac:dyDescent="0.2"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404" customFormat="1" ht="11.25" x14ac:dyDescent="0.2"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404" customFormat="1" ht="11.25" x14ac:dyDescent="0.2"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404" customFormat="1" ht="11.25" x14ac:dyDescent="0.2"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404" customFormat="1" ht="11.25" x14ac:dyDescent="0.2"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404" customFormat="1" ht="11.25" x14ac:dyDescent="0.2"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404" customFormat="1" ht="11.25" x14ac:dyDescent="0.2"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</sheetData>
  <mergeCells count="17">
    <mergeCell ref="A43:C43"/>
    <mergeCell ref="A1:A2"/>
    <mergeCell ref="B1:B2"/>
    <mergeCell ref="C1:C2"/>
    <mergeCell ref="D1:F1"/>
    <mergeCell ref="M1:O1"/>
    <mergeCell ref="P1:R1"/>
    <mergeCell ref="A17:C17"/>
    <mergeCell ref="A24:C24"/>
    <mergeCell ref="A35:C35"/>
    <mergeCell ref="G1:I1"/>
    <mergeCell ref="J1:L1"/>
    <mergeCell ref="A64:C64"/>
    <mergeCell ref="A72:C72"/>
    <mergeCell ref="A82:C82"/>
    <mergeCell ref="A86:C86"/>
    <mergeCell ref="A87:C87"/>
  </mergeCells>
  <pageMargins left="3.937007874015748E-2" right="3.937007874015748E-2" top="0.59055118110236227" bottom="0.19685039370078741" header="0.19685039370078741" footer="0.19685039370078741"/>
  <pageSetup paperSize="9" scale="96" orientation="landscape" r:id="rId1"/>
  <headerFooter>
    <oddHeader>&amp;C&amp;"Arial,Gras"&amp;12&amp;UANNEXE 8.b&amp;U : PMSI SSR - Année 2016 - Répartition des journées réalisées par Catégorie majeure - Adultes - CM 06 à 11</oddHeader>
    <oddFooter>&amp;C&amp;8Soins de suite et de réadaptation (SSR) - Bilan PMSI 2016</oddFooter>
  </headerFooter>
  <rowBreaks count="2" manualBreakCount="2">
    <brk id="35" max="16383" man="1"/>
    <brk id="64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U104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490</v>
      </c>
      <c r="E1" s="653"/>
      <c r="F1" s="653"/>
      <c r="G1" s="652" t="s">
        <v>491</v>
      </c>
      <c r="H1" s="653"/>
      <c r="I1" s="653"/>
      <c r="J1" s="652" t="s">
        <v>492</v>
      </c>
      <c r="K1" s="653"/>
      <c r="L1" s="653"/>
      <c r="M1" s="652" t="s">
        <v>493</v>
      </c>
      <c r="N1" s="653"/>
      <c r="O1" s="653"/>
      <c r="P1" s="652" t="s">
        <v>494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315" t="s">
        <v>22</v>
      </c>
      <c r="B3" s="315" t="s">
        <v>21</v>
      </c>
      <c r="C3" s="315" t="s">
        <v>172</v>
      </c>
      <c r="D3" s="456">
        <v>799</v>
      </c>
      <c r="E3" s="457">
        <v>1.1880687563195146E-2</v>
      </c>
      <c r="F3" s="457">
        <v>0.40425531914893614</v>
      </c>
      <c r="G3" s="456">
        <v>76</v>
      </c>
      <c r="H3" s="457">
        <v>1.130077915898412E-3</v>
      </c>
      <c r="I3" s="457">
        <v>0.85526315789473684</v>
      </c>
      <c r="J3" s="456">
        <v>2022</v>
      </c>
      <c r="K3" s="457">
        <v>3.0066020341402485E-2</v>
      </c>
      <c r="L3" s="457">
        <v>0.64342235410484672</v>
      </c>
      <c r="M3" s="456">
        <v>4553</v>
      </c>
      <c r="N3" s="457">
        <v>6.7700588830071962E-2</v>
      </c>
      <c r="O3" s="457">
        <v>0.87656490226224471</v>
      </c>
      <c r="P3" s="456" t="s">
        <v>243</v>
      </c>
      <c r="Q3" s="457" t="s">
        <v>243</v>
      </c>
      <c r="R3" s="457" t="s">
        <v>243</v>
      </c>
    </row>
    <row r="4" spans="1:18" x14ac:dyDescent="0.2">
      <c r="A4" s="315" t="s">
        <v>22</v>
      </c>
      <c r="B4" s="315" t="s">
        <v>23</v>
      </c>
      <c r="C4" s="26" t="s">
        <v>499</v>
      </c>
      <c r="D4" s="456">
        <v>82</v>
      </c>
      <c r="E4" s="457">
        <v>8.1180081180081184E-3</v>
      </c>
      <c r="F4" s="457" t="s">
        <v>243</v>
      </c>
      <c r="G4" s="456">
        <v>25</v>
      </c>
      <c r="H4" s="457">
        <v>2.4750024750024749E-3</v>
      </c>
      <c r="I4" s="457" t="s">
        <v>243</v>
      </c>
      <c r="J4" s="456">
        <v>403</v>
      </c>
      <c r="K4" s="458">
        <v>3.9897039897039896E-2</v>
      </c>
      <c r="L4" s="457" t="s">
        <v>243</v>
      </c>
      <c r="M4" s="456">
        <v>2370</v>
      </c>
      <c r="N4" s="457">
        <v>0.23463023463023464</v>
      </c>
      <c r="O4" s="457" t="s">
        <v>243</v>
      </c>
      <c r="P4" s="456" t="s">
        <v>243</v>
      </c>
      <c r="Q4" s="457" t="s">
        <v>243</v>
      </c>
      <c r="R4" s="457" t="s">
        <v>243</v>
      </c>
    </row>
    <row r="5" spans="1:18" x14ac:dyDescent="0.2">
      <c r="A5" s="315" t="s">
        <v>22</v>
      </c>
      <c r="B5" s="315" t="s">
        <v>28</v>
      </c>
      <c r="C5" s="315" t="s">
        <v>173</v>
      </c>
      <c r="D5" s="456">
        <v>105</v>
      </c>
      <c r="E5" s="457">
        <v>2.9560810810810811E-2</v>
      </c>
      <c r="F5" s="457" t="s">
        <v>243</v>
      </c>
      <c r="G5" s="456" t="s">
        <v>243</v>
      </c>
      <c r="H5" s="457" t="s">
        <v>243</v>
      </c>
      <c r="I5" s="457" t="s">
        <v>243</v>
      </c>
      <c r="J5" s="456">
        <v>96</v>
      </c>
      <c r="K5" s="458">
        <v>2.7027027027027029E-2</v>
      </c>
      <c r="L5" s="457" t="s">
        <v>243</v>
      </c>
      <c r="M5" s="456">
        <v>283</v>
      </c>
      <c r="N5" s="457">
        <v>7.9673423423423428E-2</v>
      </c>
      <c r="O5" s="457" t="s">
        <v>243</v>
      </c>
      <c r="P5" s="456" t="s">
        <v>243</v>
      </c>
      <c r="Q5" s="457" t="s">
        <v>243</v>
      </c>
      <c r="R5" s="457" t="s">
        <v>243</v>
      </c>
    </row>
    <row r="6" spans="1:18" x14ac:dyDescent="0.2">
      <c r="A6" s="315" t="s">
        <v>22</v>
      </c>
      <c r="B6" s="315" t="s">
        <v>29</v>
      </c>
      <c r="C6" s="315" t="s">
        <v>174</v>
      </c>
      <c r="D6" s="456">
        <v>256</v>
      </c>
      <c r="E6" s="457">
        <v>2.3274843167560687E-2</v>
      </c>
      <c r="F6" s="457" t="s">
        <v>243</v>
      </c>
      <c r="G6" s="456">
        <v>21</v>
      </c>
      <c r="H6" s="457">
        <v>1.9092644785889627E-3</v>
      </c>
      <c r="I6" s="457" t="s">
        <v>243</v>
      </c>
      <c r="J6" s="456">
        <v>504</v>
      </c>
      <c r="K6" s="457">
        <v>4.5822347486135104E-2</v>
      </c>
      <c r="L6" s="457" t="s">
        <v>243</v>
      </c>
      <c r="M6" s="456">
        <v>1258</v>
      </c>
      <c r="N6" s="457">
        <v>0.11437403400309119</v>
      </c>
      <c r="O6" s="457" t="s">
        <v>243</v>
      </c>
      <c r="P6" s="456" t="s">
        <v>243</v>
      </c>
      <c r="Q6" s="457" t="s">
        <v>243</v>
      </c>
      <c r="R6" s="457" t="s">
        <v>243</v>
      </c>
    </row>
    <row r="7" spans="1:18" x14ac:dyDescent="0.2">
      <c r="A7" s="315" t="s">
        <v>22</v>
      </c>
      <c r="B7" s="315" t="s">
        <v>30</v>
      </c>
      <c r="C7" s="315" t="s">
        <v>175</v>
      </c>
      <c r="D7" s="456">
        <v>59</v>
      </c>
      <c r="E7" s="457">
        <v>1.1676231941420938E-2</v>
      </c>
      <c r="F7" s="457" t="s">
        <v>243</v>
      </c>
      <c r="G7" s="456">
        <v>41</v>
      </c>
      <c r="H7" s="457">
        <v>8.1139916881060748E-3</v>
      </c>
      <c r="I7" s="457" t="s">
        <v>243</v>
      </c>
      <c r="J7" s="456">
        <v>188</v>
      </c>
      <c r="K7" s="457">
        <v>3.7205620423510784E-2</v>
      </c>
      <c r="L7" s="457" t="s">
        <v>243</v>
      </c>
      <c r="M7" s="456">
        <v>417</v>
      </c>
      <c r="N7" s="457">
        <v>8.2525232535127641E-2</v>
      </c>
      <c r="O7" s="457" t="s">
        <v>243</v>
      </c>
      <c r="P7" s="456" t="s">
        <v>243</v>
      </c>
      <c r="Q7" s="457" t="s">
        <v>243</v>
      </c>
      <c r="R7" s="457" t="s">
        <v>243</v>
      </c>
    </row>
    <row r="8" spans="1:18" x14ac:dyDescent="0.2">
      <c r="A8" s="315" t="s">
        <v>22</v>
      </c>
      <c r="B8" s="315" t="s">
        <v>31</v>
      </c>
      <c r="C8" s="26" t="s">
        <v>511</v>
      </c>
      <c r="D8" s="456">
        <v>246</v>
      </c>
      <c r="E8" s="457">
        <v>1.0455627337640258E-2</v>
      </c>
      <c r="F8" s="457" t="s">
        <v>243</v>
      </c>
      <c r="G8" s="456">
        <v>166</v>
      </c>
      <c r="H8" s="457">
        <v>7.0554233253995241E-3</v>
      </c>
      <c r="I8" s="457" t="s">
        <v>243</v>
      </c>
      <c r="J8" s="456">
        <v>302</v>
      </c>
      <c r="K8" s="457">
        <v>1.2835770146208772E-2</v>
      </c>
      <c r="L8" s="457" t="s">
        <v>243</v>
      </c>
      <c r="M8" s="456">
        <v>894</v>
      </c>
      <c r="N8" s="457">
        <v>3.7997279836790208E-2</v>
      </c>
      <c r="O8" s="457" t="s">
        <v>243</v>
      </c>
      <c r="P8" s="456" t="s">
        <v>243</v>
      </c>
      <c r="Q8" s="457" t="s">
        <v>243</v>
      </c>
      <c r="R8" s="457" t="s">
        <v>243</v>
      </c>
    </row>
    <row r="9" spans="1:18" x14ac:dyDescent="0.2">
      <c r="A9" s="315" t="s">
        <v>22</v>
      </c>
      <c r="B9" s="315" t="s">
        <v>38</v>
      </c>
      <c r="C9" s="315" t="s">
        <v>176</v>
      </c>
      <c r="D9" s="456">
        <v>145</v>
      </c>
      <c r="E9" s="457">
        <v>8.2018213699869905E-3</v>
      </c>
      <c r="F9" s="457">
        <v>0.6827586206896552</v>
      </c>
      <c r="G9" s="456">
        <v>335</v>
      </c>
      <c r="H9" s="457">
        <v>1.8949035578935462E-2</v>
      </c>
      <c r="I9" s="457">
        <v>0.70149253731343286</v>
      </c>
      <c r="J9" s="456">
        <v>120</v>
      </c>
      <c r="K9" s="457">
        <v>6.787714237230613E-3</v>
      </c>
      <c r="L9" s="457">
        <v>0.58333333333333337</v>
      </c>
      <c r="M9" s="456">
        <v>1201</v>
      </c>
      <c r="N9" s="457">
        <v>6.7933706657616375E-2</v>
      </c>
      <c r="O9" s="457">
        <v>0.57951706910907574</v>
      </c>
      <c r="P9" s="456" t="s">
        <v>243</v>
      </c>
      <c r="Q9" s="457" t="s">
        <v>243</v>
      </c>
      <c r="R9" s="457" t="s">
        <v>243</v>
      </c>
    </row>
    <row r="10" spans="1:18" x14ac:dyDescent="0.2">
      <c r="A10" s="26" t="s">
        <v>22</v>
      </c>
      <c r="B10" s="26" t="s">
        <v>336</v>
      </c>
      <c r="C10" s="26" t="s">
        <v>337</v>
      </c>
      <c r="D10" s="456" t="s">
        <v>243</v>
      </c>
      <c r="E10" s="457" t="s">
        <v>243</v>
      </c>
      <c r="F10" s="457" t="s">
        <v>243</v>
      </c>
      <c r="G10" s="456" t="s">
        <v>243</v>
      </c>
      <c r="H10" s="457" t="s">
        <v>243</v>
      </c>
      <c r="I10" s="457" t="s">
        <v>243</v>
      </c>
      <c r="J10" s="456">
        <v>35</v>
      </c>
      <c r="K10" s="457">
        <v>1.1214354373598205E-2</v>
      </c>
      <c r="L10" s="457" t="s">
        <v>243</v>
      </c>
      <c r="M10" s="456">
        <v>5</v>
      </c>
      <c r="N10" s="457">
        <v>1.6020506247997437E-3</v>
      </c>
      <c r="O10" s="457" t="s">
        <v>243</v>
      </c>
      <c r="P10" s="456" t="s">
        <v>243</v>
      </c>
      <c r="Q10" s="457" t="s">
        <v>243</v>
      </c>
      <c r="R10" s="457" t="s">
        <v>243</v>
      </c>
    </row>
    <row r="11" spans="1:18" x14ac:dyDescent="0.2">
      <c r="A11" s="315" t="s">
        <v>22</v>
      </c>
      <c r="B11" s="315" t="s">
        <v>39</v>
      </c>
      <c r="C11" s="315" t="s">
        <v>177</v>
      </c>
      <c r="D11" s="456">
        <v>100</v>
      </c>
      <c r="E11" s="457">
        <v>1.0023053021950485E-2</v>
      </c>
      <c r="F11" s="457" t="s">
        <v>243</v>
      </c>
      <c r="G11" s="456">
        <v>24</v>
      </c>
      <c r="H11" s="457">
        <v>2.4055327252681166E-3</v>
      </c>
      <c r="I11" s="457" t="s">
        <v>243</v>
      </c>
      <c r="J11" s="456">
        <v>894</v>
      </c>
      <c r="K11" s="457">
        <v>8.9606094016237342E-2</v>
      </c>
      <c r="L11" s="457" t="s">
        <v>243</v>
      </c>
      <c r="M11" s="456">
        <v>450</v>
      </c>
      <c r="N11" s="457">
        <v>4.5103738598777185E-2</v>
      </c>
      <c r="O11" s="457" t="s">
        <v>243</v>
      </c>
      <c r="P11" s="456" t="s">
        <v>243</v>
      </c>
      <c r="Q11" s="457" t="s">
        <v>243</v>
      </c>
      <c r="R11" s="457" t="s">
        <v>243</v>
      </c>
    </row>
    <row r="12" spans="1:18" x14ac:dyDescent="0.2">
      <c r="A12" s="326" t="s">
        <v>22</v>
      </c>
      <c r="B12" s="315" t="s">
        <v>42</v>
      </c>
      <c r="C12" s="26" t="s">
        <v>400</v>
      </c>
      <c r="D12" s="456">
        <v>243</v>
      </c>
      <c r="E12" s="457">
        <v>5.1263659761191507E-3</v>
      </c>
      <c r="F12" s="457">
        <v>0.42386831275720166</v>
      </c>
      <c r="G12" s="456">
        <v>25</v>
      </c>
      <c r="H12" s="457">
        <v>5.2740390700814314E-4</v>
      </c>
      <c r="I12" s="457">
        <v>1</v>
      </c>
      <c r="J12" s="456">
        <v>54</v>
      </c>
      <c r="K12" s="457">
        <v>1.1391924391375892E-3</v>
      </c>
      <c r="L12" s="457">
        <v>0.61111111111111116</v>
      </c>
      <c r="M12" s="456">
        <v>2094</v>
      </c>
      <c r="N12" s="457">
        <v>4.4175351251002068E-2</v>
      </c>
      <c r="O12" s="457">
        <v>0.49283667621776506</v>
      </c>
      <c r="P12" s="456" t="s">
        <v>243</v>
      </c>
      <c r="Q12" s="457" t="s">
        <v>243</v>
      </c>
      <c r="R12" s="457" t="s">
        <v>243</v>
      </c>
    </row>
    <row r="13" spans="1:18" x14ac:dyDescent="0.2">
      <c r="A13" s="326" t="s">
        <v>22</v>
      </c>
      <c r="B13" s="315" t="s">
        <v>43</v>
      </c>
      <c r="C13" s="26" t="s">
        <v>500</v>
      </c>
      <c r="D13" s="456">
        <v>412</v>
      </c>
      <c r="E13" s="457">
        <v>1.1756313311456698E-2</v>
      </c>
      <c r="F13" s="457" t="s">
        <v>243</v>
      </c>
      <c r="G13" s="456" t="s">
        <v>243</v>
      </c>
      <c r="H13" s="457" t="s">
        <v>243</v>
      </c>
      <c r="I13" s="457" t="s">
        <v>243</v>
      </c>
      <c r="J13" s="456">
        <v>12360</v>
      </c>
      <c r="K13" s="457">
        <v>0.35268939934370097</v>
      </c>
      <c r="L13" s="457">
        <v>0.97402912621359228</v>
      </c>
      <c r="M13" s="456">
        <v>3056</v>
      </c>
      <c r="N13" s="457">
        <v>8.7202168640319586E-2</v>
      </c>
      <c r="O13" s="457">
        <v>4.9083769633507853E-3</v>
      </c>
      <c r="P13" s="456">
        <v>23</v>
      </c>
      <c r="Q13" s="457">
        <v>6.5629904408617487E-4</v>
      </c>
      <c r="R13" s="457">
        <v>1</v>
      </c>
    </row>
    <row r="14" spans="1:18" x14ac:dyDescent="0.2">
      <c r="A14" s="315" t="s">
        <v>22</v>
      </c>
      <c r="B14" s="315" t="s">
        <v>44</v>
      </c>
      <c r="C14" s="26" t="s">
        <v>453</v>
      </c>
      <c r="D14" s="456">
        <v>331</v>
      </c>
      <c r="E14" s="457">
        <v>7.4420486993277421E-3</v>
      </c>
      <c r="F14" s="457">
        <v>1</v>
      </c>
      <c r="G14" s="456">
        <v>19</v>
      </c>
      <c r="H14" s="457">
        <v>4.2718708545990065E-4</v>
      </c>
      <c r="I14" s="457">
        <v>1</v>
      </c>
      <c r="J14" s="456">
        <v>60</v>
      </c>
      <c r="K14" s="457">
        <v>1.3490118488207387E-3</v>
      </c>
      <c r="L14" s="457">
        <v>1</v>
      </c>
      <c r="M14" s="456">
        <v>678</v>
      </c>
      <c r="N14" s="457">
        <v>1.5243833891674349E-2</v>
      </c>
      <c r="O14" s="457">
        <v>1</v>
      </c>
      <c r="P14" s="456">
        <v>340</v>
      </c>
      <c r="Q14" s="457">
        <v>7.6444004766508533E-3</v>
      </c>
      <c r="R14" s="457">
        <v>1</v>
      </c>
    </row>
    <row r="15" spans="1:18" x14ac:dyDescent="0.2">
      <c r="A15" s="315" t="s">
        <v>22</v>
      </c>
      <c r="B15" s="315" t="s">
        <v>271</v>
      </c>
      <c r="C15" s="26" t="s">
        <v>501</v>
      </c>
      <c r="D15" s="456" t="s">
        <v>243</v>
      </c>
      <c r="E15" s="457" t="s">
        <v>243</v>
      </c>
      <c r="F15" s="457" t="s">
        <v>243</v>
      </c>
      <c r="G15" s="456" t="s">
        <v>243</v>
      </c>
      <c r="H15" s="457" t="s">
        <v>243</v>
      </c>
      <c r="I15" s="457" t="s">
        <v>243</v>
      </c>
      <c r="J15" s="456" t="s">
        <v>243</v>
      </c>
      <c r="K15" s="457" t="s">
        <v>243</v>
      </c>
      <c r="L15" s="457" t="s">
        <v>243</v>
      </c>
      <c r="M15" s="456">
        <v>50</v>
      </c>
      <c r="N15" s="457">
        <v>3.8133007931665649E-3</v>
      </c>
      <c r="O15" s="457">
        <v>1</v>
      </c>
      <c r="P15" s="456">
        <v>72</v>
      </c>
      <c r="Q15" s="457">
        <v>5.4911531421598537E-3</v>
      </c>
      <c r="R15" s="457">
        <v>1</v>
      </c>
    </row>
    <row r="16" spans="1:18" ht="13.5" thickBot="1" x14ac:dyDescent="0.25">
      <c r="A16" s="30" t="s">
        <v>22</v>
      </c>
      <c r="B16" s="30" t="s">
        <v>49</v>
      </c>
      <c r="C16" s="28" t="s">
        <v>383</v>
      </c>
      <c r="D16" s="459">
        <v>435</v>
      </c>
      <c r="E16" s="180">
        <v>9.6339113680154135E-3</v>
      </c>
      <c r="F16" s="180">
        <v>0.82758620689655171</v>
      </c>
      <c r="G16" s="459">
        <v>117</v>
      </c>
      <c r="H16" s="180">
        <v>2.59118995415587E-3</v>
      </c>
      <c r="I16" s="180">
        <v>0.40170940170940173</v>
      </c>
      <c r="J16" s="459">
        <v>1240</v>
      </c>
      <c r="K16" s="180">
        <v>2.7462184129515205E-2</v>
      </c>
      <c r="L16" s="180">
        <v>0.70725806451612905</v>
      </c>
      <c r="M16" s="459">
        <v>4968</v>
      </c>
      <c r="N16" s="180">
        <v>0.11002591189954156</v>
      </c>
      <c r="O16" s="180">
        <v>0.75764895330112725</v>
      </c>
      <c r="P16" s="459" t="s">
        <v>243</v>
      </c>
      <c r="Q16" s="180" t="s">
        <v>243</v>
      </c>
      <c r="R16" s="180" t="s">
        <v>243</v>
      </c>
    </row>
    <row r="17" spans="1:21" s="455" customFormat="1" ht="21.75" customHeight="1" thickTop="1" x14ac:dyDescent="0.2">
      <c r="A17" s="650" t="s">
        <v>146</v>
      </c>
      <c r="B17" s="651"/>
      <c r="C17" s="651"/>
      <c r="D17" s="464">
        <v>3213</v>
      </c>
      <c r="E17" s="465">
        <v>9.5496818258825212E-3</v>
      </c>
      <c r="F17" s="465">
        <v>0.37846249610955496</v>
      </c>
      <c r="G17" s="464">
        <v>849</v>
      </c>
      <c r="H17" s="465">
        <v>2.5233986524040648E-3</v>
      </c>
      <c r="I17" s="465">
        <v>0.46054181389870436</v>
      </c>
      <c r="J17" s="464">
        <v>18278</v>
      </c>
      <c r="K17" s="465">
        <v>5.4325889951285629E-2</v>
      </c>
      <c r="L17" s="465">
        <v>0.78673815515920775</v>
      </c>
      <c r="M17" s="464">
        <v>22277</v>
      </c>
      <c r="N17" s="465">
        <v>6.6211721766319606E-2</v>
      </c>
      <c r="O17" s="465">
        <v>0.45903847017102839</v>
      </c>
      <c r="P17" s="464">
        <v>435</v>
      </c>
      <c r="Q17" s="465">
        <v>1.2929074367441322E-3</v>
      </c>
      <c r="R17" s="465">
        <v>1</v>
      </c>
      <c r="U17" s="163"/>
    </row>
    <row r="18" spans="1:21" x14ac:dyDescent="0.2">
      <c r="A18" s="29" t="s">
        <v>27</v>
      </c>
      <c r="B18" s="29" t="s">
        <v>25</v>
      </c>
      <c r="C18" s="10" t="s">
        <v>502</v>
      </c>
      <c r="D18" s="232">
        <v>114</v>
      </c>
      <c r="E18" s="177">
        <v>6.4276048714479025E-3</v>
      </c>
      <c r="F18" s="177">
        <v>0.71052631578947367</v>
      </c>
      <c r="G18" s="232">
        <v>24</v>
      </c>
      <c r="H18" s="177">
        <v>1.3531799729364006E-3</v>
      </c>
      <c r="I18" s="177">
        <v>1</v>
      </c>
      <c r="J18" s="232">
        <v>1328</v>
      </c>
      <c r="K18" s="177">
        <v>7.4875958502480827E-2</v>
      </c>
      <c r="L18" s="177">
        <v>0.80948795180722888</v>
      </c>
      <c r="M18" s="232">
        <v>1286</v>
      </c>
      <c r="N18" s="177">
        <v>7.2507893549842134E-2</v>
      </c>
      <c r="O18" s="177">
        <v>0.86858475894245724</v>
      </c>
      <c r="P18" s="232" t="s">
        <v>243</v>
      </c>
      <c r="Q18" s="177" t="s">
        <v>243</v>
      </c>
      <c r="R18" s="177" t="s">
        <v>243</v>
      </c>
    </row>
    <row r="19" spans="1:21" x14ac:dyDescent="0.2">
      <c r="A19" s="29" t="s">
        <v>27</v>
      </c>
      <c r="B19" s="29" t="s">
        <v>36</v>
      </c>
      <c r="C19" s="10" t="s">
        <v>250</v>
      </c>
      <c r="D19" s="232">
        <v>484</v>
      </c>
      <c r="E19" s="177">
        <v>1.0612405990308505E-2</v>
      </c>
      <c r="F19" s="177">
        <v>0.65082644628099173</v>
      </c>
      <c r="G19" s="232">
        <v>40</v>
      </c>
      <c r="H19" s="177">
        <v>8.7705834630648805E-4</v>
      </c>
      <c r="I19" s="177">
        <v>1</v>
      </c>
      <c r="J19" s="232">
        <v>1183</v>
      </c>
      <c r="K19" s="177">
        <v>2.5939000592014382E-2</v>
      </c>
      <c r="L19" s="177">
        <v>0.6491969568892646</v>
      </c>
      <c r="M19" s="232">
        <v>1559</v>
      </c>
      <c r="N19" s="177">
        <v>3.4183349047295371E-2</v>
      </c>
      <c r="O19" s="177">
        <v>0.69916613213598455</v>
      </c>
      <c r="P19" s="232" t="s">
        <v>243</v>
      </c>
      <c r="Q19" s="177" t="s">
        <v>243</v>
      </c>
      <c r="R19" s="177" t="s">
        <v>243</v>
      </c>
    </row>
    <row r="20" spans="1:21" x14ac:dyDescent="0.2">
      <c r="A20" s="29" t="s">
        <v>27</v>
      </c>
      <c r="B20" s="29" t="s">
        <v>40</v>
      </c>
      <c r="C20" s="29" t="s">
        <v>179</v>
      </c>
      <c r="D20" s="232">
        <v>116</v>
      </c>
      <c r="E20" s="177">
        <v>6.3256625586214418E-3</v>
      </c>
      <c r="F20" s="177" t="s">
        <v>243</v>
      </c>
      <c r="G20" s="232" t="s">
        <v>243</v>
      </c>
      <c r="H20" s="177" t="s">
        <v>243</v>
      </c>
      <c r="I20" s="179" t="s">
        <v>243</v>
      </c>
      <c r="J20" s="232">
        <v>1069</v>
      </c>
      <c r="K20" s="177">
        <v>5.8294252372123462E-2</v>
      </c>
      <c r="L20" s="177" t="s">
        <v>243</v>
      </c>
      <c r="M20" s="232">
        <v>2043</v>
      </c>
      <c r="N20" s="177">
        <v>0.11140800523503108</v>
      </c>
      <c r="O20" s="177" t="s">
        <v>243</v>
      </c>
      <c r="P20" s="232" t="s">
        <v>243</v>
      </c>
      <c r="Q20" s="177" t="s">
        <v>243</v>
      </c>
      <c r="R20" s="177" t="s">
        <v>243</v>
      </c>
    </row>
    <row r="21" spans="1:21" x14ac:dyDescent="0.2">
      <c r="A21" s="29" t="s">
        <v>27</v>
      </c>
      <c r="B21" s="29" t="s">
        <v>45</v>
      </c>
      <c r="C21" s="29" t="s">
        <v>180</v>
      </c>
      <c r="D21" s="232">
        <v>937</v>
      </c>
      <c r="E21" s="177">
        <v>3.0091849187487956E-2</v>
      </c>
      <c r="F21" s="177" t="s">
        <v>243</v>
      </c>
      <c r="G21" s="232">
        <v>294</v>
      </c>
      <c r="H21" s="177">
        <v>9.4418395529578016E-3</v>
      </c>
      <c r="I21" s="177" t="s">
        <v>243</v>
      </c>
      <c r="J21" s="232">
        <v>1327</v>
      </c>
      <c r="K21" s="177">
        <v>4.2616738390391165E-2</v>
      </c>
      <c r="L21" s="177" t="s">
        <v>243</v>
      </c>
      <c r="M21" s="232">
        <v>2318</v>
      </c>
      <c r="N21" s="177">
        <v>7.4442803005973404E-2</v>
      </c>
      <c r="O21" s="177" t="s">
        <v>243</v>
      </c>
      <c r="P21" s="232" t="s">
        <v>243</v>
      </c>
      <c r="Q21" s="177" t="s">
        <v>243</v>
      </c>
      <c r="R21" s="177" t="s">
        <v>243</v>
      </c>
    </row>
    <row r="22" spans="1:21" x14ac:dyDescent="0.2">
      <c r="A22" s="29" t="s">
        <v>27</v>
      </c>
      <c r="B22" s="29" t="s">
        <v>46</v>
      </c>
      <c r="C22" s="29" t="s">
        <v>181</v>
      </c>
      <c r="D22" s="232">
        <v>20</v>
      </c>
      <c r="E22" s="177">
        <v>2.824260396808586E-4</v>
      </c>
      <c r="F22" s="177">
        <v>1</v>
      </c>
      <c r="G22" s="232" t="s">
        <v>243</v>
      </c>
      <c r="H22" s="177" t="s">
        <v>243</v>
      </c>
      <c r="I22" s="177" t="s">
        <v>243</v>
      </c>
      <c r="J22" s="232">
        <v>20</v>
      </c>
      <c r="K22" s="177">
        <v>2.824260396808586E-4</v>
      </c>
      <c r="L22" s="177">
        <v>1</v>
      </c>
      <c r="M22" s="232">
        <v>635</v>
      </c>
      <c r="N22" s="177">
        <v>8.9670267598672606E-3</v>
      </c>
      <c r="O22" s="177">
        <v>1</v>
      </c>
      <c r="P22" s="232" t="s">
        <v>243</v>
      </c>
      <c r="Q22" s="177" t="s">
        <v>243</v>
      </c>
      <c r="R22" s="177" t="s">
        <v>243</v>
      </c>
    </row>
    <row r="23" spans="1:21" ht="13.5" thickBot="1" x14ac:dyDescent="0.25">
      <c r="A23" s="30" t="s">
        <v>27</v>
      </c>
      <c r="B23" s="30" t="s">
        <v>48</v>
      </c>
      <c r="C23" s="214" t="s">
        <v>236</v>
      </c>
      <c r="D23" s="459">
        <v>213</v>
      </c>
      <c r="E23" s="180">
        <v>4.5487549651902787E-3</v>
      </c>
      <c r="F23" s="180">
        <v>0.61032863849765262</v>
      </c>
      <c r="G23" s="459">
        <v>94</v>
      </c>
      <c r="H23" s="180">
        <v>2.0074317686755222E-3</v>
      </c>
      <c r="I23" s="180">
        <v>0.35106382978723405</v>
      </c>
      <c r="J23" s="459">
        <v>6881</v>
      </c>
      <c r="K23" s="180">
        <v>0.14694827659847093</v>
      </c>
      <c r="L23" s="180">
        <v>0.96541200406917604</v>
      </c>
      <c r="M23" s="459">
        <v>1278</v>
      </c>
      <c r="N23" s="180">
        <v>2.7292529791141672E-2</v>
      </c>
      <c r="O23" s="180">
        <v>0.29890453834115804</v>
      </c>
      <c r="P23" s="459" t="s">
        <v>243</v>
      </c>
      <c r="Q23" s="180" t="s">
        <v>243</v>
      </c>
      <c r="R23" s="180" t="s">
        <v>243</v>
      </c>
    </row>
    <row r="24" spans="1:21" s="455" customFormat="1" ht="21.75" customHeight="1" thickTop="1" x14ac:dyDescent="0.2">
      <c r="A24" s="650" t="s">
        <v>147</v>
      </c>
      <c r="B24" s="651"/>
      <c r="C24" s="651"/>
      <c r="D24" s="464">
        <v>1884</v>
      </c>
      <c r="E24" s="465">
        <v>8.1749544389481902E-3</v>
      </c>
      <c r="F24" s="465">
        <v>0.28980891719745222</v>
      </c>
      <c r="G24" s="464">
        <v>452</v>
      </c>
      <c r="H24" s="465">
        <v>1.9612948017009458E-3</v>
      </c>
      <c r="I24" s="465">
        <v>0.21460176991150443</v>
      </c>
      <c r="J24" s="464">
        <v>11808</v>
      </c>
      <c r="K24" s="465">
        <v>5.1236657120541526E-2</v>
      </c>
      <c r="L24" s="465">
        <v>0.72035907859078596</v>
      </c>
      <c r="M24" s="464">
        <v>9119</v>
      </c>
      <c r="N24" s="465">
        <v>3.9568688709537447E-2</v>
      </c>
      <c r="O24" s="465">
        <v>0.35354753810724859</v>
      </c>
      <c r="P24" s="464" t="s">
        <v>243</v>
      </c>
      <c r="Q24" s="465" t="s">
        <v>243</v>
      </c>
      <c r="R24" s="465" t="s">
        <v>243</v>
      </c>
      <c r="U24" s="163"/>
    </row>
    <row r="25" spans="1:21" x14ac:dyDescent="0.2">
      <c r="A25" s="29" t="s">
        <v>35</v>
      </c>
      <c r="B25" s="29" t="s">
        <v>33</v>
      </c>
      <c r="C25" s="10" t="s">
        <v>261</v>
      </c>
      <c r="D25" s="232">
        <v>188</v>
      </c>
      <c r="E25" s="177">
        <v>8.5750775405947811E-3</v>
      </c>
      <c r="F25" s="177">
        <v>1</v>
      </c>
      <c r="G25" s="232">
        <v>235</v>
      </c>
      <c r="H25" s="177">
        <v>1.0718846925743477E-2</v>
      </c>
      <c r="I25" s="177">
        <v>1</v>
      </c>
      <c r="J25" s="232">
        <v>175</v>
      </c>
      <c r="K25" s="177">
        <v>7.9821200510855686E-3</v>
      </c>
      <c r="L25" s="177">
        <v>1</v>
      </c>
      <c r="M25" s="232">
        <v>1477</v>
      </c>
      <c r="N25" s="177">
        <v>6.7369093231162192E-2</v>
      </c>
      <c r="O25" s="177">
        <v>1</v>
      </c>
      <c r="P25" s="232">
        <v>47</v>
      </c>
      <c r="Q25" s="177">
        <v>2.1437693851486953E-3</v>
      </c>
      <c r="R25" s="177">
        <v>1</v>
      </c>
    </row>
    <row r="26" spans="1:21" x14ac:dyDescent="0.2">
      <c r="A26" s="29" t="s">
        <v>35</v>
      </c>
      <c r="B26" s="29" t="s">
        <v>37</v>
      </c>
      <c r="C26" s="10" t="s">
        <v>235</v>
      </c>
      <c r="D26" s="232">
        <v>147</v>
      </c>
      <c r="E26" s="177">
        <v>1.0025233581122553E-2</v>
      </c>
      <c r="F26" s="177" t="s">
        <v>243</v>
      </c>
      <c r="G26" s="232">
        <v>11</v>
      </c>
      <c r="H26" s="177">
        <v>7.501875468867217E-4</v>
      </c>
      <c r="I26" s="177" t="s">
        <v>243</v>
      </c>
      <c r="J26" s="232">
        <v>1651</v>
      </c>
      <c r="K26" s="177">
        <v>0.11259633090090705</v>
      </c>
      <c r="L26" s="177" t="s">
        <v>243</v>
      </c>
      <c r="M26" s="232">
        <v>1404</v>
      </c>
      <c r="N26" s="177">
        <v>9.5751210529905206E-2</v>
      </c>
      <c r="O26" s="177" t="s">
        <v>243</v>
      </c>
      <c r="P26" s="232" t="s">
        <v>243</v>
      </c>
      <c r="Q26" s="177" t="s">
        <v>243</v>
      </c>
      <c r="R26" s="177" t="s">
        <v>243</v>
      </c>
    </row>
    <row r="27" spans="1:21" x14ac:dyDescent="0.2">
      <c r="A27" s="29" t="s">
        <v>35</v>
      </c>
      <c r="B27" s="29" t="s">
        <v>92</v>
      </c>
      <c r="C27" s="10" t="s">
        <v>366</v>
      </c>
      <c r="D27" s="232" t="s">
        <v>243</v>
      </c>
      <c r="E27" s="177" t="s">
        <v>243</v>
      </c>
      <c r="F27" s="177" t="s">
        <v>243</v>
      </c>
      <c r="G27" s="232" t="s">
        <v>243</v>
      </c>
      <c r="H27" s="177" t="s">
        <v>243</v>
      </c>
      <c r="I27" s="177" t="s">
        <v>243</v>
      </c>
      <c r="J27" s="232">
        <v>8390</v>
      </c>
      <c r="K27" s="177">
        <v>1</v>
      </c>
      <c r="L27" s="177">
        <v>1</v>
      </c>
      <c r="M27" s="232" t="s">
        <v>243</v>
      </c>
      <c r="N27" s="177" t="s">
        <v>243</v>
      </c>
      <c r="O27" s="177" t="s">
        <v>243</v>
      </c>
      <c r="P27" s="232" t="s">
        <v>243</v>
      </c>
      <c r="Q27" s="177" t="s">
        <v>243</v>
      </c>
      <c r="R27" s="177" t="s">
        <v>243</v>
      </c>
    </row>
    <row r="28" spans="1:21" x14ac:dyDescent="0.2">
      <c r="A28" s="29" t="s">
        <v>35</v>
      </c>
      <c r="B28" s="29" t="s">
        <v>94</v>
      </c>
      <c r="C28" s="10" t="s">
        <v>268</v>
      </c>
      <c r="D28" s="232">
        <v>14</v>
      </c>
      <c r="E28" s="177">
        <v>1.0344318013890941E-3</v>
      </c>
      <c r="F28" s="177" t="s">
        <v>243</v>
      </c>
      <c r="G28" s="232">
        <v>43</v>
      </c>
      <c r="H28" s="177">
        <v>3.1771833899807891E-3</v>
      </c>
      <c r="I28" s="177" t="s">
        <v>243</v>
      </c>
      <c r="J28" s="460">
        <v>22</v>
      </c>
      <c r="K28" s="177">
        <v>1.6255356878971479E-3</v>
      </c>
      <c r="L28" s="177" t="s">
        <v>243</v>
      </c>
      <c r="M28" s="232">
        <v>122</v>
      </c>
      <c r="N28" s="177">
        <v>9.0143342692478208E-3</v>
      </c>
      <c r="O28" s="177" t="s">
        <v>243</v>
      </c>
      <c r="P28" s="232">
        <v>46</v>
      </c>
      <c r="Q28" s="177">
        <v>3.3988473474213091E-3</v>
      </c>
      <c r="R28" s="177" t="s">
        <v>243</v>
      </c>
    </row>
    <row r="29" spans="1:21" x14ac:dyDescent="0.2">
      <c r="A29" s="315" t="s">
        <v>35</v>
      </c>
      <c r="B29" s="315" t="s">
        <v>95</v>
      </c>
      <c r="C29" s="315" t="s">
        <v>182</v>
      </c>
      <c r="D29" s="456">
        <v>1</v>
      </c>
      <c r="E29" s="457">
        <v>1.4296538807954594E-5</v>
      </c>
      <c r="F29" s="457">
        <v>1</v>
      </c>
      <c r="G29" s="456">
        <v>18</v>
      </c>
      <c r="H29" s="457">
        <v>2.5733769854318272E-4</v>
      </c>
      <c r="I29" s="457">
        <v>1</v>
      </c>
      <c r="J29" s="232">
        <v>509</v>
      </c>
      <c r="K29" s="457">
        <v>7.2769382532488882E-3</v>
      </c>
      <c r="L29" s="457">
        <v>1</v>
      </c>
      <c r="M29" s="456">
        <v>71</v>
      </c>
      <c r="N29" s="457">
        <v>1.0150542553647762E-3</v>
      </c>
      <c r="O29" s="457">
        <v>1</v>
      </c>
      <c r="P29" s="456">
        <v>44</v>
      </c>
      <c r="Q29" s="457">
        <v>6.2904770755000219E-4</v>
      </c>
      <c r="R29" s="457">
        <v>1</v>
      </c>
    </row>
    <row r="30" spans="1:21" x14ac:dyDescent="0.2">
      <c r="A30" s="315" t="s">
        <v>35</v>
      </c>
      <c r="B30" s="315" t="s">
        <v>97</v>
      </c>
      <c r="C30" s="26" t="s">
        <v>503</v>
      </c>
      <c r="D30" s="456" t="s">
        <v>243</v>
      </c>
      <c r="E30" s="457" t="s">
        <v>243</v>
      </c>
      <c r="F30" s="457" t="s">
        <v>243</v>
      </c>
      <c r="G30" s="456" t="s">
        <v>243</v>
      </c>
      <c r="H30" s="457" t="s">
        <v>243</v>
      </c>
      <c r="I30" s="457" t="s">
        <v>243</v>
      </c>
      <c r="J30" s="456">
        <v>249</v>
      </c>
      <c r="K30" s="457">
        <v>2.8879610299234516E-2</v>
      </c>
      <c r="L30" s="457" t="s">
        <v>243</v>
      </c>
      <c r="M30" s="456">
        <v>196</v>
      </c>
      <c r="N30" s="457">
        <v>2.273254465321271E-2</v>
      </c>
      <c r="O30" s="457" t="s">
        <v>243</v>
      </c>
      <c r="P30" s="456" t="s">
        <v>243</v>
      </c>
      <c r="Q30" s="457" t="s">
        <v>243</v>
      </c>
      <c r="R30" s="457" t="s">
        <v>243</v>
      </c>
    </row>
    <row r="31" spans="1:21" x14ac:dyDescent="0.2">
      <c r="A31" s="315" t="s">
        <v>35</v>
      </c>
      <c r="B31" s="315" t="s">
        <v>99</v>
      </c>
      <c r="C31" s="26" t="s">
        <v>504</v>
      </c>
      <c r="D31" s="456">
        <v>35</v>
      </c>
      <c r="E31" s="457">
        <v>4.353775345192188E-3</v>
      </c>
      <c r="F31" s="457" t="s">
        <v>243</v>
      </c>
      <c r="G31" s="456">
        <v>200</v>
      </c>
      <c r="H31" s="457">
        <v>2.4878716258241076E-2</v>
      </c>
      <c r="I31" s="457" t="s">
        <v>243</v>
      </c>
      <c r="J31" s="456">
        <v>133</v>
      </c>
      <c r="K31" s="457">
        <v>1.6544346311730313E-2</v>
      </c>
      <c r="L31" s="457" t="s">
        <v>243</v>
      </c>
      <c r="M31" s="456">
        <v>930</v>
      </c>
      <c r="N31" s="457">
        <v>0.115686030600821</v>
      </c>
      <c r="O31" s="457" t="s">
        <v>243</v>
      </c>
      <c r="P31" s="456" t="s">
        <v>243</v>
      </c>
      <c r="Q31" s="457" t="s">
        <v>243</v>
      </c>
      <c r="R31" s="457" t="s">
        <v>243</v>
      </c>
    </row>
    <row r="32" spans="1:21" x14ac:dyDescent="0.2">
      <c r="A32" s="315" t="s">
        <v>35</v>
      </c>
      <c r="B32" s="315" t="s">
        <v>102</v>
      </c>
      <c r="C32" s="26" t="s">
        <v>505</v>
      </c>
      <c r="D32" s="456">
        <v>178</v>
      </c>
      <c r="E32" s="457">
        <v>6.6554496167507944E-3</v>
      </c>
      <c r="F32" s="457">
        <v>0.5898876404494382</v>
      </c>
      <c r="G32" s="456">
        <v>21</v>
      </c>
      <c r="H32" s="457">
        <v>7.8519349411104885E-4</v>
      </c>
      <c r="I32" s="457" t="s">
        <v>243</v>
      </c>
      <c r="J32" s="456">
        <v>569</v>
      </c>
      <c r="K32" s="457">
        <v>2.12750046737708E-2</v>
      </c>
      <c r="L32" s="457">
        <v>4.21792618629174E-2</v>
      </c>
      <c r="M32" s="456">
        <v>4489</v>
      </c>
      <c r="N32" s="457">
        <v>0.16784445690783323</v>
      </c>
      <c r="O32" s="457">
        <v>9.9131209623524175E-2</v>
      </c>
      <c r="P32" s="456" t="s">
        <v>243</v>
      </c>
      <c r="Q32" s="457" t="s">
        <v>243</v>
      </c>
      <c r="R32" s="457" t="s">
        <v>243</v>
      </c>
    </row>
    <row r="33" spans="1:21" x14ac:dyDescent="0.2">
      <c r="A33" s="315" t="s">
        <v>35</v>
      </c>
      <c r="B33" s="315" t="s">
        <v>103</v>
      </c>
      <c r="C33" s="26" t="s">
        <v>367</v>
      </c>
      <c r="D33" s="456" t="s">
        <v>243</v>
      </c>
      <c r="E33" s="457" t="s">
        <v>243</v>
      </c>
      <c r="F33" s="457" t="s">
        <v>243</v>
      </c>
      <c r="G33" s="456" t="s">
        <v>243</v>
      </c>
      <c r="H33" s="457" t="s">
        <v>243</v>
      </c>
      <c r="I33" s="457" t="s">
        <v>243</v>
      </c>
      <c r="J33" s="456">
        <v>9668</v>
      </c>
      <c r="K33" s="457">
        <v>1</v>
      </c>
      <c r="L33" s="457">
        <v>1</v>
      </c>
      <c r="M33" s="456" t="s">
        <v>243</v>
      </c>
      <c r="N33" s="457" t="s">
        <v>243</v>
      </c>
      <c r="O33" s="457" t="s">
        <v>243</v>
      </c>
      <c r="P33" s="456" t="s">
        <v>243</v>
      </c>
      <c r="Q33" s="457" t="s">
        <v>243</v>
      </c>
      <c r="R33" s="457" t="s">
        <v>243</v>
      </c>
    </row>
    <row r="34" spans="1:21" ht="13.5" thickBot="1" x14ac:dyDescent="0.25">
      <c r="A34" s="30" t="s">
        <v>35</v>
      </c>
      <c r="B34" s="30" t="s">
        <v>106</v>
      </c>
      <c r="C34" s="28" t="s">
        <v>430</v>
      </c>
      <c r="D34" s="459">
        <v>742</v>
      </c>
      <c r="E34" s="180">
        <v>1.7089686305219034E-2</v>
      </c>
      <c r="F34" s="180">
        <v>0.72911051212938005</v>
      </c>
      <c r="G34" s="459">
        <v>157</v>
      </c>
      <c r="H34" s="180">
        <v>3.6160117923441891E-3</v>
      </c>
      <c r="I34" s="180">
        <v>0.75159235668789814</v>
      </c>
      <c r="J34" s="459">
        <v>1737</v>
      </c>
      <c r="K34" s="180">
        <v>4.0006448938228384E-2</v>
      </c>
      <c r="L34" s="180">
        <v>0.41623488773747841</v>
      </c>
      <c r="M34" s="459">
        <v>3030</v>
      </c>
      <c r="N34" s="180">
        <v>6.9786724400018429E-2</v>
      </c>
      <c r="O34" s="180">
        <v>0.60429042904290431</v>
      </c>
      <c r="P34" s="459">
        <v>41</v>
      </c>
      <c r="Q34" s="180">
        <v>9.4430881201345066E-4</v>
      </c>
      <c r="R34" s="180" t="s">
        <v>243</v>
      </c>
    </row>
    <row r="35" spans="1:21" s="455" customFormat="1" ht="21.75" customHeight="1" thickTop="1" x14ac:dyDescent="0.2">
      <c r="A35" s="650" t="s">
        <v>148</v>
      </c>
      <c r="B35" s="651"/>
      <c r="C35" s="651"/>
      <c r="D35" s="464">
        <v>1305</v>
      </c>
      <c r="E35" s="465">
        <v>5.8012891753723046E-3</v>
      </c>
      <c r="F35" s="465">
        <v>0.63984674329501912</v>
      </c>
      <c r="G35" s="464">
        <v>685</v>
      </c>
      <c r="H35" s="465">
        <v>3.0451211380306733E-3</v>
      </c>
      <c r="I35" s="465">
        <v>0.54160583941605844</v>
      </c>
      <c r="J35" s="464">
        <v>23103</v>
      </c>
      <c r="K35" s="465">
        <v>0.10270282284952212</v>
      </c>
      <c r="L35" s="465">
        <v>0.84357009912132619</v>
      </c>
      <c r="M35" s="464">
        <v>11719</v>
      </c>
      <c r="N35" s="465">
        <v>5.209602133807513E-2</v>
      </c>
      <c r="O35" s="465">
        <v>0.32630770543561738</v>
      </c>
      <c r="P35" s="464">
        <v>178</v>
      </c>
      <c r="Q35" s="465">
        <v>7.912869526561458E-4</v>
      </c>
      <c r="R35" s="465">
        <v>0.5112359550561798</v>
      </c>
      <c r="U35" s="163"/>
    </row>
    <row r="36" spans="1:21" x14ac:dyDescent="0.2">
      <c r="A36" s="315" t="s">
        <v>87</v>
      </c>
      <c r="B36" s="315" t="s">
        <v>86</v>
      </c>
      <c r="C36" s="315" t="s">
        <v>185</v>
      </c>
      <c r="D36" s="456">
        <v>223</v>
      </c>
      <c r="E36" s="457">
        <v>2.691611345805673E-2</v>
      </c>
      <c r="F36" s="457" t="s">
        <v>243</v>
      </c>
      <c r="G36" s="456">
        <v>4</v>
      </c>
      <c r="H36" s="457">
        <v>4.8280024140012068E-4</v>
      </c>
      <c r="I36" s="457" t="s">
        <v>243</v>
      </c>
      <c r="J36" s="456">
        <v>97</v>
      </c>
      <c r="K36" s="457">
        <v>1.1707905853952927E-2</v>
      </c>
      <c r="L36" s="457" t="s">
        <v>243</v>
      </c>
      <c r="M36" s="456">
        <v>2816</v>
      </c>
      <c r="N36" s="457">
        <v>0.33989136994568497</v>
      </c>
      <c r="O36" s="457" t="s">
        <v>243</v>
      </c>
      <c r="P36" s="456" t="s">
        <v>243</v>
      </c>
      <c r="Q36" s="457" t="s">
        <v>243</v>
      </c>
      <c r="R36" s="457" t="s">
        <v>243</v>
      </c>
    </row>
    <row r="37" spans="1:21" x14ac:dyDescent="0.2">
      <c r="A37" s="315" t="s">
        <v>87</v>
      </c>
      <c r="B37" s="315" t="s">
        <v>88</v>
      </c>
      <c r="C37" s="315" t="s">
        <v>186</v>
      </c>
      <c r="D37" s="456">
        <v>110</v>
      </c>
      <c r="E37" s="457">
        <v>4.1431261770244823E-2</v>
      </c>
      <c r="F37" s="457" t="s">
        <v>243</v>
      </c>
      <c r="G37" s="456" t="s">
        <v>243</v>
      </c>
      <c r="H37" s="457" t="s">
        <v>243</v>
      </c>
      <c r="I37" s="457" t="s">
        <v>243</v>
      </c>
      <c r="J37" s="456">
        <v>156</v>
      </c>
      <c r="K37" s="457">
        <v>5.8757062146892657E-2</v>
      </c>
      <c r="L37" s="457" t="s">
        <v>243</v>
      </c>
      <c r="M37" s="456">
        <v>132</v>
      </c>
      <c r="N37" s="457">
        <v>4.9717514124293788E-2</v>
      </c>
      <c r="O37" s="457" t="s">
        <v>243</v>
      </c>
      <c r="P37" s="456" t="s">
        <v>243</v>
      </c>
      <c r="Q37" s="457" t="s">
        <v>243</v>
      </c>
      <c r="R37" s="457" t="s">
        <v>243</v>
      </c>
    </row>
    <row r="38" spans="1:21" x14ac:dyDescent="0.2">
      <c r="A38" s="315" t="s">
        <v>87</v>
      </c>
      <c r="B38" s="315" t="s">
        <v>89</v>
      </c>
      <c r="C38" s="26" t="s">
        <v>449</v>
      </c>
      <c r="D38" s="456">
        <v>22</v>
      </c>
      <c r="E38" s="457">
        <v>7.7111812127584993E-4</v>
      </c>
      <c r="F38" s="457" t="s">
        <v>243</v>
      </c>
      <c r="G38" s="456">
        <v>19</v>
      </c>
      <c r="H38" s="457">
        <v>6.6596565019277952E-4</v>
      </c>
      <c r="I38" s="457" t="s">
        <v>243</v>
      </c>
      <c r="J38" s="456">
        <v>625</v>
      </c>
      <c r="K38" s="457">
        <v>2.1906764808973012E-2</v>
      </c>
      <c r="L38" s="457">
        <v>0.90080000000000005</v>
      </c>
      <c r="M38" s="456">
        <v>3800</v>
      </c>
      <c r="N38" s="457">
        <v>0.1331931300385559</v>
      </c>
      <c r="O38" s="457">
        <v>0.2013157894736842</v>
      </c>
      <c r="P38" s="456" t="s">
        <v>243</v>
      </c>
      <c r="Q38" s="457" t="s">
        <v>243</v>
      </c>
      <c r="R38" s="457" t="s">
        <v>243</v>
      </c>
    </row>
    <row r="39" spans="1:21" x14ac:dyDescent="0.2">
      <c r="A39" s="315" t="s">
        <v>87</v>
      </c>
      <c r="B39" s="315" t="s">
        <v>96</v>
      </c>
      <c r="C39" s="315" t="s">
        <v>187</v>
      </c>
      <c r="D39" s="456">
        <v>61</v>
      </c>
      <c r="E39" s="457">
        <v>7.4654265083833066E-3</v>
      </c>
      <c r="F39" s="457" t="s">
        <v>243</v>
      </c>
      <c r="G39" s="456" t="s">
        <v>243</v>
      </c>
      <c r="H39" s="457" t="s">
        <v>243</v>
      </c>
      <c r="I39" s="457" t="s">
        <v>243</v>
      </c>
      <c r="J39" s="456" t="s">
        <v>243</v>
      </c>
      <c r="K39" s="457" t="s">
        <v>243</v>
      </c>
      <c r="L39" s="457" t="s">
        <v>243</v>
      </c>
      <c r="M39" s="456">
        <v>35</v>
      </c>
      <c r="N39" s="457">
        <v>4.2834414392363233E-3</v>
      </c>
      <c r="O39" s="457" t="s">
        <v>243</v>
      </c>
      <c r="P39" s="456" t="s">
        <v>243</v>
      </c>
      <c r="Q39" s="457" t="s">
        <v>243</v>
      </c>
      <c r="R39" s="457" t="s">
        <v>243</v>
      </c>
    </row>
    <row r="40" spans="1:21" x14ac:dyDescent="0.2">
      <c r="A40" s="315" t="s">
        <v>87</v>
      </c>
      <c r="B40" s="315" t="s">
        <v>101</v>
      </c>
      <c r="C40" s="322" t="s">
        <v>162</v>
      </c>
      <c r="D40" s="456">
        <v>268</v>
      </c>
      <c r="E40" s="457">
        <v>3.175355450236967E-2</v>
      </c>
      <c r="F40" s="457" t="s">
        <v>243</v>
      </c>
      <c r="G40" s="456">
        <v>7</v>
      </c>
      <c r="H40" s="457">
        <v>8.2938388625592417E-4</v>
      </c>
      <c r="I40" s="457" t="s">
        <v>243</v>
      </c>
      <c r="J40" s="456">
        <v>44</v>
      </c>
      <c r="K40" s="457">
        <v>5.2132701421800948E-3</v>
      </c>
      <c r="L40" s="457" t="s">
        <v>243</v>
      </c>
      <c r="M40" s="456">
        <v>1202</v>
      </c>
      <c r="N40" s="457">
        <v>0.14241706161137441</v>
      </c>
      <c r="O40" s="457" t="s">
        <v>243</v>
      </c>
      <c r="P40" s="456" t="s">
        <v>243</v>
      </c>
      <c r="Q40" s="457" t="s">
        <v>243</v>
      </c>
      <c r="R40" s="457" t="s">
        <v>243</v>
      </c>
    </row>
    <row r="41" spans="1:21" x14ac:dyDescent="0.2">
      <c r="A41" s="315" t="s">
        <v>87</v>
      </c>
      <c r="B41" s="315" t="s">
        <v>105</v>
      </c>
      <c r="C41" s="315" t="s">
        <v>188</v>
      </c>
      <c r="D41" s="456">
        <v>565</v>
      </c>
      <c r="E41" s="457">
        <v>1.9399807718719957E-2</v>
      </c>
      <c r="F41" s="457" t="s">
        <v>243</v>
      </c>
      <c r="G41" s="456">
        <v>9</v>
      </c>
      <c r="H41" s="457">
        <v>3.0902348578491963E-4</v>
      </c>
      <c r="I41" s="457" t="s">
        <v>243</v>
      </c>
      <c r="J41" s="456">
        <v>475</v>
      </c>
      <c r="K41" s="457">
        <v>1.6309572860870758E-2</v>
      </c>
      <c r="L41" s="457" t="s">
        <v>243</v>
      </c>
      <c r="M41" s="456">
        <v>2776</v>
      </c>
      <c r="N41" s="457">
        <v>9.5316577393215224E-2</v>
      </c>
      <c r="O41" s="457" t="s">
        <v>243</v>
      </c>
      <c r="P41" s="456">
        <v>62</v>
      </c>
      <c r="Q41" s="457">
        <v>2.1288284576294466E-3</v>
      </c>
      <c r="R41" s="457" t="s">
        <v>243</v>
      </c>
    </row>
    <row r="42" spans="1:21" ht="13.5" thickBot="1" x14ac:dyDescent="0.25">
      <c r="A42" s="30" t="s">
        <v>87</v>
      </c>
      <c r="B42" s="30" t="s">
        <v>110</v>
      </c>
      <c r="C42" s="28" t="s">
        <v>251</v>
      </c>
      <c r="D42" s="459">
        <v>1939</v>
      </c>
      <c r="E42" s="180">
        <v>2.3551560791934895E-2</v>
      </c>
      <c r="F42" s="180">
        <v>0.94378545642083544</v>
      </c>
      <c r="G42" s="459">
        <v>510</v>
      </c>
      <c r="H42" s="180">
        <v>6.1945827766306328E-3</v>
      </c>
      <c r="I42" s="180">
        <v>0.93529411764705883</v>
      </c>
      <c r="J42" s="459">
        <v>1398</v>
      </c>
      <c r="K42" s="180">
        <v>1.6980444552411027E-2</v>
      </c>
      <c r="L42" s="180">
        <v>0.93848354792560806</v>
      </c>
      <c r="M42" s="459">
        <v>3696</v>
      </c>
      <c r="N42" s="180">
        <v>4.4892505769464353E-2</v>
      </c>
      <c r="O42" s="180">
        <v>0.87797619047619047</v>
      </c>
      <c r="P42" s="459" t="s">
        <v>243</v>
      </c>
      <c r="Q42" s="180" t="s">
        <v>243</v>
      </c>
      <c r="R42" s="180" t="s">
        <v>243</v>
      </c>
    </row>
    <row r="43" spans="1:21" s="455" customFormat="1" ht="21.75" customHeight="1" thickTop="1" x14ac:dyDescent="0.2">
      <c r="A43" s="650" t="s">
        <v>149</v>
      </c>
      <c r="B43" s="651"/>
      <c r="C43" s="651"/>
      <c r="D43" s="464">
        <v>3188</v>
      </c>
      <c r="E43" s="465">
        <v>1.9028859641268988E-2</v>
      </c>
      <c r="F43" s="465">
        <v>0.57402760351317439</v>
      </c>
      <c r="G43" s="464">
        <v>549</v>
      </c>
      <c r="H43" s="465">
        <v>3.2769272092398605E-3</v>
      </c>
      <c r="I43" s="465">
        <v>0.86885245901639341</v>
      </c>
      <c r="J43" s="464">
        <v>2795</v>
      </c>
      <c r="K43" s="465">
        <v>1.6683081147222969E-2</v>
      </c>
      <c r="L43" s="465">
        <v>0.67084078711985684</v>
      </c>
      <c r="M43" s="464">
        <v>14457</v>
      </c>
      <c r="N43" s="465">
        <v>8.6292416509982983E-2</v>
      </c>
      <c r="O43" s="465">
        <v>0.27737428235456874</v>
      </c>
      <c r="P43" s="464">
        <v>62</v>
      </c>
      <c r="Q43" s="465">
        <v>3.7007192526934668E-4</v>
      </c>
      <c r="R43" s="465" t="s">
        <v>243</v>
      </c>
      <c r="U43" s="163"/>
    </row>
    <row r="44" spans="1:21" x14ac:dyDescent="0.2">
      <c r="A44" s="29" t="s">
        <v>55</v>
      </c>
      <c r="B44" s="29" t="s">
        <v>53</v>
      </c>
      <c r="C44" s="29" t="s">
        <v>54</v>
      </c>
      <c r="D44" s="232">
        <v>99</v>
      </c>
      <c r="E44" s="177">
        <v>1.0724731881702957E-2</v>
      </c>
      <c r="F44" s="177" t="s">
        <v>243</v>
      </c>
      <c r="G44" s="232" t="s">
        <v>243</v>
      </c>
      <c r="H44" s="177" t="s">
        <v>243</v>
      </c>
      <c r="I44" s="177" t="s">
        <v>243</v>
      </c>
      <c r="J44" s="232">
        <v>1505</v>
      </c>
      <c r="K44" s="177">
        <v>0.1630375907268985</v>
      </c>
      <c r="L44" s="177" t="s">
        <v>243</v>
      </c>
      <c r="M44" s="232">
        <v>1230</v>
      </c>
      <c r="N44" s="177">
        <v>0.13324666883327918</v>
      </c>
      <c r="O44" s="177" t="s">
        <v>243</v>
      </c>
      <c r="P44" s="232" t="s">
        <v>243</v>
      </c>
      <c r="Q44" s="177" t="s">
        <v>243</v>
      </c>
      <c r="R44" s="177" t="s">
        <v>243</v>
      </c>
    </row>
    <row r="45" spans="1:21" x14ac:dyDescent="0.2">
      <c r="A45" s="29" t="s">
        <v>55</v>
      </c>
      <c r="B45" s="29" t="s">
        <v>56</v>
      </c>
      <c r="C45" s="29" t="s">
        <v>57</v>
      </c>
      <c r="D45" s="232">
        <v>224</v>
      </c>
      <c r="E45" s="177">
        <v>1.24485939757697E-2</v>
      </c>
      <c r="F45" s="177">
        <v>0.8080357142857143</v>
      </c>
      <c r="G45" s="232">
        <v>140</v>
      </c>
      <c r="H45" s="177">
        <v>7.7803712348560629E-3</v>
      </c>
      <c r="I45" s="177">
        <v>1</v>
      </c>
      <c r="J45" s="232">
        <v>865</v>
      </c>
      <c r="K45" s="177">
        <v>4.8071579415360673E-2</v>
      </c>
      <c r="L45" s="177">
        <v>0.53872832369942192</v>
      </c>
      <c r="M45" s="232">
        <v>2079</v>
      </c>
      <c r="N45" s="177">
        <v>0.11553851283761253</v>
      </c>
      <c r="O45" s="177">
        <v>0.78066378066378062</v>
      </c>
      <c r="P45" s="232" t="s">
        <v>243</v>
      </c>
      <c r="Q45" s="177" t="s">
        <v>243</v>
      </c>
      <c r="R45" s="177" t="s">
        <v>243</v>
      </c>
    </row>
    <row r="46" spans="1:21" x14ac:dyDescent="0.2">
      <c r="A46" s="315" t="s">
        <v>55</v>
      </c>
      <c r="B46" s="315" t="s">
        <v>58</v>
      </c>
      <c r="C46" s="315" t="s">
        <v>189</v>
      </c>
      <c r="D46" s="456">
        <v>305</v>
      </c>
      <c r="E46" s="457">
        <v>1.632238039173713E-2</v>
      </c>
      <c r="F46" s="457">
        <v>0.8557377049180328</v>
      </c>
      <c r="G46" s="456">
        <v>49</v>
      </c>
      <c r="H46" s="457">
        <v>2.6222840629348174E-3</v>
      </c>
      <c r="I46" s="457">
        <v>0.79591836734693877</v>
      </c>
      <c r="J46" s="456">
        <v>1342</v>
      </c>
      <c r="K46" s="457">
        <v>7.1818473723643375E-2</v>
      </c>
      <c r="L46" s="457">
        <v>0.86736214605067063</v>
      </c>
      <c r="M46" s="456">
        <v>2111</v>
      </c>
      <c r="N46" s="457">
        <v>0.11297227871133469</v>
      </c>
      <c r="O46" s="457">
        <v>0.81762198010421605</v>
      </c>
      <c r="P46" s="456" t="s">
        <v>243</v>
      </c>
      <c r="Q46" s="457" t="s">
        <v>243</v>
      </c>
      <c r="R46" s="457" t="s">
        <v>243</v>
      </c>
    </row>
    <row r="47" spans="1:21" x14ac:dyDescent="0.2">
      <c r="A47" s="315" t="s">
        <v>55</v>
      </c>
      <c r="B47" s="315" t="s">
        <v>59</v>
      </c>
      <c r="C47" s="26" t="s">
        <v>385</v>
      </c>
      <c r="D47" s="456">
        <v>204</v>
      </c>
      <c r="E47" s="457">
        <v>1.1219270747401418E-2</v>
      </c>
      <c r="F47" s="457">
        <v>0.68627450980392157</v>
      </c>
      <c r="G47" s="456">
        <v>8</v>
      </c>
      <c r="H47" s="457">
        <v>4.3997140185887917E-4</v>
      </c>
      <c r="I47" s="457" t="s">
        <v>243</v>
      </c>
      <c r="J47" s="456">
        <v>5742</v>
      </c>
      <c r="K47" s="457">
        <v>0.31578947368421051</v>
      </c>
      <c r="L47" s="457">
        <v>0.80633925461511669</v>
      </c>
      <c r="M47" s="456">
        <v>692</v>
      </c>
      <c r="N47" s="457">
        <v>3.8057526260793048E-2</v>
      </c>
      <c r="O47" s="457">
        <v>0.62572254335260113</v>
      </c>
      <c r="P47" s="456">
        <v>39</v>
      </c>
      <c r="Q47" s="457">
        <v>2.1448605840620359E-3</v>
      </c>
      <c r="R47" s="457" t="s">
        <v>243</v>
      </c>
    </row>
    <row r="48" spans="1:21" x14ac:dyDescent="0.2">
      <c r="A48" s="315" t="s">
        <v>55</v>
      </c>
      <c r="B48" s="315" t="s">
        <v>63</v>
      </c>
      <c r="C48" s="26" t="s">
        <v>506</v>
      </c>
      <c r="D48" s="456">
        <v>174</v>
      </c>
      <c r="E48" s="457">
        <v>2.4545069826491749E-2</v>
      </c>
      <c r="F48" s="457" t="s">
        <v>243</v>
      </c>
      <c r="G48" s="456" t="s">
        <v>243</v>
      </c>
      <c r="H48" s="457" t="s">
        <v>243</v>
      </c>
      <c r="I48" s="457" t="s">
        <v>243</v>
      </c>
      <c r="J48" s="456">
        <v>388</v>
      </c>
      <c r="K48" s="457">
        <v>5.4732684440682751E-2</v>
      </c>
      <c r="L48" s="457" t="s">
        <v>243</v>
      </c>
      <c r="M48" s="456">
        <v>310</v>
      </c>
      <c r="N48" s="457">
        <v>4.3729722104669203E-2</v>
      </c>
      <c r="O48" s="457" t="s">
        <v>243</v>
      </c>
      <c r="P48" s="456" t="s">
        <v>243</v>
      </c>
      <c r="Q48" s="457" t="s">
        <v>243</v>
      </c>
      <c r="R48" s="457" t="s">
        <v>243</v>
      </c>
    </row>
    <row r="49" spans="1:21" x14ac:dyDescent="0.2">
      <c r="A49" s="315" t="s">
        <v>55</v>
      </c>
      <c r="B49" s="315" t="s">
        <v>66</v>
      </c>
      <c r="C49" s="26" t="s">
        <v>447</v>
      </c>
      <c r="D49" s="456">
        <v>132</v>
      </c>
      <c r="E49" s="457">
        <v>4.0384262375328887E-3</v>
      </c>
      <c r="F49" s="457">
        <v>6.0606060606060608E-2</v>
      </c>
      <c r="G49" s="456">
        <v>17</v>
      </c>
      <c r="H49" s="457">
        <v>5.2010034877317507E-4</v>
      </c>
      <c r="I49" s="457" t="s">
        <v>243</v>
      </c>
      <c r="J49" s="456">
        <v>187</v>
      </c>
      <c r="K49" s="457">
        <v>5.721103836504926E-3</v>
      </c>
      <c r="L49" s="457" t="s">
        <v>243</v>
      </c>
      <c r="M49" s="456">
        <v>2477</v>
      </c>
      <c r="N49" s="457">
        <v>7.5781680230067913E-2</v>
      </c>
      <c r="O49" s="457">
        <v>0.10213968510294712</v>
      </c>
      <c r="P49" s="456">
        <v>23</v>
      </c>
      <c r="Q49" s="457">
        <v>7.0366517775194274E-4</v>
      </c>
      <c r="R49" s="457">
        <v>4.3478260869565216E-2</v>
      </c>
    </row>
    <row r="50" spans="1:21" x14ac:dyDescent="0.2">
      <c r="A50" s="315" t="s">
        <v>55</v>
      </c>
      <c r="B50" s="315" t="s">
        <v>68</v>
      </c>
      <c r="C50" s="315" t="s">
        <v>69</v>
      </c>
      <c r="D50" s="456" t="s">
        <v>243</v>
      </c>
      <c r="E50" s="457" t="s">
        <v>243</v>
      </c>
      <c r="F50" s="457" t="s">
        <v>243</v>
      </c>
      <c r="G50" s="456" t="s">
        <v>243</v>
      </c>
      <c r="H50" s="457" t="s">
        <v>243</v>
      </c>
      <c r="I50" s="457" t="s">
        <v>243</v>
      </c>
      <c r="J50" s="456">
        <v>3912</v>
      </c>
      <c r="K50" s="457">
        <v>0.10190419130480086</v>
      </c>
      <c r="L50" s="457">
        <v>1</v>
      </c>
      <c r="M50" s="456">
        <v>99</v>
      </c>
      <c r="N50" s="457">
        <v>2.578863737007997E-3</v>
      </c>
      <c r="O50" s="457">
        <v>1</v>
      </c>
      <c r="P50" s="456">
        <v>500</v>
      </c>
      <c r="Q50" s="457">
        <v>1.3024564328323218E-2</v>
      </c>
      <c r="R50" s="457">
        <v>1</v>
      </c>
    </row>
    <row r="51" spans="1:21" x14ac:dyDescent="0.2">
      <c r="A51" s="315" t="s">
        <v>55</v>
      </c>
      <c r="B51" s="315" t="s">
        <v>70</v>
      </c>
      <c r="C51" s="315" t="s">
        <v>171</v>
      </c>
      <c r="D51" s="456">
        <v>3</v>
      </c>
      <c r="E51" s="457">
        <v>1.7746228926353151E-4</v>
      </c>
      <c r="F51" s="457">
        <v>1</v>
      </c>
      <c r="G51" s="456" t="s">
        <v>243</v>
      </c>
      <c r="H51" s="457" t="s">
        <v>243</v>
      </c>
      <c r="I51" s="457" t="s">
        <v>243</v>
      </c>
      <c r="J51" s="456">
        <v>51</v>
      </c>
      <c r="K51" s="457">
        <v>3.0168589174800354E-3</v>
      </c>
      <c r="L51" s="457">
        <v>1</v>
      </c>
      <c r="M51" s="456">
        <v>224</v>
      </c>
      <c r="N51" s="457">
        <v>1.3250517598343685E-2</v>
      </c>
      <c r="O51" s="457">
        <v>1</v>
      </c>
      <c r="P51" s="456" t="s">
        <v>243</v>
      </c>
      <c r="Q51" s="457" t="s">
        <v>243</v>
      </c>
      <c r="R51" s="457" t="s">
        <v>243</v>
      </c>
    </row>
    <row r="52" spans="1:21" x14ac:dyDescent="0.2">
      <c r="A52" s="315" t="s">
        <v>55</v>
      </c>
      <c r="B52" s="315" t="s">
        <v>71</v>
      </c>
      <c r="C52" s="315" t="s">
        <v>191</v>
      </c>
      <c r="D52" s="456">
        <v>63</v>
      </c>
      <c r="E52" s="457">
        <v>7.4893009985734661E-3</v>
      </c>
      <c r="F52" s="457" t="s">
        <v>243</v>
      </c>
      <c r="G52" s="456">
        <v>51</v>
      </c>
      <c r="H52" s="457">
        <v>6.0627674750356637E-3</v>
      </c>
      <c r="I52" s="457" t="s">
        <v>243</v>
      </c>
      <c r="J52" s="456">
        <v>664</v>
      </c>
      <c r="K52" s="457">
        <v>7.8934854969091778E-2</v>
      </c>
      <c r="L52" s="457" t="s">
        <v>243</v>
      </c>
      <c r="M52" s="456">
        <v>261</v>
      </c>
      <c r="N52" s="457">
        <v>3.1027104136947217E-2</v>
      </c>
      <c r="O52" s="457" t="s">
        <v>243</v>
      </c>
      <c r="P52" s="456" t="s">
        <v>243</v>
      </c>
      <c r="Q52" s="457" t="s">
        <v>243</v>
      </c>
      <c r="R52" s="457" t="s">
        <v>243</v>
      </c>
    </row>
    <row r="53" spans="1:21" x14ac:dyDescent="0.2">
      <c r="A53" s="315" t="s">
        <v>55</v>
      </c>
      <c r="B53" s="315" t="s">
        <v>72</v>
      </c>
      <c r="C53" s="26" t="s">
        <v>507</v>
      </c>
      <c r="D53" s="456">
        <v>170</v>
      </c>
      <c r="E53" s="457">
        <v>2.3157607955319438E-2</v>
      </c>
      <c r="F53" s="457" t="s">
        <v>243</v>
      </c>
      <c r="G53" s="456">
        <v>29</v>
      </c>
      <c r="H53" s="457">
        <v>3.9504154747309634E-3</v>
      </c>
      <c r="I53" s="457" t="s">
        <v>243</v>
      </c>
      <c r="J53" s="456">
        <v>64</v>
      </c>
      <c r="K53" s="457">
        <v>8.7181582890614364E-3</v>
      </c>
      <c r="L53" s="457" t="s">
        <v>243</v>
      </c>
      <c r="M53" s="456">
        <v>820</v>
      </c>
      <c r="N53" s="457">
        <v>0.11170140307859965</v>
      </c>
      <c r="O53" s="457" t="s">
        <v>243</v>
      </c>
      <c r="P53" s="456" t="s">
        <v>243</v>
      </c>
      <c r="Q53" s="457" t="s">
        <v>243</v>
      </c>
      <c r="R53" s="457" t="s">
        <v>243</v>
      </c>
    </row>
    <row r="54" spans="1:21" x14ac:dyDescent="0.2">
      <c r="A54" s="315" t="s">
        <v>55</v>
      </c>
      <c r="B54" s="315" t="s">
        <v>73</v>
      </c>
      <c r="C54" s="26" t="s">
        <v>508</v>
      </c>
      <c r="D54" s="456">
        <v>208</v>
      </c>
      <c r="E54" s="457">
        <v>1.7892473118279569E-2</v>
      </c>
      <c r="F54" s="457" t="s">
        <v>243</v>
      </c>
      <c r="G54" s="456" t="s">
        <v>243</v>
      </c>
      <c r="H54" s="457" t="s">
        <v>243</v>
      </c>
      <c r="I54" s="457" t="s">
        <v>243</v>
      </c>
      <c r="J54" s="456">
        <v>298</v>
      </c>
      <c r="K54" s="457">
        <v>2.5634408602150539E-2</v>
      </c>
      <c r="L54" s="457" t="s">
        <v>243</v>
      </c>
      <c r="M54" s="456">
        <v>1099</v>
      </c>
      <c r="N54" s="457">
        <v>9.4537634408602148E-2</v>
      </c>
      <c r="O54" s="457" t="s">
        <v>243</v>
      </c>
      <c r="P54" s="456" t="s">
        <v>243</v>
      </c>
      <c r="Q54" s="457" t="s">
        <v>243</v>
      </c>
      <c r="R54" s="457" t="s">
        <v>243</v>
      </c>
    </row>
    <row r="55" spans="1:21" x14ac:dyDescent="0.2">
      <c r="A55" s="315" t="s">
        <v>55</v>
      </c>
      <c r="B55" s="315" t="s">
        <v>74</v>
      </c>
      <c r="C55" s="26" t="s">
        <v>509</v>
      </c>
      <c r="D55" s="456">
        <v>174</v>
      </c>
      <c r="E55" s="457">
        <v>1.0073525154865976E-2</v>
      </c>
      <c r="F55" s="457" t="s">
        <v>243</v>
      </c>
      <c r="G55" s="456">
        <v>25</v>
      </c>
      <c r="H55" s="457">
        <v>1.4473455682278702E-3</v>
      </c>
      <c r="I55" s="457" t="s">
        <v>243</v>
      </c>
      <c r="J55" s="456">
        <v>1027</v>
      </c>
      <c r="K55" s="457">
        <v>5.9456955942800906E-2</v>
      </c>
      <c r="L55" s="457" t="s">
        <v>243</v>
      </c>
      <c r="M55" s="456">
        <v>1199</v>
      </c>
      <c r="N55" s="457">
        <v>6.9414693452208645E-2</v>
      </c>
      <c r="O55" s="457" t="s">
        <v>243</v>
      </c>
      <c r="P55" s="456">
        <v>31</v>
      </c>
      <c r="Q55" s="457">
        <v>1.7947085046025588E-3</v>
      </c>
      <c r="R55" s="457" t="s">
        <v>243</v>
      </c>
    </row>
    <row r="56" spans="1:21" x14ac:dyDescent="0.2">
      <c r="A56" s="315" t="s">
        <v>55</v>
      </c>
      <c r="B56" s="315" t="s">
        <v>75</v>
      </c>
      <c r="C56" s="315" t="s">
        <v>195</v>
      </c>
      <c r="D56" s="456">
        <v>9</v>
      </c>
      <c r="E56" s="457">
        <v>1.3533224065079771E-4</v>
      </c>
      <c r="F56" s="457">
        <v>1</v>
      </c>
      <c r="G56" s="456" t="s">
        <v>243</v>
      </c>
      <c r="H56" s="457" t="s">
        <v>243</v>
      </c>
      <c r="I56" s="457" t="s">
        <v>243</v>
      </c>
      <c r="J56" s="456">
        <v>106</v>
      </c>
      <c r="K56" s="457">
        <v>1.5939130565538397E-3</v>
      </c>
      <c r="L56" s="457">
        <v>1</v>
      </c>
      <c r="M56" s="456">
        <v>93</v>
      </c>
      <c r="N56" s="457">
        <v>1.3984331533915763E-3</v>
      </c>
      <c r="O56" s="457">
        <v>1</v>
      </c>
      <c r="P56" s="456">
        <v>5</v>
      </c>
      <c r="Q56" s="457">
        <v>7.5184578139332066E-5</v>
      </c>
      <c r="R56" s="457">
        <v>1</v>
      </c>
    </row>
    <row r="57" spans="1:21" x14ac:dyDescent="0.2">
      <c r="A57" s="315" t="s">
        <v>55</v>
      </c>
      <c r="B57" s="315" t="s">
        <v>76</v>
      </c>
      <c r="C57" s="26" t="s">
        <v>368</v>
      </c>
      <c r="D57" s="456" t="s">
        <v>243</v>
      </c>
      <c r="E57" s="457" t="s">
        <v>243</v>
      </c>
      <c r="F57" s="457" t="s">
        <v>243</v>
      </c>
      <c r="G57" s="456" t="s">
        <v>243</v>
      </c>
      <c r="H57" s="457" t="s">
        <v>243</v>
      </c>
      <c r="I57" s="457" t="s">
        <v>243</v>
      </c>
      <c r="J57" s="456">
        <v>10029</v>
      </c>
      <c r="K57" s="457">
        <v>0.99791044776119397</v>
      </c>
      <c r="L57" s="457">
        <v>1</v>
      </c>
      <c r="M57" s="456">
        <v>7</v>
      </c>
      <c r="N57" s="457">
        <v>6.9651741293532343E-4</v>
      </c>
      <c r="O57" s="457">
        <v>1</v>
      </c>
      <c r="P57" s="456" t="s">
        <v>243</v>
      </c>
      <c r="Q57" s="457" t="s">
        <v>243</v>
      </c>
      <c r="R57" s="457" t="s">
        <v>243</v>
      </c>
    </row>
    <row r="58" spans="1:21" x14ac:dyDescent="0.2">
      <c r="A58" s="315" t="s">
        <v>55</v>
      </c>
      <c r="B58" s="315" t="s">
        <v>79</v>
      </c>
      <c r="C58" s="26" t="s">
        <v>439</v>
      </c>
      <c r="D58" s="456">
        <v>128</v>
      </c>
      <c r="E58" s="457">
        <v>2.632228345808999E-3</v>
      </c>
      <c r="F58" s="457">
        <v>0.7890625</v>
      </c>
      <c r="G58" s="456">
        <v>137</v>
      </c>
      <c r="H58" s="457">
        <v>2.8173069013736943E-3</v>
      </c>
      <c r="I58" s="457">
        <v>1</v>
      </c>
      <c r="J58" s="456">
        <v>1625</v>
      </c>
      <c r="K58" s="457">
        <v>3.341696142140331E-2</v>
      </c>
      <c r="L58" s="457">
        <v>0.84615384615384615</v>
      </c>
      <c r="M58" s="456">
        <v>1227</v>
      </c>
      <c r="N58" s="457">
        <v>2.5232376408653452E-2</v>
      </c>
      <c r="O58" s="457">
        <v>0.94702526487367567</v>
      </c>
      <c r="P58" s="456" t="s">
        <v>243</v>
      </c>
      <c r="Q58" s="457" t="s">
        <v>243</v>
      </c>
      <c r="R58" s="457" t="s">
        <v>243</v>
      </c>
    </row>
    <row r="59" spans="1:21" x14ac:dyDescent="0.2">
      <c r="A59" s="315" t="s">
        <v>55</v>
      </c>
      <c r="B59" s="315" t="s">
        <v>80</v>
      </c>
      <c r="C59" s="315" t="s">
        <v>196</v>
      </c>
      <c r="D59" s="456">
        <v>497</v>
      </c>
      <c r="E59" s="457">
        <v>1.282249742002064E-2</v>
      </c>
      <c r="F59" s="457">
        <v>0.84909456740442657</v>
      </c>
      <c r="G59" s="456">
        <v>126</v>
      </c>
      <c r="H59" s="457">
        <v>3.2507739938080495E-3</v>
      </c>
      <c r="I59" s="457">
        <v>1</v>
      </c>
      <c r="J59" s="456">
        <v>922</v>
      </c>
      <c r="K59" s="457">
        <v>2.3787409700722396E-2</v>
      </c>
      <c r="L59" s="457">
        <v>0.90347071583514105</v>
      </c>
      <c r="M59" s="456">
        <v>3465</v>
      </c>
      <c r="N59" s="457">
        <v>8.9396284829721367E-2</v>
      </c>
      <c r="O59" s="457">
        <v>0.53910533910533909</v>
      </c>
      <c r="P59" s="456" t="s">
        <v>243</v>
      </c>
      <c r="Q59" s="457" t="s">
        <v>243</v>
      </c>
      <c r="R59" s="457" t="s">
        <v>243</v>
      </c>
    </row>
    <row r="60" spans="1:21" x14ac:dyDescent="0.2">
      <c r="A60" s="315" t="s">
        <v>55</v>
      </c>
      <c r="B60" s="315" t="s">
        <v>82</v>
      </c>
      <c r="C60" s="26" t="s">
        <v>510</v>
      </c>
      <c r="D60" s="456" t="s">
        <v>243</v>
      </c>
      <c r="E60" s="457" t="s">
        <v>243</v>
      </c>
      <c r="F60" s="457" t="s">
        <v>243</v>
      </c>
      <c r="G60" s="456" t="s">
        <v>243</v>
      </c>
      <c r="H60" s="457" t="s">
        <v>243</v>
      </c>
      <c r="I60" s="457" t="s">
        <v>243</v>
      </c>
      <c r="J60" s="456" t="s">
        <v>243</v>
      </c>
      <c r="K60" s="457" t="s">
        <v>243</v>
      </c>
      <c r="L60" s="457" t="s">
        <v>243</v>
      </c>
      <c r="M60" s="456">
        <v>35</v>
      </c>
      <c r="N60" s="457">
        <v>4.2714181108127894E-3</v>
      </c>
      <c r="O60" s="457">
        <v>1</v>
      </c>
      <c r="P60" s="456" t="s">
        <v>243</v>
      </c>
      <c r="Q60" s="457" t="s">
        <v>243</v>
      </c>
      <c r="R60" s="457" t="s">
        <v>243</v>
      </c>
    </row>
    <row r="61" spans="1:21" x14ac:dyDescent="0.2">
      <c r="A61" s="315" t="s">
        <v>55</v>
      </c>
      <c r="B61" s="315" t="s">
        <v>84</v>
      </c>
      <c r="C61" s="315" t="s">
        <v>85</v>
      </c>
      <c r="D61" s="456" t="s">
        <v>243</v>
      </c>
      <c r="E61" s="457" t="s">
        <v>243</v>
      </c>
      <c r="F61" s="457" t="s">
        <v>243</v>
      </c>
      <c r="G61" s="456" t="s">
        <v>243</v>
      </c>
      <c r="H61" s="457" t="s">
        <v>243</v>
      </c>
      <c r="I61" s="457" t="s">
        <v>243</v>
      </c>
      <c r="J61" s="456">
        <v>13059</v>
      </c>
      <c r="K61" s="461">
        <v>1</v>
      </c>
      <c r="L61" s="457">
        <v>1</v>
      </c>
      <c r="M61" s="456" t="s">
        <v>243</v>
      </c>
      <c r="N61" s="457" t="s">
        <v>243</v>
      </c>
      <c r="O61" s="457" t="s">
        <v>243</v>
      </c>
      <c r="P61" s="456" t="s">
        <v>243</v>
      </c>
      <c r="Q61" s="457" t="s">
        <v>243</v>
      </c>
      <c r="R61" s="457" t="s">
        <v>243</v>
      </c>
    </row>
    <row r="62" spans="1:21" x14ac:dyDescent="0.2">
      <c r="A62" s="315" t="s">
        <v>55</v>
      </c>
      <c r="B62" s="315" t="s">
        <v>210</v>
      </c>
      <c r="C62" s="315" t="s">
        <v>211</v>
      </c>
      <c r="D62" s="456">
        <v>134</v>
      </c>
      <c r="E62" s="457">
        <v>5.7684029272492467E-3</v>
      </c>
      <c r="F62" s="457">
        <v>1.4925373134328358E-2</v>
      </c>
      <c r="G62" s="456" t="s">
        <v>243</v>
      </c>
      <c r="H62" s="457" t="s">
        <v>243</v>
      </c>
      <c r="I62" s="457" t="s">
        <v>243</v>
      </c>
      <c r="J62" s="456">
        <v>460</v>
      </c>
      <c r="K62" s="457">
        <v>1.9801980198019802E-2</v>
      </c>
      <c r="L62" s="457">
        <v>0.14565217391304347</v>
      </c>
      <c r="M62" s="456">
        <v>956</v>
      </c>
      <c r="N62" s="457">
        <v>4.1153680585449846E-2</v>
      </c>
      <c r="O62" s="457">
        <v>0.20920502092050208</v>
      </c>
      <c r="P62" s="456" t="s">
        <v>243</v>
      </c>
      <c r="Q62" s="457" t="s">
        <v>243</v>
      </c>
      <c r="R62" s="457" t="s">
        <v>243</v>
      </c>
    </row>
    <row r="63" spans="1:21" ht="13.5" thickBot="1" x14ac:dyDescent="0.25">
      <c r="A63" s="315" t="s">
        <v>55</v>
      </c>
      <c r="B63" s="315" t="s">
        <v>98</v>
      </c>
      <c r="C63" s="26" t="s">
        <v>198</v>
      </c>
      <c r="D63" s="456">
        <v>56</v>
      </c>
      <c r="E63" s="457">
        <v>8.2051282051282051E-3</v>
      </c>
      <c r="F63" s="457" t="s">
        <v>243</v>
      </c>
      <c r="G63" s="456" t="s">
        <v>243</v>
      </c>
      <c r="H63" s="457" t="s">
        <v>243</v>
      </c>
      <c r="I63" s="457" t="s">
        <v>243</v>
      </c>
      <c r="J63" s="456">
        <v>400</v>
      </c>
      <c r="K63" s="457">
        <v>5.8608058608058608E-2</v>
      </c>
      <c r="L63" s="457" t="s">
        <v>243</v>
      </c>
      <c r="M63" s="456">
        <v>443</v>
      </c>
      <c r="N63" s="457">
        <v>6.4908424908424911E-2</v>
      </c>
      <c r="O63" s="457" t="s">
        <v>243</v>
      </c>
      <c r="P63" s="456" t="s">
        <v>243</v>
      </c>
      <c r="Q63" s="457" t="s">
        <v>243</v>
      </c>
      <c r="R63" s="457" t="s">
        <v>243</v>
      </c>
    </row>
    <row r="64" spans="1:21" s="455" customFormat="1" ht="21.75" customHeight="1" thickTop="1" x14ac:dyDescent="0.2">
      <c r="A64" s="650" t="s">
        <v>150</v>
      </c>
      <c r="B64" s="651"/>
      <c r="C64" s="651"/>
      <c r="D64" s="464">
        <v>2580</v>
      </c>
      <c r="E64" s="465">
        <v>6.1565922068996786E-3</v>
      </c>
      <c r="F64" s="465">
        <v>0.43682170542635657</v>
      </c>
      <c r="G64" s="464">
        <v>582</v>
      </c>
      <c r="H64" s="465">
        <v>1.3888126606262066E-3</v>
      </c>
      <c r="I64" s="465">
        <v>0.75945017182130581</v>
      </c>
      <c r="J64" s="464">
        <v>42646</v>
      </c>
      <c r="K64" s="465">
        <v>0.10176512839358283</v>
      </c>
      <c r="L64" s="465">
        <v>0.83693664118557431</v>
      </c>
      <c r="M64" s="464">
        <v>18827</v>
      </c>
      <c r="N64" s="465">
        <v>4.4926419178023355E-2</v>
      </c>
      <c r="O64" s="465">
        <v>0.41020874276305308</v>
      </c>
      <c r="P64" s="464">
        <v>598</v>
      </c>
      <c r="Q64" s="465">
        <v>1.4269930774131812E-3</v>
      </c>
      <c r="R64" s="465">
        <v>0.84615384615384615</v>
      </c>
      <c r="U64" s="163"/>
    </row>
    <row r="65" spans="1:21" x14ac:dyDescent="0.2">
      <c r="A65" s="29" t="s">
        <v>5</v>
      </c>
      <c r="B65" s="29" t="s">
        <v>3</v>
      </c>
      <c r="C65" s="10" t="s">
        <v>440</v>
      </c>
      <c r="D65" s="232">
        <v>184</v>
      </c>
      <c r="E65" s="177">
        <v>7.8065337293169281E-3</v>
      </c>
      <c r="F65" s="177">
        <v>0.58152173913043481</v>
      </c>
      <c r="G65" s="232" t="s">
        <v>243</v>
      </c>
      <c r="H65" s="177" t="s">
        <v>243</v>
      </c>
      <c r="I65" s="177" t="s">
        <v>243</v>
      </c>
      <c r="J65" s="232">
        <v>633</v>
      </c>
      <c r="K65" s="177">
        <v>2.6856173101400083E-2</v>
      </c>
      <c r="L65" s="177">
        <v>0.90679304897314372</v>
      </c>
      <c r="M65" s="232">
        <v>3711</v>
      </c>
      <c r="N65" s="177">
        <v>0.15744590581247347</v>
      </c>
      <c r="O65" s="177">
        <v>0.95796281325788202</v>
      </c>
      <c r="P65" s="232" t="s">
        <v>243</v>
      </c>
      <c r="Q65" s="177" t="s">
        <v>243</v>
      </c>
      <c r="R65" s="177" t="s">
        <v>243</v>
      </c>
    </row>
    <row r="66" spans="1:21" x14ac:dyDescent="0.2">
      <c r="A66" s="29" t="s">
        <v>5</v>
      </c>
      <c r="B66" s="29" t="s">
        <v>14</v>
      </c>
      <c r="C66" s="10" t="s">
        <v>512</v>
      </c>
      <c r="D66" s="232">
        <v>970</v>
      </c>
      <c r="E66" s="177">
        <v>2.259808032802162E-2</v>
      </c>
      <c r="F66" s="177" t="s">
        <v>243</v>
      </c>
      <c r="G66" s="232">
        <v>197</v>
      </c>
      <c r="H66" s="177">
        <v>4.5895070356909888E-3</v>
      </c>
      <c r="I66" s="177" t="s">
        <v>243</v>
      </c>
      <c r="J66" s="232">
        <v>1083</v>
      </c>
      <c r="K66" s="177">
        <v>2.5230640201285993E-2</v>
      </c>
      <c r="L66" s="177" t="s">
        <v>243</v>
      </c>
      <c r="M66" s="232">
        <v>1127</v>
      </c>
      <c r="N66" s="177">
        <v>2.6255707762557076E-2</v>
      </c>
      <c r="O66" s="177" t="s">
        <v>243</v>
      </c>
      <c r="P66" s="232">
        <v>30</v>
      </c>
      <c r="Q66" s="177">
        <v>6.9890970086664808E-4</v>
      </c>
      <c r="R66" s="177" t="s">
        <v>243</v>
      </c>
    </row>
    <row r="67" spans="1:21" x14ac:dyDescent="0.2">
      <c r="A67" s="29" t="s">
        <v>5</v>
      </c>
      <c r="B67" s="29" t="s">
        <v>51</v>
      </c>
      <c r="C67" s="10" t="s">
        <v>441</v>
      </c>
      <c r="D67" s="232">
        <v>46</v>
      </c>
      <c r="E67" s="177">
        <v>2.3902312288906209E-3</v>
      </c>
      <c r="F67" s="177">
        <v>1</v>
      </c>
      <c r="G67" s="232" t="s">
        <v>243</v>
      </c>
      <c r="H67" s="177" t="s">
        <v>243</v>
      </c>
      <c r="I67" s="177" t="s">
        <v>243</v>
      </c>
      <c r="J67" s="232">
        <v>566</v>
      </c>
      <c r="K67" s="177">
        <v>2.9410236425045467E-2</v>
      </c>
      <c r="L67" s="177">
        <v>0.89575971731448767</v>
      </c>
      <c r="M67" s="232">
        <v>629</v>
      </c>
      <c r="N67" s="177">
        <v>3.2683813977656531E-2</v>
      </c>
      <c r="O67" s="177">
        <v>0.96502384737678859</v>
      </c>
      <c r="P67" s="232" t="s">
        <v>243</v>
      </c>
      <c r="Q67" s="177" t="s">
        <v>243</v>
      </c>
      <c r="R67" s="177" t="s">
        <v>243</v>
      </c>
    </row>
    <row r="68" spans="1:21" x14ac:dyDescent="0.2">
      <c r="A68" s="315" t="s">
        <v>5</v>
      </c>
      <c r="B68" s="315" t="s">
        <v>61</v>
      </c>
      <c r="C68" s="26" t="s">
        <v>513</v>
      </c>
      <c r="D68" s="456">
        <v>202</v>
      </c>
      <c r="E68" s="457">
        <v>1.1248468649070052E-2</v>
      </c>
      <c r="F68" s="457">
        <v>1</v>
      </c>
      <c r="G68" s="456" t="s">
        <v>243</v>
      </c>
      <c r="H68" s="457" t="s">
        <v>243</v>
      </c>
      <c r="I68" s="457" t="s">
        <v>243</v>
      </c>
      <c r="J68" s="456">
        <v>729</v>
      </c>
      <c r="K68" s="457">
        <v>4.0594721015703307E-2</v>
      </c>
      <c r="L68" s="457">
        <v>0.51851851851851849</v>
      </c>
      <c r="M68" s="456">
        <v>1430</v>
      </c>
      <c r="N68" s="457">
        <v>7.9630248357278097E-2</v>
      </c>
      <c r="O68" s="457">
        <v>3.7762237762237763E-2</v>
      </c>
      <c r="P68" s="456" t="s">
        <v>243</v>
      </c>
      <c r="Q68" s="457" t="s">
        <v>243</v>
      </c>
      <c r="R68" s="457" t="s">
        <v>243</v>
      </c>
    </row>
    <row r="69" spans="1:21" x14ac:dyDescent="0.2">
      <c r="A69" s="315" t="s">
        <v>5</v>
      </c>
      <c r="B69" s="315" t="s">
        <v>64</v>
      </c>
      <c r="C69" s="26" t="s">
        <v>446</v>
      </c>
      <c r="D69" s="456">
        <v>87</v>
      </c>
      <c r="E69" s="457">
        <v>7.6369382022471906E-3</v>
      </c>
      <c r="F69" s="457" t="s">
        <v>243</v>
      </c>
      <c r="G69" s="456" t="s">
        <v>243</v>
      </c>
      <c r="H69" s="457" t="s">
        <v>243</v>
      </c>
      <c r="I69" s="457" t="s">
        <v>243</v>
      </c>
      <c r="J69" s="456">
        <v>333</v>
      </c>
      <c r="K69" s="457">
        <v>2.9231039325842697E-2</v>
      </c>
      <c r="L69" s="457" t="s">
        <v>243</v>
      </c>
      <c r="M69" s="456">
        <v>2942</v>
      </c>
      <c r="N69" s="457">
        <v>0.258251404494382</v>
      </c>
      <c r="O69" s="457" t="s">
        <v>243</v>
      </c>
      <c r="P69" s="456" t="s">
        <v>243</v>
      </c>
      <c r="Q69" s="457" t="s">
        <v>243</v>
      </c>
      <c r="R69" s="457" t="s">
        <v>243</v>
      </c>
    </row>
    <row r="70" spans="1:21" x14ac:dyDescent="0.2">
      <c r="A70" s="315" t="s">
        <v>5</v>
      </c>
      <c r="B70" s="315" t="s">
        <v>78</v>
      </c>
      <c r="C70" s="26" t="s">
        <v>334</v>
      </c>
      <c r="D70" s="456">
        <v>106</v>
      </c>
      <c r="E70" s="457">
        <v>9.104964782683387E-3</v>
      </c>
      <c r="F70" s="457" t="s">
        <v>243</v>
      </c>
      <c r="G70" s="456">
        <v>17</v>
      </c>
      <c r="H70" s="457">
        <v>1.4602302009963924E-3</v>
      </c>
      <c r="I70" s="457" t="s">
        <v>243</v>
      </c>
      <c r="J70" s="456">
        <v>91</v>
      </c>
      <c r="K70" s="457">
        <v>7.8165263700395119E-3</v>
      </c>
      <c r="L70" s="457" t="s">
        <v>243</v>
      </c>
      <c r="M70" s="456">
        <v>180</v>
      </c>
      <c r="N70" s="457">
        <v>1.5461260951726508E-2</v>
      </c>
      <c r="O70" s="457" t="s">
        <v>243</v>
      </c>
      <c r="P70" s="456" t="s">
        <v>243</v>
      </c>
      <c r="Q70" s="457" t="s">
        <v>243</v>
      </c>
      <c r="R70" s="457" t="s">
        <v>243</v>
      </c>
    </row>
    <row r="71" spans="1:21" ht="13.5" thickBot="1" x14ac:dyDescent="0.25">
      <c r="A71" s="319" t="s">
        <v>5</v>
      </c>
      <c r="B71" s="319" t="s">
        <v>83</v>
      </c>
      <c r="C71" s="319" t="s">
        <v>201</v>
      </c>
      <c r="D71" s="462">
        <v>15</v>
      </c>
      <c r="E71" s="463">
        <v>1.8539117538005192E-3</v>
      </c>
      <c r="F71" s="463" t="s">
        <v>243</v>
      </c>
      <c r="G71" s="462">
        <v>26</v>
      </c>
      <c r="H71" s="463">
        <v>3.2134470399208998E-3</v>
      </c>
      <c r="I71" s="463" t="s">
        <v>243</v>
      </c>
      <c r="J71" s="462">
        <v>603</v>
      </c>
      <c r="K71" s="463">
        <v>7.4527252502780861E-2</v>
      </c>
      <c r="L71" s="463" t="s">
        <v>243</v>
      </c>
      <c r="M71" s="462">
        <v>166</v>
      </c>
      <c r="N71" s="463">
        <v>2.0516623408725745E-2</v>
      </c>
      <c r="O71" s="463" t="s">
        <v>243</v>
      </c>
      <c r="P71" s="462" t="s">
        <v>243</v>
      </c>
      <c r="Q71" s="463" t="s">
        <v>243</v>
      </c>
      <c r="R71" s="463" t="s">
        <v>243</v>
      </c>
    </row>
    <row r="72" spans="1:21" s="455" customFormat="1" ht="21.75" customHeight="1" thickTop="1" x14ac:dyDescent="0.2">
      <c r="A72" s="650" t="s">
        <v>151</v>
      </c>
      <c r="B72" s="651"/>
      <c r="C72" s="651"/>
      <c r="D72" s="464">
        <v>1610</v>
      </c>
      <c r="E72" s="465">
        <v>1.1941671240598715E-2</v>
      </c>
      <c r="F72" s="465">
        <v>0.22049689440993789</v>
      </c>
      <c r="G72" s="464">
        <v>240</v>
      </c>
      <c r="H72" s="465">
        <v>1.7801249054308643E-3</v>
      </c>
      <c r="I72" s="465" t="s">
        <v>243</v>
      </c>
      <c r="J72" s="464">
        <v>4038</v>
      </c>
      <c r="K72" s="465">
        <v>2.9950601533874292E-2</v>
      </c>
      <c r="L72" s="465">
        <v>0.36131748390292223</v>
      </c>
      <c r="M72" s="464">
        <v>10185</v>
      </c>
      <c r="N72" s="465">
        <v>7.5544050674222304E-2</v>
      </c>
      <c r="O72" s="465">
        <v>0.41394207167403041</v>
      </c>
      <c r="P72" s="464">
        <v>30</v>
      </c>
      <c r="Q72" s="465">
        <v>2.2251561317885804E-4</v>
      </c>
      <c r="R72" s="465" t="s">
        <v>243</v>
      </c>
      <c r="U72" s="163"/>
    </row>
    <row r="73" spans="1:21" x14ac:dyDescent="0.2">
      <c r="A73" s="29" t="s">
        <v>2</v>
      </c>
      <c r="B73" s="29" t="s">
        <v>0</v>
      </c>
      <c r="C73" s="10" t="s">
        <v>514</v>
      </c>
      <c r="D73" s="232">
        <v>146</v>
      </c>
      <c r="E73" s="177">
        <v>8.2874496225236981E-3</v>
      </c>
      <c r="F73" s="177">
        <v>1</v>
      </c>
      <c r="G73" s="232">
        <v>184</v>
      </c>
      <c r="H73" s="177">
        <v>1.0444457058523017E-2</v>
      </c>
      <c r="I73" s="177">
        <v>1</v>
      </c>
      <c r="J73" s="232">
        <v>324</v>
      </c>
      <c r="K73" s="177">
        <v>1.8391326559573141E-2</v>
      </c>
      <c r="L73" s="177">
        <v>1</v>
      </c>
      <c r="M73" s="232">
        <v>217</v>
      </c>
      <c r="N73" s="177">
        <v>1.231764772662769E-2</v>
      </c>
      <c r="O73" s="177">
        <v>1</v>
      </c>
      <c r="P73" s="232" t="s">
        <v>243</v>
      </c>
      <c r="Q73" s="177" t="s">
        <v>243</v>
      </c>
      <c r="R73" s="177" t="s">
        <v>243</v>
      </c>
    </row>
    <row r="74" spans="1:21" x14ac:dyDescent="0.2">
      <c r="A74" s="315" t="s">
        <v>2</v>
      </c>
      <c r="B74" s="315" t="s">
        <v>6</v>
      </c>
      <c r="C74" s="315" t="s">
        <v>7</v>
      </c>
      <c r="D74" s="456">
        <v>118</v>
      </c>
      <c r="E74" s="457">
        <v>4.5475566517650685E-3</v>
      </c>
      <c r="F74" s="457">
        <v>1</v>
      </c>
      <c r="G74" s="456">
        <v>104</v>
      </c>
      <c r="H74" s="457">
        <v>4.0080160320641279E-3</v>
      </c>
      <c r="I74" s="457">
        <v>1</v>
      </c>
      <c r="J74" s="456">
        <v>540</v>
      </c>
      <c r="K74" s="457">
        <v>2.0810852474179128E-2</v>
      </c>
      <c r="L74" s="457">
        <v>0.78518518518518521</v>
      </c>
      <c r="M74" s="456">
        <v>662</v>
      </c>
      <c r="N74" s="457">
        <v>2.5512563588715894E-2</v>
      </c>
      <c r="O74" s="457">
        <v>0.75075528700906347</v>
      </c>
      <c r="P74" s="456" t="s">
        <v>243</v>
      </c>
      <c r="Q74" s="457" t="s">
        <v>243</v>
      </c>
      <c r="R74" s="457" t="s">
        <v>243</v>
      </c>
    </row>
    <row r="75" spans="1:21" x14ac:dyDescent="0.2">
      <c r="A75" s="315" t="s">
        <v>2</v>
      </c>
      <c r="B75" s="315" t="s">
        <v>8</v>
      </c>
      <c r="C75" s="26" t="s">
        <v>338</v>
      </c>
      <c r="D75" s="456">
        <v>136</v>
      </c>
      <c r="E75" s="457">
        <v>2.8649069958500981E-3</v>
      </c>
      <c r="F75" s="457">
        <v>9.5588235294117641E-2</v>
      </c>
      <c r="G75" s="456">
        <v>139</v>
      </c>
      <c r="H75" s="457">
        <v>2.9281034736997323E-3</v>
      </c>
      <c r="I75" s="457">
        <v>2.1582733812949641E-2</v>
      </c>
      <c r="J75" s="456">
        <v>618</v>
      </c>
      <c r="K75" s="457">
        <v>1.301847443702471E-2</v>
      </c>
      <c r="L75" s="457">
        <v>0.28802588996763756</v>
      </c>
      <c r="M75" s="456">
        <v>1416</v>
      </c>
      <c r="N75" s="457">
        <v>2.9828737545027489E-2</v>
      </c>
      <c r="O75" s="457">
        <v>6.4265536723163846E-2</v>
      </c>
      <c r="P75" s="456" t="s">
        <v>243</v>
      </c>
      <c r="Q75" s="457" t="s">
        <v>243</v>
      </c>
      <c r="R75" s="457" t="s">
        <v>243</v>
      </c>
    </row>
    <row r="76" spans="1:21" x14ac:dyDescent="0.2">
      <c r="A76" s="315" t="s">
        <v>2</v>
      </c>
      <c r="B76" s="315" t="s">
        <v>10</v>
      </c>
      <c r="C76" s="315" t="s">
        <v>202</v>
      </c>
      <c r="D76" s="456">
        <v>136</v>
      </c>
      <c r="E76" s="457">
        <v>6.5221561480913104E-3</v>
      </c>
      <c r="F76" s="457" t="s">
        <v>243</v>
      </c>
      <c r="G76" s="456">
        <v>38</v>
      </c>
      <c r="H76" s="457">
        <v>1.8223671590255131E-3</v>
      </c>
      <c r="I76" s="457" t="s">
        <v>243</v>
      </c>
      <c r="J76" s="456">
        <v>412</v>
      </c>
      <c r="K76" s="457">
        <v>1.9758296566276617E-2</v>
      </c>
      <c r="L76" s="457" t="s">
        <v>243</v>
      </c>
      <c r="M76" s="456">
        <v>1030</v>
      </c>
      <c r="N76" s="457">
        <v>4.9395741415691544E-2</v>
      </c>
      <c r="O76" s="457">
        <v>2.2330097087378639E-2</v>
      </c>
      <c r="P76" s="456" t="s">
        <v>243</v>
      </c>
      <c r="Q76" s="457" t="s">
        <v>243</v>
      </c>
      <c r="R76" s="457" t="s">
        <v>243</v>
      </c>
    </row>
    <row r="77" spans="1:21" x14ac:dyDescent="0.2">
      <c r="A77" s="315" t="s">
        <v>2</v>
      </c>
      <c r="B77" s="26" t="s">
        <v>11</v>
      </c>
      <c r="C77" s="315" t="s">
        <v>204</v>
      </c>
      <c r="D77" s="456" t="s">
        <v>243</v>
      </c>
      <c r="E77" s="457" t="s">
        <v>243</v>
      </c>
      <c r="F77" s="457" t="s">
        <v>243</v>
      </c>
      <c r="G77" s="456">
        <v>52</v>
      </c>
      <c r="H77" s="457">
        <v>8.9547098329602198E-3</v>
      </c>
      <c r="I77" s="457" t="s">
        <v>243</v>
      </c>
      <c r="J77" s="456">
        <v>201</v>
      </c>
      <c r="K77" s="457">
        <v>3.4613397623557772E-2</v>
      </c>
      <c r="L77" s="457" t="s">
        <v>243</v>
      </c>
      <c r="M77" s="456">
        <v>286</v>
      </c>
      <c r="N77" s="457">
        <v>4.9250904081281209E-2</v>
      </c>
      <c r="O77" s="457" t="s">
        <v>243</v>
      </c>
      <c r="P77" s="456" t="s">
        <v>243</v>
      </c>
      <c r="Q77" s="457" t="s">
        <v>243</v>
      </c>
      <c r="R77" s="457" t="s">
        <v>243</v>
      </c>
    </row>
    <row r="78" spans="1:21" x14ac:dyDescent="0.2">
      <c r="A78" s="26" t="s">
        <v>2</v>
      </c>
      <c r="B78" s="315" t="s">
        <v>15</v>
      </c>
      <c r="C78" s="26" t="s">
        <v>445</v>
      </c>
      <c r="D78" s="456">
        <v>140</v>
      </c>
      <c r="E78" s="457">
        <v>4.1007615700058581E-3</v>
      </c>
      <c r="F78" s="457">
        <v>0.41428571428571431</v>
      </c>
      <c r="G78" s="456">
        <v>102</v>
      </c>
      <c r="H78" s="457">
        <v>2.9876977152899823E-3</v>
      </c>
      <c r="I78" s="457">
        <v>0.92156862745098034</v>
      </c>
      <c r="J78" s="456">
        <v>335</v>
      </c>
      <c r="K78" s="457">
        <v>9.8125366139425897E-3</v>
      </c>
      <c r="L78" s="457">
        <v>0.31940298507462689</v>
      </c>
      <c r="M78" s="456">
        <v>2394</v>
      </c>
      <c r="N78" s="457">
        <v>7.0123022847100175E-2</v>
      </c>
      <c r="O78" s="457">
        <v>0.60735171261487053</v>
      </c>
      <c r="P78" s="456" t="s">
        <v>243</v>
      </c>
      <c r="Q78" s="457" t="s">
        <v>243</v>
      </c>
      <c r="R78" s="457" t="s">
        <v>243</v>
      </c>
    </row>
    <row r="79" spans="1:21" x14ac:dyDescent="0.2">
      <c r="A79" s="315" t="s">
        <v>2</v>
      </c>
      <c r="B79" s="315" t="s">
        <v>18</v>
      </c>
      <c r="C79" s="26" t="s">
        <v>206</v>
      </c>
      <c r="D79" s="456">
        <v>95</v>
      </c>
      <c r="E79" s="457">
        <v>4.8727944193680756E-3</v>
      </c>
      <c r="F79" s="457">
        <v>1</v>
      </c>
      <c r="G79" s="456" t="s">
        <v>243</v>
      </c>
      <c r="H79" s="457" t="s">
        <v>243</v>
      </c>
      <c r="I79" s="457" t="s">
        <v>243</v>
      </c>
      <c r="J79" s="456">
        <v>1287</v>
      </c>
      <c r="K79" s="457">
        <v>6.6013541239228563E-2</v>
      </c>
      <c r="L79" s="457">
        <v>1</v>
      </c>
      <c r="M79" s="456">
        <v>1350</v>
      </c>
      <c r="N79" s="457">
        <v>6.9244973327862128E-2</v>
      </c>
      <c r="O79" s="457">
        <v>1</v>
      </c>
      <c r="P79" s="456" t="s">
        <v>243</v>
      </c>
      <c r="Q79" s="457" t="s">
        <v>243</v>
      </c>
      <c r="R79" s="457" t="s">
        <v>243</v>
      </c>
    </row>
    <row r="80" spans="1:21" x14ac:dyDescent="0.2">
      <c r="A80" s="315" t="s">
        <v>2</v>
      </c>
      <c r="B80" s="315" t="s">
        <v>19</v>
      </c>
      <c r="C80" s="26" t="s">
        <v>352</v>
      </c>
      <c r="D80" s="456" t="s">
        <v>243</v>
      </c>
      <c r="E80" s="457" t="s">
        <v>243</v>
      </c>
      <c r="F80" s="457" t="s">
        <v>243</v>
      </c>
      <c r="G80" s="456" t="s">
        <v>243</v>
      </c>
      <c r="H80" s="457" t="s">
        <v>243</v>
      </c>
      <c r="I80" s="457" t="s">
        <v>243</v>
      </c>
      <c r="J80" s="456">
        <v>10403</v>
      </c>
      <c r="K80" s="457">
        <v>1</v>
      </c>
      <c r="L80" s="457">
        <v>1</v>
      </c>
      <c r="M80" s="456" t="s">
        <v>243</v>
      </c>
      <c r="N80" s="457" t="s">
        <v>243</v>
      </c>
      <c r="O80" s="457" t="s">
        <v>243</v>
      </c>
      <c r="P80" s="456" t="s">
        <v>243</v>
      </c>
      <c r="Q80" s="457" t="s">
        <v>243</v>
      </c>
      <c r="R80" s="457" t="s">
        <v>243</v>
      </c>
    </row>
    <row r="81" spans="1:21" ht="13.5" thickBot="1" x14ac:dyDescent="0.25">
      <c r="A81" s="319" t="s">
        <v>2</v>
      </c>
      <c r="B81" s="319" t="s">
        <v>267</v>
      </c>
      <c r="C81" s="319" t="s">
        <v>203</v>
      </c>
      <c r="D81" s="462">
        <v>105</v>
      </c>
      <c r="E81" s="463">
        <v>1.5151515151515152E-2</v>
      </c>
      <c r="F81" s="463" t="s">
        <v>243</v>
      </c>
      <c r="G81" s="462" t="s">
        <v>243</v>
      </c>
      <c r="H81" s="463" t="s">
        <v>243</v>
      </c>
      <c r="I81" s="463" t="s">
        <v>243</v>
      </c>
      <c r="J81" s="462">
        <v>46</v>
      </c>
      <c r="K81" s="463">
        <v>6.6378066378066378E-3</v>
      </c>
      <c r="L81" s="463" t="s">
        <v>243</v>
      </c>
      <c r="M81" s="462">
        <v>109</v>
      </c>
      <c r="N81" s="463">
        <v>1.5728715728715727E-2</v>
      </c>
      <c r="O81" s="463" t="s">
        <v>243</v>
      </c>
      <c r="P81" s="462" t="s">
        <v>243</v>
      </c>
      <c r="Q81" s="463" t="s">
        <v>243</v>
      </c>
      <c r="R81" s="463" t="s">
        <v>243</v>
      </c>
    </row>
    <row r="82" spans="1:21" s="455" customFormat="1" ht="21.75" customHeight="1" thickTop="1" x14ac:dyDescent="0.2">
      <c r="A82" s="650" t="s">
        <v>152</v>
      </c>
      <c r="B82" s="651"/>
      <c r="C82" s="651"/>
      <c r="D82" s="464">
        <v>876</v>
      </c>
      <c r="E82" s="465">
        <v>4.6431751685536192E-3</v>
      </c>
      <c r="F82" s="465">
        <v>0.4908675799086758</v>
      </c>
      <c r="G82" s="464">
        <v>619</v>
      </c>
      <c r="H82" s="465">
        <v>3.2809651019802401E-3</v>
      </c>
      <c r="I82" s="465">
        <v>0.62197092084006467</v>
      </c>
      <c r="J82" s="464">
        <v>14166</v>
      </c>
      <c r="K82" s="465">
        <v>7.5085866938048598E-2</v>
      </c>
      <c r="L82" s="465">
        <v>0.89813638288860653</v>
      </c>
      <c r="M82" s="464">
        <v>7464</v>
      </c>
      <c r="N82" s="465">
        <v>3.9562396641648644E-2</v>
      </c>
      <c r="O82" s="465">
        <v>0.48660235798499463</v>
      </c>
      <c r="P82" s="464" t="s">
        <v>243</v>
      </c>
      <c r="Q82" s="465" t="s">
        <v>243</v>
      </c>
      <c r="R82" s="465" t="s">
        <v>243</v>
      </c>
      <c r="U82" s="163"/>
    </row>
    <row r="83" spans="1:21" x14ac:dyDescent="0.2">
      <c r="A83" s="315" t="s">
        <v>13</v>
      </c>
      <c r="B83" s="315" t="s">
        <v>12</v>
      </c>
      <c r="C83" s="26" t="s">
        <v>515</v>
      </c>
      <c r="D83" s="456">
        <v>119</v>
      </c>
      <c r="E83" s="457">
        <v>1.8212427303336394E-2</v>
      </c>
      <c r="F83" s="457" t="s">
        <v>243</v>
      </c>
      <c r="G83" s="456" t="s">
        <v>243</v>
      </c>
      <c r="H83" s="457" t="s">
        <v>243</v>
      </c>
      <c r="I83" s="457" t="s">
        <v>243</v>
      </c>
      <c r="J83" s="456">
        <v>364</v>
      </c>
      <c r="K83" s="457">
        <v>5.5708601163146618E-2</v>
      </c>
      <c r="L83" s="457" t="s">
        <v>243</v>
      </c>
      <c r="M83" s="456">
        <v>313</v>
      </c>
      <c r="N83" s="457">
        <v>4.7903275176002451E-2</v>
      </c>
      <c r="O83" s="457" t="s">
        <v>243</v>
      </c>
      <c r="P83" s="456" t="s">
        <v>243</v>
      </c>
      <c r="Q83" s="457" t="s">
        <v>243</v>
      </c>
      <c r="R83" s="457" t="s">
        <v>243</v>
      </c>
    </row>
    <row r="84" spans="1:21" x14ac:dyDescent="0.2">
      <c r="A84" s="315" t="s">
        <v>13</v>
      </c>
      <c r="B84" s="315" t="s">
        <v>91</v>
      </c>
      <c r="C84" s="26" t="s">
        <v>516</v>
      </c>
      <c r="D84" s="456">
        <v>120</v>
      </c>
      <c r="E84" s="457">
        <v>1.3374944271065538E-2</v>
      </c>
      <c r="F84" s="457" t="s">
        <v>243</v>
      </c>
      <c r="G84" s="456">
        <v>81</v>
      </c>
      <c r="H84" s="457">
        <v>9.0280873829692368E-3</v>
      </c>
      <c r="I84" s="457" t="s">
        <v>243</v>
      </c>
      <c r="J84" s="456">
        <v>124</v>
      </c>
      <c r="K84" s="457">
        <v>1.3820775746767721E-2</v>
      </c>
      <c r="L84" s="457" t="s">
        <v>243</v>
      </c>
      <c r="M84" s="456">
        <v>622</v>
      </c>
      <c r="N84" s="457">
        <v>6.9326794471689698E-2</v>
      </c>
      <c r="O84" s="457" t="s">
        <v>243</v>
      </c>
      <c r="P84" s="456" t="s">
        <v>243</v>
      </c>
      <c r="Q84" s="457" t="s">
        <v>243</v>
      </c>
      <c r="R84" s="457" t="s">
        <v>243</v>
      </c>
    </row>
    <row r="85" spans="1:21" ht="13.5" thickBot="1" x14ac:dyDescent="0.25">
      <c r="A85" s="30" t="s">
        <v>13</v>
      </c>
      <c r="B85" s="30" t="s">
        <v>108</v>
      </c>
      <c r="C85" s="28" t="s">
        <v>517</v>
      </c>
      <c r="D85" s="459">
        <v>478</v>
      </c>
      <c r="E85" s="180">
        <v>8.7122938120842066E-3</v>
      </c>
      <c r="F85" s="180">
        <v>0.30334728033472802</v>
      </c>
      <c r="G85" s="459">
        <v>65</v>
      </c>
      <c r="H85" s="180">
        <v>1.1847261459947142E-3</v>
      </c>
      <c r="I85" s="180">
        <v>0.55384615384615388</v>
      </c>
      <c r="J85" s="459">
        <v>529</v>
      </c>
      <c r="K85" s="180">
        <v>9.6418481727877526E-3</v>
      </c>
      <c r="L85" s="180">
        <v>0.54631379962192816</v>
      </c>
      <c r="M85" s="459">
        <v>3157</v>
      </c>
      <c r="N85" s="180">
        <v>5.7541237583158662E-2</v>
      </c>
      <c r="O85" s="180">
        <v>0.46088058283180233</v>
      </c>
      <c r="P85" s="459" t="s">
        <v>243</v>
      </c>
      <c r="Q85" s="180" t="s">
        <v>243</v>
      </c>
      <c r="R85" s="180" t="s">
        <v>243</v>
      </c>
    </row>
    <row r="86" spans="1:21" s="455" customFormat="1" ht="21.75" customHeight="1" thickTop="1" thickBot="1" x14ac:dyDescent="0.25">
      <c r="A86" s="648" t="s">
        <v>153</v>
      </c>
      <c r="B86" s="649"/>
      <c r="C86" s="649"/>
      <c r="D86" s="466">
        <v>717</v>
      </c>
      <c r="E86" s="467">
        <v>1.0188856204970797E-2</v>
      </c>
      <c r="F86" s="467">
        <v>0.20223152022315202</v>
      </c>
      <c r="G86" s="466">
        <v>146</v>
      </c>
      <c r="H86" s="467">
        <v>2.0747182788364523E-3</v>
      </c>
      <c r="I86" s="467">
        <v>0.24657534246575341</v>
      </c>
      <c r="J86" s="466">
        <v>1017</v>
      </c>
      <c r="K86" s="467">
        <v>1.4451975956004604E-2</v>
      </c>
      <c r="L86" s="467">
        <v>0.28416912487708945</v>
      </c>
      <c r="M86" s="466">
        <v>4092</v>
      </c>
      <c r="N86" s="467">
        <v>5.8148953404101124E-2</v>
      </c>
      <c r="O86" s="467">
        <v>0.3555718475073314</v>
      </c>
      <c r="P86" s="466" t="s">
        <v>243</v>
      </c>
      <c r="Q86" s="467" t="s">
        <v>243</v>
      </c>
      <c r="R86" s="467" t="s">
        <v>243</v>
      </c>
    </row>
    <row r="87" spans="1:21" ht="13.5" thickTop="1" x14ac:dyDescent="0.2">
      <c r="A87" s="534" t="s">
        <v>124</v>
      </c>
      <c r="B87" s="535"/>
      <c r="C87" s="535"/>
      <c r="D87" s="468">
        <v>15373</v>
      </c>
      <c r="E87" s="427">
        <v>8.6739610769185627E-3</v>
      </c>
      <c r="F87" s="427">
        <v>0.4217784427242568</v>
      </c>
      <c r="G87" s="468">
        <v>4122</v>
      </c>
      <c r="H87" s="427">
        <v>2.325770347951494E-3</v>
      </c>
      <c r="I87" s="427">
        <v>0.53347889374090252</v>
      </c>
      <c r="J87" s="468">
        <v>117851</v>
      </c>
      <c r="K87" s="427">
        <v>6.6495478233001337E-2</v>
      </c>
      <c r="L87" s="427">
        <v>0.80112175543695008</v>
      </c>
      <c r="M87" s="468">
        <v>98140</v>
      </c>
      <c r="N87" s="427">
        <v>5.5373872379417668E-2</v>
      </c>
      <c r="O87" s="427">
        <v>0.39036070919095173</v>
      </c>
      <c r="P87" s="468">
        <v>1303</v>
      </c>
      <c r="Q87" s="427">
        <v>7.3519620654555955E-4</v>
      </c>
      <c r="R87" s="427">
        <v>0.79201841903300074</v>
      </c>
    </row>
    <row r="88" spans="1:21" x14ac:dyDescent="0.2">
      <c r="A88" s="22" t="s">
        <v>399</v>
      </c>
      <c r="B88" s="1"/>
      <c r="C88" s="1"/>
      <c r="D88" s="12"/>
      <c r="E88" s="12"/>
      <c r="F88" s="12"/>
      <c r="G88" s="12"/>
      <c r="H88" s="12"/>
      <c r="I88" s="12"/>
      <c r="J88" s="12"/>
      <c r="K88" s="12"/>
      <c r="L88" s="12"/>
    </row>
    <row r="90" spans="1:21" s="404" customFormat="1" ht="11.25" x14ac:dyDescent="0.2">
      <c r="A90" s="343"/>
      <c r="B90" s="1"/>
      <c r="C90" s="1"/>
      <c r="D90" s="7"/>
      <c r="E90" s="34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21" s="404" customFormat="1" ht="11.25" x14ac:dyDescent="0.2">
      <c r="A91" s="343"/>
      <c r="B91" s="1"/>
      <c r="C91" s="1"/>
      <c r="D91" s="7"/>
      <c r="E91" s="34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21" s="404" customFormat="1" ht="11.25" x14ac:dyDescent="0.2">
      <c r="A92" s="343"/>
      <c r="B92" s="1"/>
      <c r="C92" s="1"/>
      <c r="D92" s="7"/>
      <c r="E92" s="34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21" s="404" customFormat="1" ht="11.25" x14ac:dyDescent="0.2">
      <c r="A93" s="343"/>
      <c r="B93" s="1"/>
      <c r="C93" s="1"/>
      <c r="D93" s="7"/>
      <c r="E93" s="34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21" s="404" customFormat="1" ht="11.25" x14ac:dyDescent="0.2">
      <c r="A94" s="343"/>
      <c r="B94" s="1"/>
      <c r="C94" s="1"/>
      <c r="D94" s="7"/>
      <c r="E94" s="34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21" s="404" customFormat="1" ht="11.25" x14ac:dyDescent="0.2">
      <c r="A95" s="343"/>
      <c r="B95" s="1"/>
      <c r="C95" s="1"/>
      <c r="D95" s="7"/>
      <c r="E95" s="34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21" s="404" customFormat="1" ht="11.25" x14ac:dyDescent="0.2">
      <c r="A96" s="343"/>
      <c r="B96" s="1"/>
      <c r="C96" s="1"/>
      <c r="D96" s="7"/>
      <c r="E96" s="34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404" customFormat="1" ht="11.25" x14ac:dyDescent="0.2">
      <c r="A97" s="343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404" customFormat="1" ht="11.25" x14ac:dyDescent="0.2"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404" customFormat="1" ht="11.25" x14ac:dyDescent="0.2"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404" customFormat="1" ht="11.25" x14ac:dyDescent="0.2"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404" customFormat="1" ht="11.25" x14ac:dyDescent="0.2"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404" customFormat="1" ht="11.25" x14ac:dyDescent="0.2"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404" customFormat="1" ht="11.25" x14ac:dyDescent="0.2"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404" customFormat="1" ht="11.25" x14ac:dyDescent="0.2"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</sheetData>
  <mergeCells count="17">
    <mergeCell ref="A43:C43"/>
    <mergeCell ref="A1:A2"/>
    <mergeCell ref="B1:B2"/>
    <mergeCell ref="C1:C2"/>
    <mergeCell ref="D1:F1"/>
    <mergeCell ref="M1:O1"/>
    <mergeCell ref="P1:R1"/>
    <mergeCell ref="A17:C17"/>
    <mergeCell ref="A24:C24"/>
    <mergeCell ref="A35:C35"/>
    <mergeCell ref="G1:I1"/>
    <mergeCell ref="J1:L1"/>
    <mergeCell ref="A64:C64"/>
    <mergeCell ref="A72:C72"/>
    <mergeCell ref="A82:C82"/>
    <mergeCell ref="A86:C86"/>
    <mergeCell ref="A87:C87"/>
  </mergeCells>
  <pageMargins left="3.937007874015748E-2" right="3.937007874015748E-2" top="0.59055118110236227" bottom="0.39370078740157483" header="0.19685039370078741" footer="0.19685039370078741"/>
  <pageSetup paperSize="9" scale="96" orientation="landscape" r:id="rId1"/>
  <headerFooter>
    <oddHeader>&amp;C&amp;"Arial,Gras"&amp;12&amp;UANNEXE 8.c&amp;U : PMSI SSR - Année 2016 - Répartition des journées réalisées par Catégorie majeure - Adultes - CM 16 à 27</oddHeader>
    <oddFooter>&amp;C&amp;8Soins de suite et de réadaptation (SSR) - Bilan PMSI 2016</oddFooter>
  </headerFooter>
  <rowBreaks count="2" manualBreakCount="2">
    <brk id="35" max="16383" man="1"/>
    <brk id="64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R33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479</v>
      </c>
      <c r="E1" s="653"/>
      <c r="F1" s="653"/>
      <c r="G1" s="652" t="s">
        <v>480</v>
      </c>
      <c r="H1" s="653"/>
      <c r="I1" s="653"/>
      <c r="J1" s="652" t="s">
        <v>481</v>
      </c>
      <c r="K1" s="653"/>
      <c r="L1" s="653"/>
      <c r="M1" s="652" t="s">
        <v>482</v>
      </c>
      <c r="N1" s="653"/>
      <c r="O1" s="653"/>
      <c r="P1" s="652" t="s">
        <v>483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219" t="s">
        <v>22</v>
      </c>
      <c r="B3" s="221" t="s">
        <v>21</v>
      </c>
      <c r="C3" s="219" t="s">
        <v>172</v>
      </c>
      <c r="D3" s="447" t="s">
        <v>243</v>
      </c>
      <c r="E3" s="448" t="s">
        <v>243</v>
      </c>
      <c r="F3" s="141" t="s">
        <v>243</v>
      </c>
      <c r="G3" s="447" t="s">
        <v>243</v>
      </c>
      <c r="H3" s="448" t="s">
        <v>243</v>
      </c>
      <c r="I3" s="141" t="s">
        <v>243</v>
      </c>
      <c r="J3" s="447" t="s">
        <v>243</v>
      </c>
      <c r="K3" s="448" t="s">
        <v>243</v>
      </c>
      <c r="L3" s="141" t="s">
        <v>243</v>
      </c>
      <c r="M3" s="447" t="s">
        <v>243</v>
      </c>
      <c r="N3" s="448" t="s">
        <v>243</v>
      </c>
      <c r="O3" s="141" t="s">
        <v>243</v>
      </c>
      <c r="P3" s="447">
        <v>5</v>
      </c>
      <c r="Q3" s="448">
        <v>1.6181229773462782E-2</v>
      </c>
      <c r="R3" s="141" t="s">
        <v>243</v>
      </c>
    </row>
    <row r="4" spans="1:18" x14ac:dyDescent="0.2">
      <c r="A4" s="219" t="s">
        <v>22</v>
      </c>
      <c r="B4" s="219" t="s">
        <v>41</v>
      </c>
      <c r="C4" s="221" t="s">
        <v>497</v>
      </c>
      <c r="D4" s="447">
        <v>2662</v>
      </c>
      <c r="E4" s="448">
        <v>0.41004313000616144</v>
      </c>
      <c r="F4" s="141">
        <v>0.97896318557475581</v>
      </c>
      <c r="G4" s="447" t="s">
        <v>243</v>
      </c>
      <c r="H4" s="448" t="s">
        <v>243</v>
      </c>
      <c r="I4" s="141" t="s">
        <v>243</v>
      </c>
      <c r="J4" s="447" t="s">
        <v>243</v>
      </c>
      <c r="K4" s="448" t="s">
        <v>243</v>
      </c>
      <c r="L4" s="141" t="s">
        <v>243</v>
      </c>
      <c r="M4" s="447" t="s">
        <v>243</v>
      </c>
      <c r="N4" s="448" t="s">
        <v>243</v>
      </c>
      <c r="O4" s="141" t="s">
        <v>243</v>
      </c>
      <c r="P4" s="447">
        <v>53</v>
      </c>
      <c r="Q4" s="448">
        <v>8.1638940234134323E-3</v>
      </c>
      <c r="R4" s="141" t="s">
        <v>243</v>
      </c>
    </row>
    <row r="5" spans="1:18" x14ac:dyDescent="0.2">
      <c r="A5" s="219" t="s">
        <v>22</v>
      </c>
      <c r="B5" s="219" t="s">
        <v>43</v>
      </c>
      <c r="C5" s="221" t="s">
        <v>498</v>
      </c>
      <c r="D5" s="447">
        <v>1937</v>
      </c>
      <c r="E5" s="448">
        <v>0.36498963632937631</v>
      </c>
      <c r="F5" s="141">
        <v>0.3205988642230253</v>
      </c>
      <c r="G5" s="447" t="s">
        <v>243</v>
      </c>
      <c r="H5" s="448" t="s">
        <v>243</v>
      </c>
      <c r="I5" s="141" t="s">
        <v>243</v>
      </c>
      <c r="J5" s="447">
        <v>257</v>
      </c>
      <c r="K5" s="448">
        <v>4.8426606368946676E-2</v>
      </c>
      <c r="L5" s="141">
        <v>6.2256809338521402E-2</v>
      </c>
      <c r="M5" s="447">
        <v>210</v>
      </c>
      <c r="N5" s="448">
        <v>3.9570378745053703E-2</v>
      </c>
      <c r="O5" s="141">
        <v>0.31428571428571428</v>
      </c>
      <c r="P5" s="447">
        <v>240</v>
      </c>
      <c r="Q5" s="448">
        <v>4.5223289994347091E-2</v>
      </c>
      <c r="R5" s="141" t="s">
        <v>243</v>
      </c>
    </row>
    <row r="6" spans="1:18" x14ac:dyDescent="0.2">
      <c r="A6" s="219" t="s">
        <v>22</v>
      </c>
      <c r="B6" s="219" t="s">
        <v>44</v>
      </c>
      <c r="C6" s="221" t="s">
        <v>450</v>
      </c>
      <c r="D6" s="447">
        <v>2204</v>
      </c>
      <c r="E6" s="448">
        <v>0.18150374701474101</v>
      </c>
      <c r="F6" s="141">
        <v>1</v>
      </c>
      <c r="G6" s="447" t="s">
        <v>243</v>
      </c>
      <c r="H6" s="448" t="s">
        <v>243</v>
      </c>
      <c r="I6" s="141" t="s">
        <v>243</v>
      </c>
      <c r="J6" s="447" t="s">
        <v>243</v>
      </c>
      <c r="K6" s="448" t="s">
        <v>243</v>
      </c>
      <c r="L6" s="141" t="s">
        <v>243</v>
      </c>
      <c r="M6" s="447">
        <v>369</v>
      </c>
      <c r="N6" s="448">
        <v>3.0387877789673064E-2</v>
      </c>
      <c r="O6" s="141">
        <v>1</v>
      </c>
      <c r="P6" s="447">
        <v>11</v>
      </c>
      <c r="Q6" s="448">
        <v>9.0587169562711032E-4</v>
      </c>
      <c r="R6" s="141">
        <v>1</v>
      </c>
    </row>
    <row r="7" spans="1:18" x14ac:dyDescent="0.2">
      <c r="A7" s="219" t="s">
        <v>22</v>
      </c>
      <c r="B7" s="219" t="s">
        <v>47</v>
      </c>
      <c r="C7" s="219" t="s">
        <v>178</v>
      </c>
      <c r="D7" s="447" t="s">
        <v>243</v>
      </c>
      <c r="E7" s="448" t="s">
        <v>243</v>
      </c>
      <c r="F7" s="141" t="s">
        <v>243</v>
      </c>
      <c r="G7" s="447" t="s">
        <v>243</v>
      </c>
      <c r="H7" s="448" t="s">
        <v>243</v>
      </c>
      <c r="I7" s="141" t="s">
        <v>243</v>
      </c>
      <c r="J7" s="447" t="s">
        <v>243</v>
      </c>
      <c r="K7" s="448" t="s">
        <v>243</v>
      </c>
      <c r="L7" s="141" t="s">
        <v>243</v>
      </c>
      <c r="M7" s="447" t="s">
        <v>243</v>
      </c>
      <c r="N7" s="448" t="s">
        <v>243</v>
      </c>
      <c r="O7" s="141" t="s">
        <v>243</v>
      </c>
      <c r="P7" s="447" t="s">
        <v>243</v>
      </c>
      <c r="Q7" s="448" t="s">
        <v>243</v>
      </c>
      <c r="R7" s="141" t="s">
        <v>243</v>
      </c>
    </row>
    <row r="8" spans="1:18" x14ac:dyDescent="0.2">
      <c r="A8" s="221" t="s">
        <v>27</v>
      </c>
      <c r="B8" s="221" t="s">
        <v>48</v>
      </c>
      <c r="C8" s="222" t="s">
        <v>236</v>
      </c>
      <c r="D8" s="447">
        <v>299</v>
      </c>
      <c r="E8" s="448">
        <v>0.76081424936386766</v>
      </c>
      <c r="F8" s="141">
        <v>1</v>
      </c>
      <c r="G8" s="447" t="s">
        <v>243</v>
      </c>
      <c r="H8" s="448" t="s">
        <v>243</v>
      </c>
      <c r="I8" s="141" t="s">
        <v>243</v>
      </c>
      <c r="J8" s="447" t="s">
        <v>243</v>
      </c>
      <c r="K8" s="448" t="s">
        <v>243</v>
      </c>
      <c r="L8" s="141" t="s">
        <v>243</v>
      </c>
      <c r="M8" s="447" t="s">
        <v>243</v>
      </c>
      <c r="N8" s="448" t="s">
        <v>243</v>
      </c>
      <c r="O8" s="141" t="s">
        <v>243</v>
      </c>
      <c r="P8" s="447" t="s">
        <v>243</v>
      </c>
      <c r="Q8" s="448" t="s">
        <v>243</v>
      </c>
      <c r="R8" s="141" t="s">
        <v>243</v>
      </c>
    </row>
    <row r="9" spans="1:18" x14ac:dyDescent="0.2">
      <c r="A9" s="219" t="s">
        <v>35</v>
      </c>
      <c r="B9" s="219" t="s">
        <v>95</v>
      </c>
      <c r="C9" s="219" t="s">
        <v>182</v>
      </c>
      <c r="D9" s="447">
        <v>9356</v>
      </c>
      <c r="E9" s="448">
        <v>0.6181289640591966</v>
      </c>
      <c r="F9" s="141">
        <v>1</v>
      </c>
      <c r="G9" s="447">
        <v>4</v>
      </c>
      <c r="H9" s="448">
        <v>2.6427061310782242E-4</v>
      </c>
      <c r="I9" s="141">
        <v>1</v>
      </c>
      <c r="J9" s="447">
        <v>7</v>
      </c>
      <c r="K9" s="448">
        <v>4.624735729386892E-4</v>
      </c>
      <c r="L9" s="141">
        <v>1</v>
      </c>
      <c r="M9" s="447">
        <v>210</v>
      </c>
      <c r="N9" s="448">
        <v>1.3874207188160676E-2</v>
      </c>
      <c r="O9" s="141">
        <v>1</v>
      </c>
      <c r="P9" s="447">
        <v>12</v>
      </c>
      <c r="Q9" s="448">
        <v>7.9281183932346721E-4</v>
      </c>
      <c r="R9" s="141">
        <v>1</v>
      </c>
    </row>
    <row r="10" spans="1:18" x14ac:dyDescent="0.2">
      <c r="A10" s="220" t="s">
        <v>87</v>
      </c>
      <c r="B10" s="220" t="s">
        <v>110</v>
      </c>
      <c r="C10" s="446" t="s">
        <v>251</v>
      </c>
      <c r="D10" s="447">
        <v>1179</v>
      </c>
      <c r="E10" s="448">
        <v>0.86121256391526657</v>
      </c>
      <c r="F10" s="141" t="s">
        <v>243</v>
      </c>
      <c r="G10" s="447" t="s">
        <v>243</v>
      </c>
      <c r="H10" s="448" t="s">
        <v>243</v>
      </c>
      <c r="I10" s="141" t="s">
        <v>243</v>
      </c>
      <c r="J10" s="447" t="s">
        <v>243</v>
      </c>
      <c r="K10" s="448" t="s">
        <v>243</v>
      </c>
      <c r="L10" s="141" t="s">
        <v>243</v>
      </c>
      <c r="M10" s="447" t="s">
        <v>243</v>
      </c>
      <c r="N10" s="448" t="s">
        <v>243</v>
      </c>
      <c r="O10" s="141" t="s">
        <v>243</v>
      </c>
      <c r="P10" s="447" t="s">
        <v>243</v>
      </c>
      <c r="Q10" s="448" t="s">
        <v>243</v>
      </c>
      <c r="R10" s="141" t="s">
        <v>243</v>
      </c>
    </row>
    <row r="11" spans="1:18" x14ac:dyDescent="0.2">
      <c r="A11" s="219" t="s">
        <v>55</v>
      </c>
      <c r="B11" s="219" t="s">
        <v>70</v>
      </c>
      <c r="C11" s="219" t="s">
        <v>171</v>
      </c>
      <c r="D11" s="447">
        <v>811</v>
      </c>
      <c r="E11" s="448">
        <v>0.35245545415036938</v>
      </c>
      <c r="F11" s="141">
        <v>1</v>
      </c>
      <c r="G11" s="447">
        <v>7</v>
      </c>
      <c r="H11" s="448">
        <v>3.0421555845284659E-3</v>
      </c>
      <c r="I11" s="141">
        <v>1</v>
      </c>
      <c r="J11" s="447" t="s">
        <v>243</v>
      </c>
      <c r="K11" s="448" t="s">
        <v>243</v>
      </c>
      <c r="L11" s="141" t="s">
        <v>243</v>
      </c>
      <c r="M11" s="447" t="s">
        <v>243</v>
      </c>
      <c r="N11" s="448" t="s">
        <v>243</v>
      </c>
      <c r="O11" s="141" t="s">
        <v>243</v>
      </c>
      <c r="P11" s="447" t="s">
        <v>243</v>
      </c>
      <c r="Q11" s="448" t="s">
        <v>243</v>
      </c>
      <c r="R11" s="141" t="s">
        <v>243</v>
      </c>
    </row>
    <row r="12" spans="1:18" x14ac:dyDescent="0.2">
      <c r="A12" s="219" t="s">
        <v>55</v>
      </c>
      <c r="B12" s="219" t="s">
        <v>80</v>
      </c>
      <c r="C12" s="219" t="s">
        <v>196</v>
      </c>
      <c r="D12" s="447">
        <v>1800</v>
      </c>
      <c r="E12" s="448">
        <v>0.3639304488475536</v>
      </c>
      <c r="F12" s="141">
        <v>1</v>
      </c>
      <c r="G12" s="447">
        <v>35</v>
      </c>
      <c r="H12" s="448">
        <v>7.0764253942579864E-3</v>
      </c>
      <c r="I12" s="141">
        <v>1</v>
      </c>
      <c r="J12" s="447" t="s">
        <v>243</v>
      </c>
      <c r="K12" s="448" t="s">
        <v>243</v>
      </c>
      <c r="L12" s="141" t="s">
        <v>243</v>
      </c>
      <c r="M12" s="447">
        <v>98</v>
      </c>
      <c r="N12" s="448">
        <v>1.981399110392236E-2</v>
      </c>
      <c r="O12" s="141">
        <v>1</v>
      </c>
      <c r="P12" s="447" t="s">
        <v>243</v>
      </c>
      <c r="Q12" s="448" t="s">
        <v>243</v>
      </c>
      <c r="R12" s="141" t="s">
        <v>243</v>
      </c>
    </row>
    <row r="13" spans="1:18" x14ac:dyDescent="0.2">
      <c r="A13" s="219" t="s">
        <v>55</v>
      </c>
      <c r="B13" s="219" t="s">
        <v>81</v>
      </c>
      <c r="C13" s="221" t="s">
        <v>386</v>
      </c>
      <c r="D13" s="447">
        <v>1899</v>
      </c>
      <c r="E13" s="448">
        <v>0.19312519068442999</v>
      </c>
      <c r="F13" s="141" t="s">
        <v>243</v>
      </c>
      <c r="G13" s="447" t="s">
        <v>243</v>
      </c>
      <c r="H13" s="448" t="s">
        <v>243</v>
      </c>
      <c r="I13" s="141" t="s">
        <v>243</v>
      </c>
      <c r="J13" s="447" t="s">
        <v>243</v>
      </c>
      <c r="K13" s="448" t="s">
        <v>243</v>
      </c>
      <c r="L13" s="141" t="s">
        <v>243</v>
      </c>
      <c r="M13" s="447">
        <v>137</v>
      </c>
      <c r="N13" s="448">
        <v>1.3932675683921489E-2</v>
      </c>
      <c r="O13" s="141" t="s">
        <v>243</v>
      </c>
      <c r="P13" s="447" t="s">
        <v>243</v>
      </c>
      <c r="Q13" s="448" t="s">
        <v>243</v>
      </c>
      <c r="R13" s="141" t="s">
        <v>243</v>
      </c>
    </row>
    <row r="14" spans="1:18" x14ac:dyDescent="0.2">
      <c r="A14" s="219" t="s">
        <v>2</v>
      </c>
      <c r="B14" s="219" t="s">
        <v>8</v>
      </c>
      <c r="C14" s="221" t="s">
        <v>339</v>
      </c>
      <c r="D14" s="447">
        <v>2335</v>
      </c>
      <c r="E14" s="448">
        <v>0.25432959372617364</v>
      </c>
      <c r="F14" s="141">
        <v>1</v>
      </c>
      <c r="G14" s="447" t="s">
        <v>243</v>
      </c>
      <c r="H14" s="448" t="s">
        <v>243</v>
      </c>
      <c r="I14" s="141" t="s">
        <v>243</v>
      </c>
      <c r="J14" s="447" t="s">
        <v>243</v>
      </c>
      <c r="K14" s="448" t="s">
        <v>243</v>
      </c>
      <c r="L14" s="141" t="s">
        <v>243</v>
      </c>
      <c r="M14" s="447" t="s">
        <v>243</v>
      </c>
      <c r="N14" s="448" t="s">
        <v>243</v>
      </c>
      <c r="O14" s="141" t="s">
        <v>243</v>
      </c>
      <c r="P14" s="447" t="s">
        <v>243</v>
      </c>
      <c r="Q14" s="448" t="s">
        <v>243</v>
      </c>
      <c r="R14" s="141" t="s">
        <v>243</v>
      </c>
    </row>
    <row r="15" spans="1:18" ht="13.5" thickBot="1" x14ac:dyDescent="0.25">
      <c r="A15" s="219" t="s">
        <v>2</v>
      </c>
      <c r="B15" s="219" t="s">
        <v>16</v>
      </c>
      <c r="C15" s="219" t="s">
        <v>17</v>
      </c>
      <c r="D15" s="449">
        <v>468</v>
      </c>
      <c r="E15" s="450">
        <v>0.13197969543147209</v>
      </c>
      <c r="F15" s="126" t="s">
        <v>243</v>
      </c>
      <c r="G15" s="449" t="s">
        <v>243</v>
      </c>
      <c r="H15" s="450" t="s">
        <v>243</v>
      </c>
      <c r="I15" s="126" t="s">
        <v>243</v>
      </c>
      <c r="J15" s="449" t="s">
        <v>243</v>
      </c>
      <c r="K15" s="450" t="s">
        <v>243</v>
      </c>
      <c r="L15" s="126" t="s">
        <v>243</v>
      </c>
      <c r="M15" s="449" t="s">
        <v>243</v>
      </c>
      <c r="N15" s="450" t="s">
        <v>243</v>
      </c>
      <c r="O15" s="126" t="s">
        <v>243</v>
      </c>
      <c r="P15" s="449" t="s">
        <v>243</v>
      </c>
      <c r="Q15" s="450" t="s">
        <v>243</v>
      </c>
      <c r="R15" s="126" t="s">
        <v>243</v>
      </c>
    </row>
    <row r="16" spans="1:18" ht="13.5" thickTop="1" x14ac:dyDescent="0.2">
      <c r="A16" s="534" t="s">
        <v>124</v>
      </c>
      <c r="B16" s="535"/>
      <c r="C16" s="535"/>
      <c r="D16" s="451">
        <v>24950</v>
      </c>
      <c r="E16" s="452">
        <v>0.34588404913078435</v>
      </c>
      <c r="F16" s="453">
        <v>0.80288577154308616</v>
      </c>
      <c r="G16" s="451">
        <v>46</v>
      </c>
      <c r="H16" s="452">
        <v>6.377020545096626E-4</v>
      </c>
      <c r="I16" s="453">
        <v>1</v>
      </c>
      <c r="J16" s="451">
        <v>264</v>
      </c>
      <c r="K16" s="452">
        <v>3.6598552693598027E-3</v>
      </c>
      <c r="L16" s="453">
        <v>8.7121212121212127E-2</v>
      </c>
      <c r="M16" s="451">
        <v>1024</v>
      </c>
      <c r="N16" s="452">
        <v>1.419580225691075E-2</v>
      </c>
      <c r="O16" s="453">
        <v>0.7255859375</v>
      </c>
      <c r="P16" s="451">
        <v>321</v>
      </c>
      <c r="Q16" s="452">
        <v>4.4500512934261237E-3</v>
      </c>
      <c r="R16" s="453">
        <v>7.1651090342679122E-2</v>
      </c>
    </row>
    <row r="17" spans="1:18" x14ac:dyDescent="0.2">
      <c r="A17" s="22" t="s">
        <v>399</v>
      </c>
      <c r="B17" s="1"/>
      <c r="C17" s="1"/>
      <c r="D17" s="12"/>
      <c r="E17" s="12"/>
      <c r="F17" s="12"/>
      <c r="G17" s="12"/>
      <c r="H17" s="12"/>
      <c r="I17" s="12"/>
      <c r="J17" s="12"/>
      <c r="K17" s="12"/>
      <c r="L17" s="12"/>
    </row>
    <row r="18" spans="1:18" ht="47.25" customHeight="1" x14ac:dyDescent="0.2"/>
    <row r="19" spans="1:18" s="404" customFormat="1" ht="11.25" x14ac:dyDescent="0.2">
      <c r="A19" s="343"/>
      <c r="B19" s="1"/>
      <c r="C19" s="1"/>
      <c r="D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404" customFormat="1" ht="11.25" x14ac:dyDescent="0.2">
      <c r="A20" s="343"/>
      <c r="B20" s="1"/>
      <c r="C20" s="1"/>
      <c r="D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404" customFormat="1" ht="11.25" x14ac:dyDescent="0.2">
      <c r="A21" s="343"/>
      <c r="B21" s="1"/>
      <c r="C21" s="1"/>
      <c r="D21" s="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404" customFormat="1" ht="11.25" x14ac:dyDescent="0.2">
      <c r="A22" s="343"/>
      <c r="B22" s="1"/>
      <c r="C22" s="1"/>
      <c r="D22" s="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404" customFormat="1" ht="11.25" x14ac:dyDescent="0.2">
      <c r="A23" s="343"/>
      <c r="B23" s="1"/>
      <c r="C23" s="1"/>
      <c r="D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404" customFormat="1" ht="11.25" x14ac:dyDescent="0.2">
      <c r="C24" s="1"/>
      <c r="D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404" customFormat="1" ht="11.25" x14ac:dyDescent="0.2">
      <c r="B25" s="343"/>
      <c r="C25" s="1"/>
      <c r="D25" s="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404" customFormat="1" ht="11.25" x14ac:dyDescent="0.2">
      <c r="B26" s="343"/>
      <c r="C26" s="1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404" customFormat="1" ht="11.25" x14ac:dyDescent="0.2">
      <c r="B27" s="343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404" customFormat="1" ht="11.25" x14ac:dyDescent="0.2">
      <c r="B28" s="343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404" customFormat="1" ht="11.25" x14ac:dyDescent="0.2">
      <c r="B29" s="343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404" customFormat="1" ht="11.25" x14ac:dyDescent="0.2"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404" customFormat="1" ht="11.25" x14ac:dyDescent="0.2"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404" customFormat="1" ht="11.25" x14ac:dyDescent="0.2"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4:18" s="404" customFormat="1" ht="11.25" x14ac:dyDescent="0.2"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9">
    <mergeCell ref="P1:R1"/>
    <mergeCell ref="A1:A2"/>
    <mergeCell ref="B1:B2"/>
    <mergeCell ref="C1:C2"/>
    <mergeCell ref="A16:C16"/>
    <mergeCell ref="D1:F1"/>
    <mergeCell ref="G1:I1"/>
    <mergeCell ref="J1:L1"/>
    <mergeCell ref="M1:O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&amp;C&amp;"Arial,Gras"&amp;12&amp;UANNEXE 8.d&amp;U : PMSI SSR - Année 2016 - Répartition des journées réalisées par Catégorie majeure - Enfants et adolescents - CM 01 à 05</oddHeader>
    <oddFooter>&amp;C&amp;8Soins de suite et de réadaptation (SSR) - Bilan PMSI 2016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R33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485</v>
      </c>
      <c r="E1" s="653"/>
      <c r="F1" s="653"/>
      <c r="G1" s="652" t="s">
        <v>486</v>
      </c>
      <c r="H1" s="653"/>
      <c r="I1" s="653"/>
      <c r="J1" s="652" t="s">
        <v>487</v>
      </c>
      <c r="K1" s="653"/>
      <c r="L1" s="653"/>
      <c r="M1" s="652" t="s">
        <v>488</v>
      </c>
      <c r="N1" s="653"/>
      <c r="O1" s="653"/>
      <c r="P1" s="652" t="s">
        <v>489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219" t="s">
        <v>22</v>
      </c>
      <c r="B3" s="221" t="s">
        <v>21</v>
      </c>
      <c r="C3" s="219" t="s">
        <v>172</v>
      </c>
      <c r="D3" s="447" t="s">
        <v>243</v>
      </c>
      <c r="E3" s="448" t="s">
        <v>243</v>
      </c>
      <c r="F3" s="141" t="s">
        <v>243</v>
      </c>
      <c r="G3" s="447">
        <v>277</v>
      </c>
      <c r="H3" s="448">
        <v>0.8964401294498382</v>
      </c>
      <c r="I3" s="141" t="s">
        <v>243</v>
      </c>
      <c r="J3" s="447" t="s">
        <v>243</v>
      </c>
      <c r="K3" s="448" t="s">
        <v>243</v>
      </c>
      <c r="L3" s="141" t="s">
        <v>243</v>
      </c>
      <c r="M3" s="447" t="s">
        <v>243</v>
      </c>
      <c r="N3" s="448" t="s">
        <v>243</v>
      </c>
      <c r="O3" s="141" t="s">
        <v>243</v>
      </c>
      <c r="P3" s="447" t="s">
        <v>243</v>
      </c>
      <c r="Q3" s="448" t="s">
        <v>243</v>
      </c>
      <c r="R3" s="141" t="s">
        <v>243</v>
      </c>
    </row>
    <row r="4" spans="1:18" x14ac:dyDescent="0.2">
      <c r="A4" s="219" t="s">
        <v>22</v>
      </c>
      <c r="B4" s="219" t="s">
        <v>41</v>
      </c>
      <c r="C4" s="221" t="s">
        <v>497</v>
      </c>
      <c r="D4" s="447">
        <v>167</v>
      </c>
      <c r="E4" s="448">
        <v>2.5723967960566852E-2</v>
      </c>
      <c r="F4" s="141">
        <v>0.76047904191616766</v>
      </c>
      <c r="G4" s="447">
        <v>3127</v>
      </c>
      <c r="H4" s="448">
        <v>0.48166974738139251</v>
      </c>
      <c r="I4" s="141">
        <v>0.99680204669011829</v>
      </c>
      <c r="J4" s="447">
        <v>142</v>
      </c>
      <c r="K4" s="448">
        <v>2.1873074553296366E-2</v>
      </c>
      <c r="L4" s="141" t="s">
        <v>243</v>
      </c>
      <c r="M4" s="447" t="s">
        <v>243</v>
      </c>
      <c r="N4" s="448" t="s">
        <v>243</v>
      </c>
      <c r="O4" s="141" t="s">
        <v>243</v>
      </c>
      <c r="P4" s="447">
        <v>9</v>
      </c>
      <c r="Q4" s="448">
        <v>1.3863216266173752E-3</v>
      </c>
      <c r="R4" s="141">
        <v>0.77777777777777779</v>
      </c>
    </row>
    <row r="5" spans="1:18" x14ac:dyDescent="0.2">
      <c r="A5" s="219" t="s">
        <v>22</v>
      </c>
      <c r="B5" s="219" t="s">
        <v>43</v>
      </c>
      <c r="C5" s="221" t="s">
        <v>498</v>
      </c>
      <c r="D5" s="447">
        <v>490</v>
      </c>
      <c r="E5" s="448">
        <v>9.2330883738458644E-2</v>
      </c>
      <c r="F5" s="141">
        <v>0.4346938775510204</v>
      </c>
      <c r="G5" s="447">
        <v>621</v>
      </c>
      <c r="H5" s="448">
        <v>0.11701526286037309</v>
      </c>
      <c r="I5" s="141">
        <v>0.81481481481481477</v>
      </c>
      <c r="J5" s="447">
        <v>48</v>
      </c>
      <c r="K5" s="448">
        <v>9.0446579988694171E-3</v>
      </c>
      <c r="L5" s="141">
        <v>1</v>
      </c>
      <c r="M5" s="447">
        <v>181</v>
      </c>
      <c r="N5" s="448">
        <v>3.4105897870736764E-2</v>
      </c>
      <c r="O5" s="141" t="s">
        <v>243</v>
      </c>
      <c r="P5" s="447">
        <v>3</v>
      </c>
      <c r="Q5" s="448">
        <v>5.6529112492933857E-4</v>
      </c>
      <c r="R5" s="141" t="s">
        <v>243</v>
      </c>
    </row>
    <row r="6" spans="1:18" x14ac:dyDescent="0.2">
      <c r="A6" s="219" t="s">
        <v>22</v>
      </c>
      <c r="B6" s="219" t="s">
        <v>44</v>
      </c>
      <c r="C6" s="221" t="s">
        <v>450</v>
      </c>
      <c r="D6" s="447">
        <v>2</v>
      </c>
      <c r="E6" s="448">
        <v>1.647039446594746E-4</v>
      </c>
      <c r="F6" s="141">
        <v>1</v>
      </c>
      <c r="G6" s="447">
        <v>1673</v>
      </c>
      <c r="H6" s="448">
        <v>0.1377748497076505</v>
      </c>
      <c r="I6" s="141">
        <v>1</v>
      </c>
      <c r="J6" s="447" t="s">
        <v>243</v>
      </c>
      <c r="K6" s="448" t="s">
        <v>243</v>
      </c>
      <c r="L6" s="141" t="s">
        <v>243</v>
      </c>
      <c r="M6" s="447">
        <v>2955</v>
      </c>
      <c r="N6" s="448">
        <v>0.24335007823437371</v>
      </c>
      <c r="O6" s="141">
        <v>1</v>
      </c>
      <c r="P6" s="447" t="s">
        <v>243</v>
      </c>
      <c r="Q6" s="448" t="s">
        <v>243</v>
      </c>
      <c r="R6" s="141" t="s">
        <v>243</v>
      </c>
    </row>
    <row r="7" spans="1:18" x14ac:dyDescent="0.2">
      <c r="A7" s="219" t="s">
        <v>22</v>
      </c>
      <c r="B7" s="219" t="s">
        <v>47</v>
      </c>
      <c r="C7" s="219" t="s">
        <v>178</v>
      </c>
      <c r="D7" s="447" t="s">
        <v>243</v>
      </c>
      <c r="E7" s="448" t="s">
        <v>243</v>
      </c>
      <c r="F7" s="141" t="s">
        <v>243</v>
      </c>
      <c r="G7" s="447" t="s">
        <v>243</v>
      </c>
      <c r="H7" s="448" t="s">
        <v>243</v>
      </c>
      <c r="I7" s="141" t="s">
        <v>243</v>
      </c>
      <c r="J7" s="447" t="s">
        <v>243</v>
      </c>
      <c r="K7" s="448" t="s">
        <v>243</v>
      </c>
      <c r="L7" s="141" t="s">
        <v>243</v>
      </c>
      <c r="M7" s="447">
        <v>1178</v>
      </c>
      <c r="N7" s="448">
        <v>1</v>
      </c>
      <c r="O7" s="141" t="s">
        <v>243</v>
      </c>
      <c r="P7" s="447" t="s">
        <v>243</v>
      </c>
      <c r="Q7" s="448" t="s">
        <v>243</v>
      </c>
      <c r="R7" s="141" t="s">
        <v>243</v>
      </c>
    </row>
    <row r="8" spans="1:18" x14ac:dyDescent="0.2">
      <c r="A8" s="221" t="s">
        <v>27</v>
      </c>
      <c r="B8" s="221" t="s">
        <v>48</v>
      </c>
      <c r="C8" s="222" t="s">
        <v>236</v>
      </c>
      <c r="D8" s="447" t="s">
        <v>243</v>
      </c>
      <c r="E8" s="448" t="s">
        <v>243</v>
      </c>
      <c r="F8" s="141" t="s">
        <v>243</v>
      </c>
      <c r="G8" s="447">
        <v>78</v>
      </c>
      <c r="H8" s="448">
        <v>0.19847328244274809</v>
      </c>
      <c r="I8" s="141">
        <v>1</v>
      </c>
      <c r="J8" s="447">
        <v>16</v>
      </c>
      <c r="K8" s="448">
        <v>4.0712468193384227E-2</v>
      </c>
      <c r="L8" s="141">
        <v>1</v>
      </c>
      <c r="M8" s="447" t="s">
        <v>243</v>
      </c>
      <c r="N8" s="448" t="s">
        <v>243</v>
      </c>
      <c r="O8" s="141" t="s">
        <v>243</v>
      </c>
      <c r="P8" s="447" t="s">
        <v>243</v>
      </c>
      <c r="Q8" s="448" t="s">
        <v>243</v>
      </c>
      <c r="R8" s="141" t="s">
        <v>243</v>
      </c>
    </row>
    <row r="9" spans="1:18" x14ac:dyDescent="0.2">
      <c r="A9" s="219" t="s">
        <v>35</v>
      </c>
      <c r="B9" s="219" t="s">
        <v>95</v>
      </c>
      <c r="C9" s="219" t="s">
        <v>182</v>
      </c>
      <c r="D9" s="447">
        <v>105</v>
      </c>
      <c r="E9" s="448">
        <v>6.9371035940803379E-3</v>
      </c>
      <c r="F9" s="141">
        <v>1</v>
      </c>
      <c r="G9" s="447">
        <v>3502</v>
      </c>
      <c r="H9" s="448">
        <v>0.23136892177589852</v>
      </c>
      <c r="I9" s="141">
        <v>1</v>
      </c>
      <c r="J9" s="447">
        <v>724</v>
      </c>
      <c r="K9" s="448">
        <v>4.7832980972515857E-2</v>
      </c>
      <c r="L9" s="141">
        <v>1</v>
      </c>
      <c r="M9" s="447">
        <v>265</v>
      </c>
      <c r="N9" s="448">
        <v>1.7507928118393235E-2</v>
      </c>
      <c r="O9" s="141">
        <v>1</v>
      </c>
      <c r="P9" s="447">
        <v>62</v>
      </c>
      <c r="Q9" s="448">
        <v>4.0961945031712478E-3</v>
      </c>
      <c r="R9" s="141">
        <v>1</v>
      </c>
    </row>
    <row r="10" spans="1:18" x14ac:dyDescent="0.2">
      <c r="A10" s="220" t="s">
        <v>87</v>
      </c>
      <c r="B10" s="220" t="s">
        <v>110</v>
      </c>
      <c r="C10" s="446" t="s">
        <v>251</v>
      </c>
      <c r="D10" s="447" t="s">
        <v>243</v>
      </c>
      <c r="E10" s="448" t="s">
        <v>243</v>
      </c>
      <c r="F10" s="141" t="s">
        <v>243</v>
      </c>
      <c r="G10" s="447">
        <v>39</v>
      </c>
      <c r="H10" s="448">
        <v>2.8487947406866325E-2</v>
      </c>
      <c r="I10" s="141" t="s">
        <v>243</v>
      </c>
      <c r="J10" s="447" t="s">
        <v>243</v>
      </c>
      <c r="K10" s="448" t="s">
        <v>243</v>
      </c>
      <c r="L10" s="141" t="s">
        <v>243</v>
      </c>
      <c r="M10" s="447" t="s">
        <v>243</v>
      </c>
      <c r="N10" s="448" t="s">
        <v>243</v>
      </c>
      <c r="O10" s="141" t="s">
        <v>243</v>
      </c>
      <c r="P10" s="447" t="s">
        <v>243</v>
      </c>
      <c r="Q10" s="448" t="s">
        <v>243</v>
      </c>
      <c r="R10" s="141" t="s">
        <v>243</v>
      </c>
    </row>
    <row r="11" spans="1:18" x14ac:dyDescent="0.2">
      <c r="A11" s="219" t="s">
        <v>55</v>
      </c>
      <c r="B11" s="219" t="s">
        <v>70</v>
      </c>
      <c r="C11" s="219" t="s">
        <v>171</v>
      </c>
      <c r="D11" s="447" t="s">
        <v>243</v>
      </c>
      <c r="E11" s="448" t="s">
        <v>243</v>
      </c>
      <c r="F11" s="141" t="s">
        <v>243</v>
      </c>
      <c r="G11" s="447">
        <v>1328</v>
      </c>
      <c r="H11" s="448">
        <v>0.57714037375054328</v>
      </c>
      <c r="I11" s="141">
        <v>1</v>
      </c>
      <c r="J11" s="447">
        <v>81</v>
      </c>
      <c r="K11" s="448">
        <v>3.5202086049543675E-2</v>
      </c>
      <c r="L11" s="141">
        <v>1</v>
      </c>
      <c r="M11" s="447" t="s">
        <v>243</v>
      </c>
      <c r="N11" s="448" t="s">
        <v>243</v>
      </c>
      <c r="O11" s="141" t="s">
        <v>243</v>
      </c>
      <c r="P11" s="447" t="s">
        <v>243</v>
      </c>
      <c r="Q11" s="448" t="s">
        <v>243</v>
      </c>
      <c r="R11" s="141" t="s">
        <v>243</v>
      </c>
    </row>
    <row r="12" spans="1:18" x14ac:dyDescent="0.2">
      <c r="A12" s="219" t="s">
        <v>55</v>
      </c>
      <c r="B12" s="219" t="s">
        <v>80</v>
      </c>
      <c r="C12" s="219" t="s">
        <v>196</v>
      </c>
      <c r="D12" s="447">
        <v>1</v>
      </c>
      <c r="E12" s="448">
        <v>2.0218358269308531E-4</v>
      </c>
      <c r="F12" s="141">
        <v>1</v>
      </c>
      <c r="G12" s="447">
        <v>2539</v>
      </c>
      <c r="H12" s="448">
        <v>0.51334411645774358</v>
      </c>
      <c r="I12" s="141">
        <v>1</v>
      </c>
      <c r="J12" s="447">
        <v>1</v>
      </c>
      <c r="K12" s="448">
        <v>2.0218358269308531E-4</v>
      </c>
      <c r="L12" s="141">
        <v>1</v>
      </c>
      <c r="M12" s="447">
        <v>50</v>
      </c>
      <c r="N12" s="448">
        <v>1.0109179134654266E-2</v>
      </c>
      <c r="O12" s="141">
        <v>1</v>
      </c>
      <c r="P12" s="447">
        <v>19</v>
      </c>
      <c r="Q12" s="448">
        <v>3.841488071168621E-3</v>
      </c>
      <c r="R12" s="141">
        <v>1</v>
      </c>
    </row>
    <row r="13" spans="1:18" x14ac:dyDescent="0.2">
      <c r="A13" s="219" t="s">
        <v>55</v>
      </c>
      <c r="B13" s="219" t="s">
        <v>81</v>
      </c>
      <c r="C13" s="221" t="s">
        <v>386</v>
      </c>
      <c r="D13" s="447">
        <v>160</v>
      </c>
      <c r="E13" s="448">
        <v>1.6271738025017798E-2</v>
      </c>
      <c r="F13" s="141" t="s">
        <v>243</v>
      </c>
      <c r="G13" s="447">
        <v>432</v>
      </c>
      <c r="H13" s="448">
        <v>4.3933692667548055E-2</v>
      </c>
      <c r="I13" s="141" t="s">
        <v>243</v>
      </c>
      <c r="J13" s="447">
        <v>120</v>
      </c>
      <c r="K13" s="448">
        <v>1.2203803518763347E-2</v>
      </c>
      <c r="L13" s="141" t="s">
        <v>243</v>
      </c>
      <c r="M13" s="447">
        <v>4751</v>
      </c>
      <c r="N13" s="448">
        <v>0.48316892098037223</v>
      </c>
      <c r="O13" s="141" t="s">
        <v>243</v>
      </c>
      <c r="P13" s="447">
        <v>116</v>
      </c>
      <c r="Q13" s="448">
        <v>1.1797010068137903E-2</v>
      </c>
      <c r="R13" s="141" t="s">
        <v>243</v>
      </c>
    </row>
    <row r="14" spans="1:18" x14ac:dyDescent="0.2">
      <c r="A14" s="219" t="s">
        <v>2</v>
      </c>
      <c r="B14" s="219" t="s">
        <v>8</v>
      </c>
      <c r="C14" s="221" t="s">
        <v>339</v>
      </c>
      <c r="D14" s="447" t="s">
        <v>243</v>
      </c>
      <c r="E14" s="448" t="s">
        <v>243</v>
      </c>
      <c r="F14" s="141" t="s">
        <v>243</v>
      </c>
      <c r="G14" s="447">
        <v>2168</v>
      </c>
      <c r="H14" s="448">
        <v>0.23613985404640017</v>
      </c>
      <c r="I14" s="141">
        <v>1</v>
      </c>
      <c r="J14" s="447" t="s">
        <v>243</v>
      </c>
      <c r="K14" s="448" t="s">
        <v>243</v>
      </c>
      <c r="L14" s="141" t="s">
        <v>243</v>
      </c>
      <c r="M14" s="447" t="s">
        <v>243</v>
      </c>
      <c r="N14" s="448" t="s">
        <v>243</v>
      </c>
      <c r="O14" s="141" t="s">
        <v>243</v>
      </c>
      <c r="P14" s="447" t="s">
        <v>243</v>
      </c>
      <c r="Q14" s="448" t="s">
        <v>243</v>
      </c>
      <c r="R14" s="141" t="s">
        <v>243</v>
      </c>
    </row>
    <row r="15" spans="1:18" ht="13.5" thickBot="1" x14ac:dyDescent="0.25">
      <c r="A15" s="219" t="s">
        <v>2</v>
      </c>
      <c r="B15" s="219" t="s">
        <v>16</v>
      </c>
      <c r="C15" s="219" t="s">
        <v>17</v>
      </c>
      <c r="D15" s="449" t="s">
        <v>243</v>
      </c>
      <c r="E15" s="450" t="s">
        <v>243</v>
      </c>
      <c r="F15" s="126" t="s">
        <v>243</v>
      </c>
      <c r="G15" s="449">
        <v>1468</v>
      </c>
      <c r="H15" s="450">
        <v>0.41398759165256627</v>
      </c>
      <c r="I15" s="126" t="s">
        <v>243</v>
      </c>
      <c r="J15" s="449">
        <v>22</v>
      </c>
      <c r="K15" s="450">
        <v>6.2041737168640719E-3</v>
      </c>
      <c r="L15" s="126" t="s">
        <v>243</v>
      </c>
      <c r="M15" s="449" t="s">
        <v>243</v>
      </c>
      <c r="N15" s="450" t="s">
        <v>243</v>
      </c>
      <c r="O15" s="126" t="s">
        <v>243</v>
      </c>
      <c r="P15" s="449" t="s">
        <v>243</v>
      </c>
      <c r="Q15" s="450" t="s">
        <v>243</v>
      </c>
      <c r="R15" s="126" t="s">
        <v>243</v>
      </c>
    </row>
    <row r="16" spans="1:18" ht="13.5" thickTop="1" x14ac:dyDescent="0.2">
      <c r="A16" s="534" t="s">
        <v>124</v>
      </c>
      <c r="B16" s="535"/>
      <c r="C16" s="535"/>
      <c r="D16" s="451">
        <v>925</v>
      </c>
      <c r="E16" s="452">
        <v>1.2823356530900823E-2</v>
      </c>
      <c r="F16" s="453">
        <v>0.48432432432432432</v>
      </c>
      <c r="G16" s="451">
        <v>17252</v>
      </c>
      <c r="H16" s="452">
        <v>0.23916599661740651</v>
      </c>
      <c r="I16" s="453">
        <v>0.86430558775794109</v>
      </c>
      <c r="J16" s="451">
        <v>1154</v>
      </c>
      <c r="K16" s="452">
        <v>1.5998003715307622E-2</v>
      </c>
      <c r="L16" s="453">
        <v>0.75389948006932406</v>
      </c>
      <c r="M16" s="451">
        <v>9380</v>
      </c>
      <c r="N16" s="452">
        <v>0.13003576676740511</v>
      </c>
      <c r="O16" s="453">
        <v>0.34861407249466952</v>
      </c>
      <c r="P16" s="451">
        <v>209</v>
      </c>
      <c r="Q16" s="452">
        <v>2.8973854215765104E-3</v>
      </c>
      <c r="R16" s="453">
        <v>0.42105263157894735</v>
      </c>
    </row>
    <row r="17" spans="1:18" x14ac:dyDescent="0.2">
      <c r="A17" s="22" t="s">
        <v>399</v>
      </c>
      <c r="B17" s="1"/>
      <c r="C17" s="1"/>
      <c r="D17" s="12"/>
      <c r="E17" s="12"/>
      <c r="F17" s="12"/>
      <c r="G17" s="12"/>
      <c r="H17" s="12"/>
      <c r="I17" s="12"/>
      <c r="J17" s="12"/>
      <c r="K17" s="12"/>
      <c r="L17" s="12"/>
    </row>
    <row r="18" spans="1:18" ht="47.25" customHeight="1" x14ac:dyDescent="0.2"/>
    <row r="19" spans="1:18" s="404" customFormat="1" ht="11.25" x14ac:dyDescent="0.2">
      <c r="A19" s="343"/>
      <c r="B19" s="1"/>
      <c r="C19" s="1"/>
      <c r="D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404" customFormat="1" ht="11.25" x14ac:dyDescent="0.2">
      <c r="A20" s="343"/>
      <c r="B20" s="1"/>
      <c r="C20" s="1"/>
      <c r="D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404" customFormat="1" ht="11.25" x14ac:dyDescent="0.2">
      <c r="A21" s="343"/>
      <c r="B21" s="1"/>
      <c r="C21" s="1"/>
      <c r="D21" s="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404" customFormat="1" ht="11.25" x14ac:dyDescent="0.2">
      <c r="A22" s="343"/>
      <c r="B22" s="1"/>
      <c r="C22" s="1"/>
      <c r="D22" s="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404" customFormat="1" ht="11.25" x14ac:dyDescent="0.2">
      <c r="A23" s="343"/>
      <c r="B23" s="1"/>
      <c r="C23" s="1"/>
      <c r="D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404" customFormat="1" ht="11.25" x14ac:dyDescent="0.2">
      <c r="C24" s="1"/>
      <c r="D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404" customFormat="1" ht="11.25" x14ac:dyDescent="0.2">
      <c r="B25" s="343"/>
      <c r="C25" s="1"/>
      <c r="D25" s="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404" customFormat="1" ht="11.25" x14ac:dyDescent="0.2">
      <c r="B26" s="343"/>
      <c r="C26" s="1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404" customFormat="1" ht="11.25" x14ac:dyDescent="0.2">
      <c r="B27" s="343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404" customFormat="1" ht="11.25" x14ac:dyDescent="0.2">
      <c r="B28" s="343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404" customFormat="1" ht="11.25" x14ac:dyDescent="0.2">
      <c r="B29" s="343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404" customFormat="1" ht="11.25" x14ac:dyDescent="0.2"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404" customFormat="1" ht="11.25" x14ac:dyDescent="0.2"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404" customFormat="1" ht="11.25" x14ac:dyDescent="0.2"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4:18" s="404" customFormat="1" ht="11.25" x14ac:dyDescent="0.2"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9">
    <mergeCell ref="M1:O1"/>
    <mergeCell ref="P1:R1"/>
    <mergeCell ref="A16:C16"/>
    <mergeCell ref="A1:A2"/>
    <mergeCell ref="B1:B2"/>
    <mergeCell ref="C1:C2"/>
    <mergeCell ref="D1:F1"/>
    <mergeCell ref="G1:I1"/>
    <mergeCell ref="J1:L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&amp;C&amp;"Arial,Gras"&amp;12&amp;UANNEXE 8.e &amp;U: PMSI SSR - Année 2016 - Répartition des journées réalisées par Catégorie majeure - Enfants et adolescents - CM 06 à 11</oddHeader>
    <oddFooter>&amp;C&amp;8Soins de suite et de réadaptation (SSR) - Bilan PMSI 2016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R33"/>
  <sheetViews>
    <sheetView tabSelected="1" workbookViewId="0">
      <selection activeCell="R19" sqref="R19"/>
    </sheetView>
  </sheetViews>
  <sheetFormatPr baseColWidth="10" defaultColWidth="11.42578125" defaultRowHeight="12.75" x14ac:dyDescent="0.2"/>
  <cols>
    <col min="1" max="1" width="2.85546875" style="362" customWidth="1"/>
    <col min="2" max="2" width="7.5703125" style="362" customWidth="1"/>
    <col min="3" max="3" width="21.140625" style="362" customWidth="1"/>
    <col min="4" max="4" width="8.140625" style="213" customWidth="1"/>
    <col min="5" max="5" width="7.28515625" style="362" customWidth="1"/>
    <col min="6" max="6" width="8.85546875" style="362" customWidth="1"/>
    <col min="7" max="7" width="8.140625" style="362" customWidth="1"/>
    <col min="8" max="8" width="7.28515625" style="362" customWidth="1"/>
    <col min="9" max="9" width="8.85546875" style="362" customWidth="1"/>
    <col min="10" max="10" width="8.140625" style="362" customWidth="1"/>
    <col min="11" max="11" width="7.28515625" style="362" customWidth="1"/>
    <col min="12" max="12" width="8.85546875" style="362" customWidth="1"/>
    <col min="13" max="13" width="8.140625" style="362" customWidth="1"/>
    <col min="14" max="14" width="7.28515625" style="362" customWidth="1"/>
    <col min="15" max="15" width="8.85546875" style="362" customWidth="1"/>
    <col min="16" max="16" width="8.140625" style="362" customWidth="1"/>
    <col min="17" max="17" width="7.28515625" style="362" customWidth="1"/>
    <col min="18" max="18" width="8.85546875" style="362" customWidth="1"/>
    <col min="19" max="16384" width="11.42578125" style="163"/>
  </cols>
  <sheetData>
    <row r="1" spans="1:18" s="445" customFormat="1" ht="46.5" customHeight="1" x14ac:dyDescent="0.2">
      <c r="A1" s="496" t="s">
        <v>115</v>
      </c>
      <c r="B1" s="496" t="s">
        <v>116</v>
      </c>
      <c r="C1" s="496" t="s">
        <v>117</v>
      </c>
      <c r="D1" s="652" t="s">
        <v>490</v>
      </c>
      <c r="E1" s="653"/>
      <c r="F1" s="653"/>
      <c r="G1" s="652" t="s">
        <v>491</v>
      </c>
      <c r="H1" s="653"/>
      <c r="I1" s="653"/>
      <c r="J1" s="652" t="s">
        <v>492</v>
      </c>
      <c r="K1" s="653"/>
      <c r="L1" s="653"/>
      <c r="M1" s="652" t="s">
        <v>493</v>
      </c>
      <c r="N1" s="653"/>
      <c r="O1" s="653"/>
      <c r="P1" s="652" t="s">
        <v>494</v>
      </c>
      <c r="Q1" s="653"/>
      <c r="R1" s="653"/>
    </row>
    <row r="2" spans="1:18" ht="56.25" x14ac:dyDescent="0.2">
      <c r="A2" s="497"/>
      <c r="B2" s="497"/>
      <c r="C2" s="497"/>
      <c r="D2" s="442" t="s">
        <v>118</v>
      </c>
      <c r="E2" s="444" t="s">
        <v>249</v>
      </c>
      <c r="F2" s="443" t="s">
        <v>484</v>
      </c>
      <c r="G2" s="442" t="s">
        <v>118</v>
      </c>
      <c r="H2" s="444" t="s">
        <v>249</v>
      </c>
      <c r="I2" s="443" t="s">
        <v>484</v>
      </c>
      <c r="J2" s="442" t="s">
        <v>118</v>
      </c>
      <c r="K2" s="444" t="s">
        <v>249</v>
      </c>
      <c r="L2" s="443" t="s">
        <v>484</v>
      </c>
      <c r="M2" s="442" t="s">
        <v>118</v>
      </c>
      <c r="N2" s="444" t="s">
        <v>249</v>
      </c>
      <c r="O2" s="443" t="s">
        <v>484</v>
      </c>
      <c r="P2" s="442" t="s">
        <v>118</v>
      </c>
      <c r="Q2" s="444" t="s">
        <v>249</v>
      </c>
      <c r="R2" s="443" t="s">
        <v>484</v>
      </c>
    </row>
    <row r="3" spans="1:18" x14ac:dyDescent="0.2">
      <c r="A3" s="219" t="s">
        <v>22</v>
      </c>
      <c r="B3" s="221" t="s">
        <v>21</v>
      </c>
      <c r="C3" s="219" t="s">
        <v>172</v>
      </c>
      <c r="D3" s="447" t="s">
        <v>243</v>
      </c>
      <c r="E3" s="448" t="s">
        <v>243</v>
      </c>
      <c r="F3" s="141" t="s">
        <v>243</v>
      </c>
      <c r="G3" s="447" t="s">
        <v>243</v>
      </c>
      <c r="H3" s="448" t="s">
        <v>243</v>
      </c>
      <c r="I3" s="141" t="s">
        <v>243</v>
      </c>
      <c r="J3" s="447" t="s">
        <v>243</v>
      </c>
      <c r="K3" s="448" t="s">
        <v>243</v>
      </c>
      <c r="L3" s="141" t="s">
        <v>243</v>
      </c>
      <c r="M3" s="447">
        <v>27</v>
      </c>
      <c r="N3" s="448">
        <v>8.7378640776699032E-2</v>
      </c>
      <c r="O3" s="141" t="s">
        <v>243</v>
      </c>
      <c r="P3" s="447" t="s">
        <v>243</v>
      </c>
      <c r="Q3" s="448" t="s">
        <v>243</v>
      </c>
      <c r="R3" s="141" t="s">
        <v>243</v>
      </c>
    </row>
    <row r="4" spans="1:18" x14ac:dyDescent="0.2">
      <c r="A4" s="219" t="s">
        <v>22</v>
      </c>
      <c r="B4" s="219" t="s">
        <v>41</v>
      </c>
      <c r="C4" s="221" t="s">
        <v>497</v>
      </c>
      <c r="D4" s="447">
        <v>13</v>
      </c>
      <c r="E4" s="448">
        <v>2.002464571780653E-3</v>
      </c>
      <c r="F4" s="141">
        <v>1</v>
      </c>
      <c r="G4" s="447" t="s">
        <v>243</v>
      </c>
      <c r="H4" s="448" t="s">
        <v>243</v>
      </c>
      <c r="I4" s="141" t="s">
        <v>243</v>
      </c>
      <c r="J4" s="447">
        <v>202</v>
      </c>
      <c r="K4" s="448">
        <v>3.1115218730745534E-2</v>
      </c>
      <c r="L4" s="141">
        <v>0.90099009900990101</v>
      </c>
      <c r="M4" s="447">
        <v>117</v>
      </c>
      <c r="N4" s="448">
        <v>1.8022181146025877E-2</v>
      </c>
      <c r="O4" s="141">
        <v>0.92307692307692313</v>
      </c>
      <c r="P4" s="447" t="s">
        <v>243</v>
      </c>
      <c r="Q4" s="448" t="s">
        <v>243</v>
      </c>
      <c r="R4" s="141" t="s">
        <v>243</v>
      </c>
    </row>
    <row r="5" spans="1:18" x14ac:dyDescent="0.2">
      <c r="A5" s="219" t="s">
        <v>22</v>
      </c>
      <c r="B5" s="219" t="s">
        <v>43</v>
      </c>
      <c r="C5" s="221" t="s">
        <v>498</v>
      </c>
      <c r="D5" s="447">
        <v>13</v>
      </c>
      <c r="E5" s="448">
        <v>2.4495948746938007E-3</v>
      </c>
      <c r="F5" s="141">
        <v>1</v>
      </c>
      <c r="G5" s="447">
        <v>40</v>
      </c>
      <c r="H5" s="448">
        <v>7.5372149990578481E-3</v>
      </c>
      <c r="I5" s="141" t="s">
        <v>243</v>
      </c>
      <c r="J5" s="447">
        <v>200</v>
      </c>
      <c r="K5" s="448">
        <v>3.768607499528924E-2</v>
      </c>
      <c r="L5" s="141">
        <v>0.25</v>
      </c>
      <c r="M5" s="447">
        <v>1050</v>
      </c>
      <c r="N5" s="448">
        <v>0.19785189372526851</v>
      </c>
      <c r="O5" s="141">
        <v>8.3809523809523806E-2</v>
      </c>
      <c r="P5" s="447" t="s">
        <v>243</v>
      </c>
      <c r="Q5" s="448" t="s">
        <v>243</v>
      </c>
      <c r="R5" s="141" t="s">
        <v>243</v>
      </c>
    </row>
    <row r="6" spans="1:18" x14ac:dyDescent="0.2">
      <c r="A6" s="219" t="s">
        <v>22</v>
      </c>
      <c r="B6" s="219" t="s">
        <v>44</v>
      </c>
      <c r="C6" s="221" t="s">
        <v>450</v>
      </c>
      <c r="D6" s="447">
        <v>25</v>
      </c>
      <c r="E6" s="448">
        <v>2.0587993082434326E-3</v>
      </c>
      <c r="F6" s="141">
        <v>1</v>
      </c>
      <c r="G6" s="447" t="s">
        <v>243</v>
      </c>
      <c r="H6" s="448" t="s">
        <v>243</v>
      </c>
      <c r="I6" s="141" t="s">
        <v>243</v>
      </c>
      <c r="J6" s="447">
        <v>4030</v>
      </c>
      <c r="K6" s="448">
        <v>0.33187844848884129</v>
      </c>
      <c r="L6" s="141">
        <v>1</v>
      </c>
      <c r="M6" s="447">
        <v>874</v>
      </c>
      <c r="N6" s="448">
        <v>7.1975623816190396E-2</v>
      </c>
      <c r="O6" s="141">
        <v>1</v>
      </c>
      <c r="P6" s="447" t="s">
        <v>243</v>
      </c>
      <c r="Q6" s="448" t="s">
        <v>243</v>
      </c>
      <c r="R6" s="141" t="s">
        <v>243</v>
      </c>
    </row>
    <row r="7" spans="1:18" x14ac:dyDescent="0.2">
      <c r="A7" s="219" t="s">
        <v>22</v>
      </c>
      <c r="B7" s="219" t="s">
        <v>47</v>
      </c>
      <c r="C7" s="219" t="s">
        <v>178</v>
      </c>
      <c r="D7" s="447" t="s">
        <v>243</v>
      </c>
      <c r="E7" s="448" t="s">
        <v>243</v>
      </c>
      <c r="F7" s="141" t="s">
        <v>243</v>
      </c>
      <c r="G7" s="447" t="s">
        <v>243</v>
      </c>
      <c r="H7" s="448" t="s">
        <v>243</v>
      </c>
      <c r="I7" s="141" t="s">
        <v>243</v>
      </c>
      <c r="J7" s="447" t="s">
        <v>243</v>
      </c>
      <c r="K7" s="448" t="s">
        <v>243</v>
      </c>
      <c r="L7" s="141" t="s">
        <v>243</v>
      </c>
      <c r="M7" s="447" t="s">
        <v>243</v>
      </c>
      <c r="N7" s="448" t="s">
        <v>243</v>
      </c>
      <c r="O7" s="141" t="s">
        <v>243</v>
      </c>
      <c r="P7" s="447" t="s">
        <v>243</v>
      </c>
      <c r="Q7" s="448" t="s">
        <v>243</v>
      </c>
      <c r="R7" s="141" t="s">
        <v>243</v>
      </c>
    </row>
    <row r="8" spans="1:18" x14ac:dyDescent="0.2">
      <c r="A8" s="221" t="s">
        <v>27</v>
      </c>
      <c r="B8" s="221" t="s">
        <v>48</v>
      </c>
      <c r="C8" s="222" t="s">
        <v>236</v>
      </c>
      <c r="D8" s="447" t="s">
        <v>243</v>
      </c>
      <c r="E8" s="448" t="s">
        <v>243</v>
      </c>
      <c r="F8" s="141" t="s">
        <v>243</v>
      </c>
      <c r="G8" s="447" t="s">
        <v>243</v>
      </c>
      <c r="H8" s="448" t="s">
        <v>243</v>
      </c>
      <c r="I8" s="141" t="s">
        <v>243</v>
      </c>
      <c r="J8" s="447" t="s">
        <v>243</v>
      </c>
      <c r="K8" s="448" t="s">
        <v>243</v>
      </c>
      <c r="L8" s="141" t="s">
        <v>243</v>
      </c>
      <c r="M8" s="447" t="s">
        <v>243</v>
      </c>
      <c r="N8" s="448" t="s">
        <v>243</v>
      </c>
      <c r="O8" s="141" t="s">
        <v>243</v>
      </c>
      <c r="P8" s="447" t="s">
        <v>243</v>
      </c>
      <c r="Q8" s="448" t="s">
        <v>243</v>
      </c>
      <c r="R8" s="141" t="s">
        <v>243</v>
      </c>
    </row>
    <row r="9" spans="1:18" x14ac:dyDescent="0.2">
      <c r="A9" s="219" t="s">
        <v>35</v>
      </c>
      <c r="B9" s="219" t="s">
        <v>95</v>
      </c>
      <c r="C9" s="219" t="s">
        <v>182</v>
      </c>
      <c r="D9" s="447" t="s">
        <v>243</v>
      </c>
      <c r="E9" s="448" t="s">
        <v>243</v>
      </c>
      <c r="F9" s="141" t="s">
        <v>243</v>
      </c>
      <c r="G9" s="447" t="s">
        <v>243</v>
      </c>
      <c r="H9" s="448" t="s">
        <v>243</v>
      </c>
      <c r="I9" s="141" t="s">
        <v>243</v>
      </c>
      <c r="J9" s="447">
        <v>512</v>
      </c>
      <c r="K9" s="448">
        <v>3.382663847780127E-2</v>
      </c>
      <c r="L9" s="141">
        <v>1</v>
      </c>
      <c r="M9" s="447">
        <v>377</v>
      </c>
      <c r="N9" s="448">
        <v>2.4907505285412263E-2</v>
      </c>
      <c r="O9" s="141">
        <v>1</v>
      </c>
      <c r="P9" s="447" t="s">
        <v>243</v>
      </c>
      <c r="Q9" s="448" t="s">
        <v>243</v>
      </c>
      <c r="R9" s="141" t="s">
        <v>243</v>
      </c>
    </row>
    <row r="10" spans="1:18" x14ac:dyDescent="0.2">
      <c r="A10" s="220" t="s">
        <v>87</v>
      </c>
      <c r="B10" s="220" t="s">
        <v>110</v>
      </c>
      <c r="C10" s="446" t="s">
        <v>251</v>
      </c>
      <c r="D10" s="447" t="s">
        <v>243</v>
      </c>
      <c r="E10" s="448" t="s">
        <v>243</v>
      </c>
      <c r="F10" s="141" t="s">
        <v>243</v>
      </c>
      <c r="G10" s="447" t="s">
        <v>243</v>
      </c>
      <c r="H10" s="448" t="s">
        <v>243</v>
      </c>
      <c r="I10" s="141" t="s">
        <v>243</v>
      </c>
      <c r="J10" s="447">
        <v>97</v>
      </c>
      <c r="K10" s="448">
        <v>7.085463842220599E-2</v>
      </c>
      <c r="L10" s="141" t="s">
        <v>243</v>
      </c>
      <c r="M10" s="447">
        <v>54</v>
      </c>
      <c r="N10" s="448">
        <v>3.9444850255661065E-2</v>
      </c>
      <c r="O10" s="141" t="s">
        <v>243</v>
      </c>
      <c r="P10" s="447" t="s">
        <v>243</v>
      </c>
      <c r="Q10" s="448" t="s">
        <v>243</v>
      </c>
      <c r="R10" s="141" t="s">
        <v>243</v>
      </c>
    </row>
    <row r="11" spans="1:18" x14ac:dyDescent="0.2">
      <c r="A11" s="219" t="s">
        <v>55</v>
      </c>
      <c r="B11" s="219" t="s">
        <v>70</v>
      </c>
      <c r="C11" s="219" t="s">
        <v>171</v>
      </c>
      <c r="D11" s="447">
        <v>13</v>
      </c>
      <c r="E11" s="448">
        <v>5.6497175141242938E-3</v>
      </c>
      <c r="F11" s="141">
        <v>1</v>
      </c>
      <c r="G11" s="447" t="s">
        <v>243</v>
      </c>
      <c r="H11" s="448" t="s">
        <v>243</v>
      </c>
      <c r="I11" s="141" t="s">
        <v>243</v>
      </c>
      <c r="J11" s="447">
        <v>54</v>
      </c>
      <c r="K11" s="448">
        <v>2.3468057366362451E-2</v>
      </c>
      <c r="L11" s="141">
        <v>1</v>
      </c>
      <c r="M11" s="447">
        <v>7</v>
      </c>
      <c r="N11" s="448">
        <v>3.0421555845284659E-3</v>
      </c>
      <c r="O11" s="141">
        <v>1</v>
      </c>
      <c r="P11" s="447" t="s">
        <v>243</v>
      </c>
      <c r="Q11" s="448" t="s">
        <v>243</v>
      </c>
      <c r="R11" s="141" t="s">
        <v>243</v>
      </c>
    </row>
    <row r="12" spans="1:18" x14ac:dyDescent="0.2">
      <c r="A12" s="219" t="s">
        <v>55</v>
      </c>
      <c r="B12" s="219" t="s">
        <v>80</v>
      </c>
      <c r="C12" s="219" t="s">
        <v>196</v>
      </c>
      <c r="D12" s="447">
        <v>23</v>
      </c>
      <c r="E12" s="448">
        <v>4.6502224019409621E-3</v>
      </c>
      <c r="F12" s="141">
        <v>1</v>
      </c>
      <c r="G12" s="447" t="s">
        <v>243</v>
      </c>
      <c r="H12" s="448" t="s">
        <v>243</v>
      </c>
      <c r="I12" s="141" t="s">
        <v>243</v>
      </c>
      <c r="J12" s="447">
        <v>86</v>
      </c>
      <c r="K12" s="448">
        <v>1.7387788111605337E-2</v>
      </c>
      <c r="L12" s="141">
        <v>1</v>
      </c>
      <c r="M12" s="447">
        <v>294</v>
      </c>
      <c r="N12" s="448">
        <v>5.9441973311767086E-2</v>
      </c>
      <c r="O12" s="141">
        <v>1</v>
      </c>
      <c r="P12" s="447" t="s">
        <v>243</v>
      </c>
      <c r="Q12" s="448" t="s">
        <v>243</v>
      </c>
      <c r="R12" s="141" t="s">
        <v>243</v>
      </c>
    </row>
    <row r="13" spans="1:18" x14ac:dyDescent="0.2">
      <c r="A13" s="219" t="s">
        <v>55</v>
      </c>
      <c r="B13" s="219" t="s">
        <v>81</v>
      </c>
      <c r="C13" s="221" t="s">
        <v>386</v>
      </c>
      <c r="D13" s="447" t="s">
        <v>243</v>
      </c>
      <c r="E13" s="448" t="s">
        <v>243</v>
      </c>
      <c r="F13" s="141" t="s">
        <v>243</v>
      </c>
      <c r="G13" s="447" t="s">
        <v>243</v>
      </c>
      <c r="H13" s="448" t="s">
        <v>243</v>
      </c>
      <c r="I13" s="141" t="s">
        <v>243</v>
      </c>
      <c r="J13" s="447">
        <v>1195</v>
      </c>
      <c r="K13" s="448">
        <v>0.12152954337435168</v>
      </c>
      <c r="L13" s="141" t="s">
        <v>243</v>
      </c>
      <c r="M13" s="447">
        <v>1023</v>
      </c>
      <c r="N13" s="448">
        <v>0.10403742499745754</v>
      </c>
      <c r="O13" s="141" t="s">
        <v>243</v>
      </c>
      <c r="P13" s="447" t="s">
        <v>243</v>
      </c>
      <c r="Q13" s="448" t="s">
        <v>243</v>
      </c>
      <c r="R13" s="141" t="s">
        <v>243</v>
      </c>
    </row>
    <row r="14" spans="1:18" x14ac:dyDescent="0.2">
      <c r="A14" s="219" t="s">
        <v>2</v>
      </c>
      <c r="B14" s="219" t="s">
        <v>8</v>
      </c>
      <c r="C14" s="221" t="s">
        <v>339</v>
      </c>
      <c r="D14" s="447" t="s">
        <v>243</v>
      </c>
      <c r="E14" s="448" t="s">
        <v>243</v>
      </c>
      <c r="F14" s="141" t="s">
        <v>243</v>
      </c>
      <c r="G14" s="447">
        <v>113</v>
      </c>
      <c r="H14" s="448">
        <v>1.2308027447990415E-2</v>
      </c>
      <c r="I14" s="141">
        <v>1</v>
      </c>
      <c r="J14" s="447">
        <v>4487</v>
      </c>
      <c r="K14" s="448">
        <v>0.48872671822241587</v>
      </c>
      <c r="L14" s="141">
        <v>1</v>
      </c>
      <c r="M14" s="447">
        <v>78</v>
      </c>
      <c r="N14" s="448">
        <v>8.4958065570199318E-3</v>
      </c>
      <c r="O14" s="141">
        <v>1</v>
      </c>
      <c r="P14" s="447" t="s">
        <v>243</v>
      </c>
      <c r="Q14" s="448" t="s">
        <v>243</v>
      </c>
      <c r="R14" s="141" t="s">
        <v>243</v>
      </c>
    </row>
    <row r="15" spans="1:18" ht="13.5" thickBot="1" x14ac:dyDescent="0.25">
      <c r="A15" s="219" t="s">
        <v>2</v>
      </c>
      <c r="B15" s="219" t="s">
        <v>16</v>
      </c>
      <c r="C15" s="219" t="s">
        <v>17</v>
      </c>
      <c r="D15" s="449" t="s">
        <v>243</v>
      </c>
      <c r="E15" s="450" t="s">
        <v>243</v>
      </c>
      <c r="F15" s="126" t="s">
        <v>243</v>
      </c>
      <c r="G15" s="449" t="s">
        <v>243</v>
      </c>
      <c r="H15" s="450" t="s">
        <v>243</v>
      </c>
      <c r="I15" s="126" t="s">
        <v>243</v>
      </c>
      <c r="J15" s="449">
        <v>1449</v>
      </c>
      <c r="K15" s="450">
        <v>0.40862944162436549</v>
      </c>
      <c r="L15" s="126" t="s">
        <v>243</v>
      </c>
      <c r="M15" s="449">
        <v>139</v>
      </c>
      <c r="N15" s="450">
        <v>3.919909757473209E-2</v>
      </c>
      <c r="O15" s="126" t="s">
        <v>243</v>
      </c>
      <c r="P15" s="449" t="s">
        <v>243</v>
      </c>
      <c r="Q15" s="450" t="s">
        <v>243</v>
      </c>
      <c r="R15" s="126" t="s">
        <v>243</v>
      </c>
    </row>
    <row r="16" spans="1:18" ht="13.5" thickTop="1" x14ac:dyDescent="0.2">
      <c r="A16" s="534" t="s">
        <v>124</v>
      </c>
      <c r="B16" s="535"/>
      <c r="C16" s="535"/>
      <c r="D16" s="451">
        <v>87</v>
      </c>
      <c r="E16" s="452">
        <v>1.2060886683117531E-3</v>
      </c>
      <c r="F16" s="453">
        <v>1</v>
      </c>
      <c r="G16" s="451">
        <v>153</v>
      </c>
      <c r="H16" s="452">
        <v>2.1210524856517038E-3</v>
      </c>
      <c r="I16" s="453">
        <v>0.73856209150326801</v>
      </c>
      <c r="J16" s="451">
        <v>12312</v>
      </c>
      <c r="K16" s="452">
        <v>0.17068234119832534</v>
      </c>
      <c r="L16" s="453">
        <v>0.7635640025990903</v>
      </c>
      <c r="M16" s="451">
        <v>4040</v>
      </c>
      <c r="N16" s="452">
        <v>5.6006876091718193E-2</v>
      </c>
      <c r="O16" s="453">
        <v>0.45198019801980199</v>
      </c>
      <c r="P16" s="451" t="s">
        <v>243</v>
      </c>
      <c r="Q16" s="452" t="s">
        <v>243</v>
      </c>
      <c r="R16" s="453" t="s">
        <v>243</v>
      </c>
    </row>
    <row r="17" spans="1:18" x14ac:dyDescent="0.2">
      <c r="A17" s="22" t="s">
        <v>399</v>
      </c>
      <c r="B17" s="1"/>
      <c r="C17" s="1"/>
      <c r="D17" s="12"/>
      <c r="E17" s="12"/>
      <c r="F17" s="12"/>
      <c r="G17" s="12"/>
      <c r="H17" s="12"/>
      <c r="I17" s="12"/>
      <c r="J17" s="12"/>
      <c r="K17" s="12"/>
      <c r="L17" s="12"/>
    </row>
    <row r="18" spans="1:18" ht="47.25" customHeight="1" x14ac:dyDescent="0.2"/>
    <row r="19" spans="1:18" s="404" customFormat="1" ht="11.25" x14ac:dyDescent="0.2">
      <c r="A19" s="343"/>
      <c r="B19" s="1"/>
      <c r="C19" s="1"/>
      <c r="D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404" customFormat="1" ht="11.25" x14ac:dyDescent="0.2">
      <c r="A20" s="343"/>
      <c r="B20" s="1"/>
      <c r="C20" s="1"/>
      <c r="D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404" customFormat="1" ht="11.25" x14ac:dyDescent="0.2">
      <c r="A21" s="343"/>
      <c r="B21" s="1"/>
      <c r="C21" s="1"/>
      <c r="D21" s="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404" customFormat="1" ht="11.25" x14ac:dyDescent="0.2">
      <c r="A22" s="343"/>
      <c r="B22" s="1"/>
      <c r="C22" s="1"/>
      <c r="D22" s="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404" customFormat="1" ht="11.25" x14ac:dyDescent="0.2">
      <c r="A23" s="343"/>
      <c r="B23" s="1"/>
      <c r="C23" s="1"/>
      <c r="D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404" customFormat="1" ht="11.25" x14ac:dyDescent="0.2">
      <c r="C24" s="1"/>
      <c r="D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404" customFormat="1" ht="11.25" x14ac:dyDescent="0.2">
      <c r="B25" s="343"/>
      <c r="C25" s="1"/>
      <c r="D25" s="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404" customFormat="1" ht="11.25" x14ac:dyDescent="0.2">
      <c r="B26" s="343"/>
      <c r="C26" s="1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404" customFormat="1" ht="11.25" x14ac:dyDescent="0.2">
      <c r="B27" s="343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404" customFormat="1" ht="11.25" x14ac:dyDescent="0.2">
      <c r="B28" s="343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404" customFormat="1" ht="11.25" x14ac:dyDescent="0.2">
      <c r="B29" s="343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404" customFormat="1" ht="11.25" x14ac:dyDescent="0.2"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404" customFormat="1" ht="11.25" x14ac:dyDescent="0.2"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404" customFormat="1" ht="11.25" x14ac:dyDescent="0.2"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4:18" s="404" customFormat="1" ht="11.25" x14ac:dyDescent="0.2"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</sheetData>
  <mergeCells count="9">
    <mergeCell ref="M1:O1"/>
    <mergeCell ref="P1:R1"/>
    <mergeCell ref="A16:C16"/>
    <mergeCell ref="A1:A2"/>
    <mergeCell ref="B1:B2"/>
    <mergeCell ref="C1:C2"/>
    <mergeCell ref="D1:F1"/>
    <mergeCell ref="G1:I1"/>
    <mergeCell ref="J1:L1"/>
  </mergeCells>
  <pageMargins left="3.937007874015748E-2" right="3.937007874015748E-2" top="0.74803149606299213" bottom="0.74803149606299213" header="0.31496062992125984" footer="0.31496062992125984"/>
  <pageSetup paperSize="9" scale="96" orientation="landscape" r:id="rId1"/>
  <headerFooter>
    <oddHeader>&amp;C&amp;"Arial,Gras"&amp;12&amp;UANNEXE 8.f&amp;U : PMSI SSR - Année 2016 - Répartition des journées réalisées par Catégorie majeure - Enfants et adolescents - CM 16 à 27</oddHeader>
    <oddFooter>&amp;C&amp;8Soins de suite et de réadaptation (SSR) - Bilan PMSI 2016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8000"/>
  </sheetPr>
  <dimension ref="A1:M410"/>
  <sheetViews>
    <sheetView tabSelected="1" topLeftCell="A40" zoomScale="115" zoomScaleNormal="115" workbookViewId="0">
      <selection activeCell="R19" sqref="R19"/>
    </sheetView>
  </sheetViews>
  <sheetFormatPr baseColWidth="10" defaultColWidth="9.140625" defaultRowHeight="11.25" x14ac:dyDescent="0.2"/>
  <cols>
    <col min="1" max="1" width="9.140625" style="7" customWidth="1"/>
    <col min="2" max="2" width="8.7109375" style="1" customWidth="1"/>
    <col min="3" max="3" width="52" style="1" customWidth="1"/>
    <col min="4" max="4" width="9.85546875" style="4" customWidth="1"/>
    <col min="5" max="5" width="9.85546875" style="6" customWidth="1"/>
    <col min="6" max="6" width="9.140625" style="1" customWidth="1"/>
    <col min="7" max="7" width="9.140625" style="307" customWidth="1"/>
    <col min="8" max="8" width="9.140625" style="1" customWidth="1"/>
    <col min="9" max="9" width="10" style="1" customWidth="1"/>
    <col min="10" max="10" width="9.140625" style="1"/>
    <col min="11" max="11" width="10" style="1" bestFit="1" customWidth="1"/>
    <col min="12" max="12" width="9.140625" style="1"/>
    <col min="13" max="13" width="10" style="1" hidden="1" customWidth="1"/>
    <col min="14" max="16384" width="9.140625" style="1"/>
  </cols>
  <sheetData>
    <row r="1" spans="1:13" s="20" customFormat="1" ht="45" x14ac:dyDescent="0.2">
      <c r="A1" s="50" t="s">
        <v>115</v>
      </c>
      <c r="B1" s="46" t="s">
        <v>116</v>
      </c>
      <c r="C1" s="46" t="s">
        <v>117</v>
      </c>
      <c r="D1" s="295" t="s">
        <v>407</v>
      </c>
      <c r="E1" s="296" t="s">
        <v>398</v>
      </c>
      <c r="F1" s="51" t="s">
        <v>420</v>
      </c>
      <c r="G1" s="296" t="s">
        <v>398</v>
      </c>
      <c r="H1" s="51" t="s">
        <v>269</v>
      </c>
      <c r="M1" s="5" t="s">
        <v>530</v>
      </c>
    </row>
    <row r="2" spans="1:13" s="20" customFormat="1" x14ac:dyDescent="0.2">
      <c r="A2" s="52" t="s">
        <v>22</v>
      </c>
      <c r="B2" s="53" t="s">
        <v>47</v>
      </c>
      <c r="C2" s="53" t="s">
        <v>178</v>
      </c>
      <c r="D2" s="182">
        <v>1178</v>
      </c>
      <c r="E2" s="304">
        <v>2.0096725704202401E-2</v>
      </c>
      <c r="F2" s="299">
        <v>118649</v>
      </c>
      <c r="G2" s="187">
        <f>F2/M2-1</f>
        <v>0</v>
      </c>
      <c r="H2" s="299">
        <f t="shared" ref="H2:H63" si="0">F2/D2</f>
        <v>100.72071307300509</v>
      </c>
      <c r="I2" s="312"/>
      <c r="M2" s="5">
        <v>118649</v>
      </c>
    </row>
    <row r="3" spans="1:13" s="20" customFormat="1" ht="13.5" customHeight="1" x14ac:dyDescent="0.2">
      <c r="A3" s="52" t="s">
        <v>55</v>
      </c>
      <c r="B3" s="53" t="s">
        <v>81</v>
      </c>
      <c r="C3" s="53" t="s">
        <v>209</v>
      </c>
      <c r="D3" s="182">
        <v>9833</v>
      </c>
      <c r="E3" s="304">
        <v>-0.20861527528062584</v>
      </c>
      <c r="F3" s="298">
        <v>3862718</v>
      </c>
      <c r="G3" s="187">
        <f t="shared" ref="G3:G66" si="1">F3/M3-1</f>
        <v>-1.4471462490285636E-2</v>
      </c>
      <c r="H3" s="298">
        <f t="shared" si="0"/>
        <v>392.83209600325432</v>
      </c>
      <c r="I3" s="312"/>
      <c r="M3" s="5">
        <v>3919438</v>
      </c>
    </row>
    <row r="4" spans="1:13" s="20" customFormat="1" ht="12" thickBot="1" x14ac:dyDescent="0.25">
      <c r="A4" s="54" t="s">
        <v>2</v>
      </c>
      <c r="B4" s="55" t="s">
        <v>16</v>
      </c>
      <c r="C4" s="55" t="s">
        <v>17</v>
      </c>
      <c r="D4" s="183">
        <v>3546</v>
      </c>
      <c r="E4" s="305">
        <v>0.30854174789728717</v>
      </c>
      <c r="F4" s="300">
        <v>1034799</v>
      </c>
      <c r="G4" s="188">
        <f t="shared" si="1"/>
        <v>0.16920363461334209</v>
      </c>
      <c r="H4" s="300">
        <f t="shared" si="0"/>
        <v>291.82148900169204</v>
      </c>
      <c r="I4" s="312"/>
      <c r="M4" s="5">
        <v>885046</v>
      </c>
    </row>
    <row r="5" spans="1:13" s="20" customFormat="1" ht="13.5" thickTop="1" x14ac:dyDescent="0.2">
      <c r="A5" s="665" t="s">
        <v>265</v>
      </c>
      <c r="B5" s="666"/>
      <c r="C5" s="667"/>
      <c r="D5" s="184">
        <f>SUM(D2:D4)</f>
        <v>14557</v>
      </c>
      <c r="E5" s="311">
        <f>D5/(16603*(52/53))-1</f>
        <v>-0.10636979415212267</v>
      </c>
      <c r="F5" s="184">
        <f>SUM(F2:F4)</f>
        <v>5016166</v>
      </c>
      <c r="G5" s="311">
        <f t="shared" si="1"/>
        <v>1.8897112875073674E-2</v>
      </c>
      <c r="H5" s="184">
        <f t="shared" si="0"/>
        <v>344.587895857663</v>
      </c>
      <c r="I5" s="312"/>
      <c r="M5" s="481">
        <f>SUM(M2:M4)</f>
        <v>4923133</v>
      </c>
    </row>
    <row r="6" spans="1:13" s="20" customFormat="1" x14ac:dyDescent="0.2">
      <c r="A6" s="52" t="s">
        <v>22</v>
      </c>
      <c r="B6" s="53" t="s">
        <v>38</v>
      </c>
      <c r="C6" s="53" t="s">
        <v>176</v>
      </c>
      <c r="D6" s="182">
        <v>17679</v>
      </c>
      <c r="E6" s="304">
        <v>-1.3253339399224018E-2</v>
      </c>
      <c r="F6" s="298">
        <v>2994425</v>
      </c>
      <c r="G6" s="187">
        <f t="shared" si="1"/>
        <v>-1.3215542149502824E-7</v>
      </c>
      <c r="H6" s="298">
        <f t="shared" si="0"/>
        <v>169.37751004016064</v>
      </c>
      <c r="I6" s="312"/>
      <c r="M6" s="5">
        <v>2994425.3957295502</v>
      </c>
    </row>
    <row r="7" spans="1:13" s="20" customFormat="1" x14ac:dyDescent="0.2">
      <c r="A7" s="52" t="s">
        <v>35</v>
      </c>
      <c r="B7" s="53" t="s">
        <v>102</v>
      </c>
      <c r="C7" s="53" t="s">
        <v>184</v>
      </c>
      <c r="D7" s="182">
        <v>26745</v>
      </c>
      <c r="E7" s="304">
        <v>9.3785688270480838E-2</v>
      </c>
      <c r="F7" s="298">
        <v>5562309</v>
      </c>
      <c r="G7" s="187">
        <f t="shared" si="1"/>
        <v>0</v>
      </c>
      <c r="H7" s="298">
        <f t="shared" si="0"/>
        <v>207.97565900168254</v>
      </c>
      <c r="I7" s="312"/>
      <c r="M7" s="5">
        <v>5562309</v>
      </c>
    </row>
    <row r="8" spans="1:13" s="20" customFormat="1" x14ac:dyDescent="0.2">
      <c r="A8" s="52" t="s">
        <v>35</v>
      </c>
      <c r="B8" s="53" t="s">
        <v>106</v>
      </c>
      <c r="C8" s="53" t="s">
        <v>107</v>
      </c>
      <c r="D8" s="182">
        <v>43418</v>
      </c>
      <c r="E8" s="304">
        <v>-1.0310830199455556E-2</v>
      </c>
      <c r="F8" s="298">
        <v>9737218</v>
      </c>
      <c r="G8" s="187">
        <f t="shared" si="1"/>
        <v>-2.5608934363071656E-3</v>
      </c>
      <c r="H8" s="298">
        <f t="shared" si="0"/>
        <v>224.26684785112167</v>
      </c>
      <c r="I8" s="312"/>
      <c r="M8" s="5">
        <v>9762218</v>
      </c>
    </row>
    <row r="9" spans="1:13" s="20" customFormat="1" x14ac:dyDescent="0.2">
      <c r="A9" s="52" t="s">
        <v>55</v>
      </c>
      <c r="B9" s="53" t="s">
        <v>58</v>
      </c>
      <c r="C9" s="53" t="s">
        <v>189</v>
      </c>
      <c r="D9" s="182">
        <v>18686</v>
      </c>
      <c r="E9" s="304">
        <v>0.10709446921154187</v>
      </c>
      <c r="F9" s="298">
        <v>3443011</v>
      </c>
      <c r="G9" s="187">
        <f t="shared" si="1"/>
        <v>1.2088516432307017E-7</v>
      </c>
      <c r="H9" s="298">
        <f t="shared" si="0"/>
        <v>184.25618109814835</v>
      </c>
      <c r="I9" s="312"/>
      <c r="M9" s="5">
        <v>3443010.5837911</v>
      </c>
    </row>
    <row r="10" spans="1:13" s="20" customFormat="1" x14ac:dyDescent="0.2">
      <c r="A10" s="52" t="s">
        <v>2</v>
      </c>
      <c r="B10" s="53" t="s">
        <v>15</v>
      </c>
      <c r="C10" s="53" t="s">
        <v>205</v>
      </c>
      <c r="D10" s="182">
        <v>34140</v>
      </c>
      <c r="E10" s="304">
        <v>4.1131892866179687E-3</v>
      </c>
      <c r="F10" s="298">
        <v>5964772</v>
      </c>
      <c r="G10" s="187">
        <f t="shared" si="1"/>
        <v>7.5308419259658699E-3</v>
      </c>
      <c r="H10" s="298">
        <f t="shared" si="0"/>
        <v>174.71505565319274</v>
      </c>
      <c r="I10" s="312"/>
      <c r="M10" s="5">
        <v>5920188</v>
      </c>
    </row>
    <row r="11" spans="1:13" s="20" customFormat="1" ht="13.5" customHeight="1" thickBot="1" x14ac:dyDescent="0.25">
      <c r="A11" s="54" t="s">
        <v>2</v>
      </c>
      <c r="B11" s="55" t="s">
        <v>18</v>
      </c>
      <c r="C11" s="55" t="s">
        <v>206</v>
      </c>
      <c r="D11" s="183">
        <v>19496</v>
      </c>
      <c r="E11" s="305">
        <v>3.581973581973541E-3</v>
      </c>
      <c r="F11" s="301">
        <v>4089651</v>
      </c>
      <c r="G11" s="277">
        <f t="shared" si="1"/>
        <v>0</v>
      </c>
      <c r="H11" s="301">
        <f t="shared" si="0"/>
        <v>209.76872178908494</v>
      </c>
      <c r="I11" s="312"/>
      <c r="M11" s="5">
        <v>4089651</v>
      </c>
    </row>
    <row r="12" spans="1:13" s="20" customFormat="1" ht="12" thickTop="1" x14ac:dyDescent="0.2">
      <c r="A12" s="656" t="s">
        <v>164</v>
      </c>
      <c r="B12" s="657"/>
      <c r="C12" s="658"/>
      <c r="D12" s="184">
        <f>SUM(D6:D11)</f>
        <v>160164</v>
      </c>
      <c r="E12" s="311">
        <f>D12/(159554*(52/53))-1</f>
        <v>2.312744853201365E-2</v>
      </c>
      <c r="F12" s="184">
        <f>SUM(F6:F11)</f>
        <v>31791386</v>
      </c>
      <c r="G12" s="311">
        <f t="shared" si="1"/>
        <v>6.1639627780563089E-4</v>
      </c>
      <c r="H12" s="184">
        <f>F12/D12</f>
        <v>198.49270747483828</v>
      </c>
      <c r="I12" s="312"/>
      <c r="M12" s="5">
        <f>SUM(M6:M11)</f>
        <v>31771801.979520649</v>
      </c>
    </row>
    <row r="13" spans="1:13" s="20" customFormat="1" x14ac:dyDescent="0.2">
      <c r="A13" s="52" t="s">
        <v>22</v>
      </c>
      <c r="B13" s="53" t="s">
        <v>21</v>
      </c>
      <c r="C13" s="53" t="s">
        <v>172</v>
      </c>
      <c r="D13" s="182">
        <v>67561</v>
      </c>
      <c r="E13" s="304">
        <v>-3.0656416492934602E-3</v>
      </c>
      <c r="F13" s="298">
        <v>14329636</v>
      </c>
      <c r="G13" s="187">
        <f t="shared" si="1"/>
        <v>3.3351764454887523E-3</v>
      </c>
      <c r="H13" s="298">
        <f t="shared" si="0"/>
        <v>212.09922884504374</v>
      </c>
      <c r="I13" s="312"/>
      <c r="M13" s="5">
        <v>14282003</v>
      </c>
    </row>
    <row r="14" spans="1:13" s="20" customFormat="1" x14ac:dyDescent="0.2">
      <c r="A14" s="52" t="s">
        <v>22</v>
      </c>
      <c r="B14" s="53" t="s">
        <v>49</v>
      </c>
      <c r="C14" s="53" t="s">
        <v>50</v>
      </c>
      <c r="D14" s="182">
        <v>45153</v>
      </c>
      <c r="E14" s="304">
        <v>-1.8190747043629218E-2</v>
      </c>
      <c r="F14" s="298">
        <v>13077153</v>
      </c>
      <c r="G14" s="187">
        <f t="shared" si="1"/>
        <v>0</v>
      </c>
      <c r="H14" s="298">
        <f t="shared" si="0"/>
        <v>289.61869643213078</v>
      </c>
      <c r="I14" s="312"/>
      <c r="M14" s="5">
        <v>13077153</v>
      </c>
    </row>
    <row r="15" spans="1:13" s="20" customFormat="1" x14ac:dyDescent="0.2">
      <c r="A15" s="52" t="s">
        <v>27</v>
      </c>
      <c r="B15" s="53" t="s">
        <v>25</v>
      </c>
      <c r="C15" s="53" t="s">
        <v>26</v>
      </c>
      <c r="D15" s="182">
        <v>17736</v>
      </c>
      <c r="E15" s="304">
        <v>2.6523391429694732E-2</v>
      </c>
      <c r="F15" s="298">
        <v>3178389</v>
      </c>
      <c r="G15" s="187">
        <f t="shared" si="1"/>
        <v>5.0282827895640203E-2</v>
      </c>
      <c r="H15" s="298">
        <f t="shared" si="0"/>
        <v>179.20551420838973</v>
      </c>
      <c r="I15" s="312"/>
      <c r="M15" s="5">
        <v>3026222</v>
      </c>
    </row>
    <row r="16" spans="1:13" s="486" customFormat="1" x14ac:dyDescent="0.2">
      <c r="A16" s="482" t="s">
        <v>27</v>
      </c>
      <c r="B16" s="483" t="s">
        <v>40</v>
      </c>
      <c r="C16" s="483" t="s">
        <v>179</v>
      </c>
      <c r="D16" s="480">
        <v>18338</v>
      </c>
      <c r="E16" s="484">
        <v>8.0634473066249157E-2</v>
      </c>
      <c r="F16" s="480">
        <v>3257593</v>
      </c>
      <c r="G16" s="484">
        <f>F16/M16-1</f>
        <v>4.2899314987580039E-2</v>
      </c>
      <c r="H16" s="480">
        <f>F16/D16</f>
        <v>177.64167302868361</v>
      </c>
      <c r="I16" s="485"/>
      <c r="M16" s="487">
        <v>3123593</v>
      </c>
    </row>
    <row r="17" spans="1:13" s="20" customFormat="1" x14ac:dyDescent="0.2">
      <c r="A17" s="52" t="s">
        <v>27</v>
      </c>
      <c r="B17" s="53" t="s">
        <v>48</v>
      </c>
      <c r="C17" s="53" t="s">
        <v>236</v>
      </c>
      <c r="D17" s="182">
        <v>47219</v>
      </c>
      <c r="E17" s="304">
        <v>-1.5162116470743725E-2</v>
      </c>
      <c r="F17" s="298">
        <v>10477857</v>
      </c>
      <c r="G17" s="187">
        <f t="shared" si="1"/>
        <v>-5.7928140101070502E-2</v>
      </c>
      <c r="H17" s="298">
        <f t="shared" si="0"/>
        <v>221.89917194349732</v>
      </c>
      <c r="I17" s="312"/>
      <c r="M17" s="5">
        <v>11122142</v>
      </c>
    </row>
    <row r="18" spans="1:13" s="20" customFormat="1" x14ac:dyDescent="0.2">
      <c r="A18" s="52" t="s">
        <v>35</v>
      </c>
      <c r="B18" s="53" t="s">
        <v>33</v>
      </c>
      <c r="C18" s="53" t="s">
        <v>34</v>
      </c>
      <c r="D18" s="182">
        <v>21924</v>
      </c>
      <c r="E18" s="304">
        <v>-1.0774474982717885E-2</v>
      </c>
      <c r="F18" s="298">
        <v>4671789</v>
      </c>
      <c r="G18" s="187">
        <f t="shared" si="1"/>
        <v>0</v>
      </c>
      <c r="H18" s="298">
        <f t="shared" si="0"/>
        <v>213.09017515051997</v>
      </c>
      <c r="I18" s="312"/>
      <c r="M18" s="5">
        <v>4671789</v>
      </c>
    </row>
    <row r="19" spans="1:13" s="20" customFormat="1" x14ac:dyDescent="0.2">
      <c r="A19" s="52" t="s">
        <v>87</v>
      </c>
      <c r="B19" s="53" t="s">
        <v>89</v>
      </c>
      <c r="C19" s="53" t="s">
        <v>90</v>
      </c>
      <c r="D19" s="182">
        <v>28530</v>
      </c>
      <c r="E19" s="304">
        <v>1.7910660767803677E-2</v>
      </c>
      <c r="F19" s="298">
        <v>7084673</v>
      </c>
      <c r="G19" s="187">
        <f t="shared" si="1"/>
        <v>0</v>
      </c>
      <c r="H19" s="298">
        <f>F19/D19</f>
        <v>248.32362425516999</v>
      </c>
      <c r="I19" s="312"/>
      <c r="M19" s="5">
        <v>7084673</v>
      </c>
    </row>
    <row r="20" spans="1:13" s="20" customFormat="1" x14ac:dyDescent="0.2">
      <c r="A20" s="52" t="s">
        <v>87</v>
      </c>
      <c r="B20" s="53" t="s">
        <v>110</v>
      </c>
      <c r="C20" s="53" t="s">
        <v>111</v>
      </c>
      <c r="D20" s="182">
        <v>83699</v>
      </c>
      <c r="E20" s="304">
        <v>-8.6735674412161679E-3</v>
      </c>
      <c r="F20" s="298">
        <v>17205512</v>
      </c>
      <c r="G20" s="187">
        <f t="shared" si="1"/>
        <v>-2.2930452751260821E-3</v>
      </c>
      <c r="H20" s="298">
        <f>F20/D20</f>
        <v>205.56412860368701</v>
      </c>
      <c r="I20" s="312"/>
      <c r="M20" s="5">
        <v>17245055.693477213</v>
      </c>
    </row>
    <row r="21" spans="1:13" s="20" customFormat="1" x14ac:dyDescent="0.2">
      <c r="A21" s="52" t="s">
        <v>55</v>
      </c>
      <c r="B21" s="53" t="s">
        <v>56</v>
      </c>
      <c r="C21" s="53" t="s">
        <v>57</v>
      </c>
      <c r="D21" s="182">
        <v>17994</v>
      </c>
      <c r="E21" s="304">
        <v>3.364923978687151E-2</v>
      </c>
      <c r="F21" s="298">
        <v>3365824</v>
      </c>
      <c r="G21" s="187">
        <f t="shared" si="1"/>
        <v>-1.0570992348135633E-7</v>
      </c>
      <c r="H21" s="298">
        <f t="shared" si="0"/>
        <v>187.05257307991553</v>
      </c>
      <c r="I21" s="312"/>
      <c r="M21" s="5">
        <v>3365824.3558010352</v>
      </c>
    </row>
    <row r="22" spans="1:13" s="486" customFormat="1" x14ac:dyDescent="0.2">
      <c r="A22" s="482" t="s">
        <v>55</v>
      </c>
      <c r="B22" s="483" t="s">
        <v>59</v>
      </c>
      <c r="C22" s="488" t="s">
        <v>60</v>
      </c>
      <c r="D22" s="480">
        <v>18183</v>
      </c>
      <c r="E22" s="484">
        <v>1.7119656733732835E-3</v>
      </c>
      <c r="F22" s="480">
        <v>3452925</v>
      </c>
      <c r="G22" s="484">
        <f>F22/M22-1</f>
        <v>0</v>
      </c>
      <c r="H22" s="480">
        <f>F22/D22</f>
        <v>189.89853159544629</v>
      </c>
      <c r="I22" s="485"/>
      <c r="M22" s="487">
        <v>3452925</v>
      </c>
    </row>
    <row r="23" spans="1:13" s="20" customFormat="1" x14ac:dyDescent="0.2">
      <c r="A23" s="52" t="s">
        <v>55</v>
      </c>
      <c r="B23" s="53" t="s">
        <v>79</v>
      </c>
      <c r="C23" s="254" t="s">
        <v>392</v>
      </c>
      <c r="D23" s="182">
        <v>48628</v>
      </c>
      <c r="E23" s="304">
        <v>-6.7467800971724001E-2</v>
      </c>
      <c r="F23" s="298">
        <v>11506903</v>
      </c>
      <c r="G23" s="187">
        <f t="shared" si="1"/>
        <v>1.799469190958547E-2</v>
      </c>
      <c r="H23" s="298">
        <f t="shared" si="0"/>
        <v>236.63122069589537</v>
      </c>
      <c r="I23" s="312"/>
      <c r="M23" s="5">
        <v>11303500</v>
      </c>
    </row>
    <row r="24" spans="1:13" s="20" customFormat="1" x14ac:dyDescent="0.2">
      <c r="A24" s="52" t="s">
        <v>55</v>
      </c>
      <c r="B24" s="53" t="s">
        <v>80</v>
      </c>
      <c r="C24" s="53" t="s">
        <v>196</v>
      </c>
      <c r="D24" s="182">
        <v>43706</v>
      </c>
      <c r="E24" s="304">
        <v>7.8059582294716989E-2</v>
      </c>
      <c r="F24" s="298">
        <v>13362890</v>
      </c>
      <c r="G24" s="187">
        <f t="shared" si="1"/>
        <v>-8.9446393535207447E-3</v>
      </c>
      <c r="H24" s="298">
        <f t="shared" si="0"/>
        <v>305.74497780625086</v>
      </c>
      <c r="I24" s="312"/>
      <c r="M24" s="5">
        <v>13483495</v>
      </c>
    </row>
    <row r="25" spans="1:13" s="20" customFormat="1" x14ac:dyDescent="0.2">
      <c r="A25" s="52" t="s">
        <v>55</v>
      </c>
      <c r="B25" s="53" t="s">
        <v>210</v>
      </c>
      <c r="C25" s="53" t="s">
        <v>211</v>
      </c>
      <c r="D25" s="182">
        <v>23230</v>
      </c>
      <c r="E25" s="304">
        <v>1.8879885068885827E-2</v>
      </c>
      <c r="F25" s="298">
        <v>4454188</v>
      </c>
      <c r="G25" s="276">
        <f t="shared" si="1"/>
        <v>3.4249465263869183E-8</v>
      </c>
      <c r="H25" s="298">
        <f t="shared" si="0"/>
        <v>191.74291863969006</v>
      </c>
      <c r="I25" s="312"/>
      <c r="M25" s="5">
        <v>4454187.8474464482</v>
      </c>
    </row>
    <row r="26" spans="1:13" s="20" customFormat="1" x14ac:dyDescent="0.2">
      <c r="A26" s="344" t="s">
        <v>5</v>
      </c>
      <c r="B26" s="53" t="s">
        <v>3</v>
      </c>
      <c r="C26" s="53" t="s">
        <v>4</v>
      </c>
      <c r="D26" s="182">
        <v>23570</v>
      </c>
      <c r="E26" s="304">
        <v>-4.95923328628467E-3</v>
      </c>
      <c r="F26" s="298">
        <v>4445116</v>
      </c>
      <c r="G26" s="187">
        <f t="shared" si="1"/>
        <v>-1.6843535008226329E-3</v>
      </c>
      <c r="H26" s="298">
        <f t="shared" si="0"/>
        <v>188.59210861264319</v>
      </c>
      <c r="I26" s="312"/>
      <c r="M26" s="5">
        <v>4452615.7789751347</v>
      </c>
    </row>
    <row r="27" spans="1:13" s="20" customFormat="1" x14ac:dyDescent="0.2">
      <c r="A27" s="344" t="s">
        <v>5</v>
      </c>
      <c r="B27" s="345" t="s">
        <v>51</v>
      </c>
      <c r="C27" s="345" t="s">
        <v>52</v>
      </c>
      <c r="D27" s="182">
        <v>19245</v>
      </c>
      <c r="E27" s="304">
        <v>3.6891037121298265E-3</v>
      </c>
      <c r="F27" s="298">
        <v>4818007</v>
      </c>
      <c r="G27" s="187">
        <f t="shared" si="1"/>
        <v>0</v>
      </c>
      <c r="H27" s="298">
        <f t="shared" si="0"/>
        <v>250.35110418290466</v>
      </c>
      <c r="I27" s="312"/>
      <c r="M27" s="5">
        <v>4818007</v>
      </c>
    </row>
    <row r="28" spans="1:13" s="20" customFormat="1" x14ac:dyDescent="0.2">
      <c r="A28" s="52" t="s">
        <v>5</v>
      </c>
      <c r="B28" s="53" t="s">
        <v>61</v>
      </c>
      <c r="C28" s="53" t="s">
        <v>62</v>
      </c>
      <c r="D28" s="182">
        <v>17958</v>
      </c>
      <c r="E28" s="304">
        <v>-9.0229478155844367E-3</v>
      </c>
      <c r="F28" s="298">
        <v>3247762</v>
      </c>
      <c r="G28" s="187">
        <f t="shared" si="1"/>
        <v>0</v>
      </c>
      <c r="H28" s="298">
        <f t="shared" si="0"/>
        <v>180.85321305267848</v>
      </c>
      <c r="I28" s="312"/>
      <c r="M28" s="5">
        <v>3247762</v>
      </c>
    </row>
    <row r="29" spans="1:13" s="20" customFormat="1" x14ac:dyDescent="0.2">
      <c r="A29" s="52" t="s">
        <v>2</v>
      </c>
      <c r="B29" s="53" t="s">
        <v>0</v>
      </c>
      <c r="C29" s="53" t="s">
        <v>1</v>
      </c>
      <c r="D29" s="182">
        <v>17617</v>
      </c>
      <c r="E29" s="304">
        <v>4.1821204614938212E-2</v>
      </c>
      <c r="F29" s="298">
        <v>3191656</v>
      </c>
      <c r="G29" s="187">
        <f t="shared" si="1"/>
        <v>-1.1694957846586362E-7</v>
      </c>
      <c r="H29" s="298">
        <f t="shared" si="0"/>
        <v>181.16909803031163</v>
      </c>
      <c r="I29" s="312"/>
      <c r="M29" s="5">
        <v>3191656.3732628673</v>
      </c>
    </row>
    <row r="30" spans="1:13" s="20" customFormat="1" x14ac:dyDescent="0.2">
      <c r="A30" s="52" t="s">
        <v>2</v>
      </c>
      <c r="B30" s="53" t="s">
        <v>6</v>
      </c>
      <c r="C30" s="53" t="s">
        <v>7</v>
      </c>
      <c r="D30" s="182">
        <v>25948</v>
      </c>
      <c r="E30" s="304">
        <v>-2.5570170590619279E-2</v>
      </c>
      <c r="F30" s="298">
        <v>6159000</v>
      </c>
      <c r="G30" s="187">
        <f t="shared" si="1"/>
        <v>-2.2965467167340714E-2</v>
      </c>
      <c r="H30" s="298">
        <f t="shared" si="0"/>
        <v>237.35933405272084</v>
      </c>
      <c r="I30" s="312"/>
      <c r="M30" s="5">
        <v>6303769</v>
      </c>
    </row>
    <row r="31" spans="1:13" s="20" customFormat="1" x14ac:dyDescent="0.2">
      <c r="A31" s="52" t="s">
        <v>2</v>
      </c>
      <c r="B31" s="53" t="s">
        <v>8</v>
      </c>
      <c r="C31" s="53" t="s">
        <v>9</v>
      </c>
      <c r="D31" s="182">
        <v>56652</v>
      </c>
      <c r="E31" s="304">
        <v>-1.980271714433457E-2</v>
      </c>
      <c r="F31" s="298">
        <v>13732454</v>
      </c>
      <c r="G31" s="187">
        <f t="shared" si="1"/>
        <v>-1.2605224191638009E-2</v>
      </c>
      <c r="H31" s="298">
        <f t="shared" si="0"/>
        <v>242.40016239497282</v>
      </c>
      <c r="I31" s="312"/>
      <c r="M31" s="5">
        <v>13907764.489393305</v>
      </c>
    </row>
    <row r="32" spans="1:13" s="20" customFormat="1" x14ac:dyDescent="0.2">
      <c r="A32" s="52" t="s">
        <v>2</v>
      </c>
      <c r="B32" s="53" t="s">
        <v>10</v>
      </c>
      <c r="C32" s="53" t="s">
        <v>202</v>
      </c>
      <c r="D32" s="182">
        <v>20852</v>
      </c>
      <c r="E32" s="304">
        <v>-1.8337182448036837E-2</v>
      </c>
      <c r="F32" s="298">
        <v>5059730</v>
      </c>
      <c r="G32" s="187">
        <f t="shared" si="1"/>
        <v>0</v>
      </c>
      <c r="H32" s="298">
        <f t="shared" si="0"/>
        <v>242.64962593516211</v>
      </c>
      <c r="I32" s="312"/>
      <c r="M32" s="5">
        <v>5059730</v>
      </c>
    </row>
    <row r="33" spans="1:13" s="20" customFormat="1" ht="12" thickBot="1" x14ac:dyDescent="0.25">
      <c r="A33" s="54" t="s">
        <v>13</v>
      </c>
      <c r="B33" s="55" t="s">
        <v>108</v>
      </c>
      <c r="C33" s="55" t="s">
        <v>109</v>
      </c>
      <c r="D33" s="183">
        <v>54865</v>
      </c>
      <c r="E33" s="305">
        <v>0.16801938662056459</v>
      </c>
      <c r="F33" s="301">
        <v>11129135</v>
      </c>
      <c r="G33" s="188">
        <f t="shared" si="1"/>
        <v>8.1639515858233036E-2</v>
      </c>
      <c r="H33" s="301">
        <f t="shared" si="0"/>
        <v>202.84580333545978</v>
      </c>
      <c r="I33" s="312"/>
      <c r="M33" s="5">
        <v>10289135</v>
      </c>
    </row>
    <row r="34" spans="1:13" s="20" customFormat="1" ht="12" thickTop="1" x14ac:dyDescent="0.2">
      <c r="A34" s="668" t="s">
        <v>165</v>
      </c>
      <c r="B34" s="669"/>
      <c r="C34" s="670"/>
      <c r="D34" s="184">
        <f>SUM(D13:D33)</f>
        <v>718608</v>
      </c>
      <c r="E34" s="311">
        <f>D34/(725849*(52/53))-1</f>
        <v>9.0630208423303493E-3</v>
      </c>
      <c r="F34" s="184">
        <f>SUM(F13:F33)</f>
        <v>161208192</v>
      </c>
      <c r="G34" s="311">
        <f t="shared" si="1"/>
        <v>1.5232659541475346E-3</v>
      </c>
      <c r="H34" s="184">
        <f>F34/D34</f>
        <v>224.33397902611716</v>
      </c>
      <c r="I34" s="312"/>
      <c r="M34" s="5">
        <f>SUM(M13:M33)</f>
        <v>160963002.53835598</v>
      </c>
    </row>
    <row r="35" spans="1:13" s="20" customFormat="1" x14ac:dyDescent="0.2">
      <c r="A35" s="52" t="s">
        <v>22</v>
      </c>
      <c r="B35" s="53" t="s">
        <v>23</v>
      </c>
      <c r="C35" s="53" t="s">
        <v>24</v>
      </c>
      <c r="D35" s="182">
        <v>10101</v>
      </c>
      <c r="E35" s="304">
        <v>-9.9672059466550111E-2</v>
      </c>
      <c r="F35" s="298">
        <v>1696752</v>
      </c>
      <c r="G35" s="187">
        <f t="shared" si="1"/>
        <v>-4.8819458142723704E-8</v>
      </c>
      <c r="H35" s="298">
        <f t="shared" si="0"/>
        <v>167.97861597861598</v>
      </c>
      <c r="I35" s="312"/>
      <c r="M35" s="5">
        <v>1696752.0828345174</v>
      </c>
    </row>
    <row r="36" spans="1:13" s="20" customFormat="1" x14ac:dyDescent="0.2">
      <c r="A36" s="52" t="s">
        <v>22</v>
      </c>
      <c r="B36" s="53" t="s">
        <v>28</v>
      </c>
      <c r="C36" s="53" t="s">
        <v>173</v>
      </c>
      <c r="D36" s="182">
        <v>3552</v>
      </c>
      <c r="E36" s="304">
        <v>2.0226106580936154E-3</v>
      </c>
      <c r="F36" s="298">
        <v>866350</v>
      </c>
      <c r="G36" s="187">
        <f t="shared" si="1"/>
        <v>0</v>
      </c>
      <c r="H36" s="298">
        <f t="shared" si="0"/>
        <v>243.90484234234233</v>
      </c>
      <c r="I36" s="312"/>
      <c r="M36" s="5">
        <v>866350</v>
      </c>
    </row>
    <row r="37" spans="1:13" s="20" customFormat="1" x14ac:dyDescent="0.2">
      <c r="A37" s="52" t="s">
        <v>22</v>
      </c>
      <c r="B37" s="53" t="s">
        <v>29</v>
      </c>
      <c r="C37" s="53" t="s">
        <v>174</v>
      </c>
      <c r="D37" s="182">
        <v>10999</v>
      </c>
      <c r="E37" s="304">
        <v>-3.048350507919817E-2</v>
      </c>
      <c r="F37" s="298">
        <v>1831851</v>
      </c>
      <c r="G37" s="187">
        <f t="shared" si="1"/>
        <v>-1.6795961044202556E-7</v>
      </c>
      <c r="H37" s="298">
        <f t="shared" si="0"/>
        <v>166.54704973179381</v>
      </c>
      <c r="I37" s="312"/>
      <c r="M37" s="5">
        <v>1831851.307677032</v>
      </c>
    </row>
    <row r="38" spans="1:13" s="20" customFormat="1" x14ac:dyDescent="0.2">
      <c r="A38" s="52" t="s">
        <v>22</v>
      </c>
      <c r="B38" s="53" t="s">
        <v>30</v>
      </c>
      <c r="C38" s="53" t="s">
        <v>175</v>
      </c>
      <c r="D38" s="182">
        <v>5053</v>
      </c>
      <c r="E38" s="304">
        <v>-6.0187394722066245E-2</v>
      </c>
      <c r="F38" s="298">
        <v>1308826</v>
      </c>
      <c r="G38" s="187">
        <f t="shared" si="1"/>
        <v>0</v>
      </c>
      <c r="H38" s="298">
        <f t="shared" si="0"/>
        <v>259.01959232139325</v>
      </c>
      <c r="I38" s="312"/>
      <c r="M38" s="5">
        <v>1308826</v>
      </c>
    </row>
    <row r="39" spans="1:13" s="20" customFormat="1" x14ac:dyDescent="0.2">
      <c r="A39" s="52" t="s">
        <v>22</v>
      </c>
      <c r="B39" s="53" t="s">
        <v>39</v>
      </c>
      <c r="C39" s="53" t="s">
        <v>177</v>
      </c>
      <c r="D39" s="182">
        <v>9977</v>
      </c>
      <c r="E39" s="304">
        <v>2.9341571476402928E-2</v>
      </c>
      <c r="F39" s="298">
        <v>1634210</v>
      </c>
      <c r="G39" s="187">
        <f t="shared" si="1"/>
        <v>-1.363582623481463E-7</v>
      </c>
      <c r="H39" s="298">
        <f t="shared" si="0"/>
        <v>163.79773479001705</v>
      </c>
      <c r="I39" s="312"/>
      <c r="M39" s="5">
        <v>1634210.2228380663</v>
      </c>
    </row>
    <row r="40" spans="1:13" s="20" customFormat="1" x14ac:dyDescent="0.2">
      <c r="A40" s="52" t="s">
        <v>27</v>
      </c>
      <c r="B40" s="53" t="s">
        <v>45</v>
      </c>
      <c r="C40" s="254" t="s">
        <v>180</v>
      </c>
      <c r="D40" s="182">
        <v>31138</v>
      </c>
      <c r="E40" s="304">
        <v>2.1455065577358212E-4</v>
      </c>
      <c r="F40" s="298">
        <v>4864471</v>
      </c>
      <c r="G40" s="187">
        <f t="shared" si="1"/>
        <v>4.5319178854086317E-8</v>
      </c>
      <c r="H40" s="298">
        <f t="shared" si="0"/>
        <v>156.22297514291219</v>
      </c>
      <c r="I40" s="312"/>
      <c r="M40" s="5">
        <v>4864470.7795461789</v>
      </c>
    </row>
    <row r="41" spans="1:13" s="20" customFormat="1" x14ac:dyDescent="0.2">
      <c r="A41" s="52" t="s">
        <v>35</v>
      </c>
      <c r="B41" s="53" t="s">
        <v>37</v>
      </c>
      <c r="C41" s="254" t="s">
        <v>235</v>
      </c>
      <c r="D41" s="182">
        <v>14663</v>
      </c>
      <c r="E41" s="304">
        <v>-6.251694312735645E-3</v>
      </c>
      <c r="F41" s="298">
        <v>2138513</v>
      </c>
      <c r="G41" s="187">
        <f t="shared" si="1"/>
        <v>-1.7069247304490887E-7</v>
      </c>
      <c r="H41" s="298">
        <f t="shared" si="0"/>
        <v>145.84416558685126</v>
      </c>
      <c r="I41" s="312"/>
      <c r="M41" s="5">
        <v>2138513.365028135</v>
      </c>
    </row>
    <row r="42" spans="1:13" s="20" customFormat="1" x14ac:dyDescent="0.2">
      <c r="A42" s="52" t="s">
        <v>35</v>
      </c>
      <c r="B42" s="53" t="s">
        <v>94</v>
      </c>
      <c r="C42" s="53" t="s">
        <v>268</v>
      </c>
      <c r="D42" s="182">
        <v>13534</v>
      </c>
      <c r="E42" s="304">
        <v>2.3769424875258238E-2</v>
      </c>
      <c r="F42" s="302">
        <v>2272599</v>
      </c>
      <c r="G42" s="187">
        <f t="shared" si="1"/>
        <v>0</v>
      </c>
      <c r="H42" s="298">
        <f t="shared" si="0"/>
        <v>167.91776267178957</v>
      </c>
      <c r="I42" s="312"/>
      <c r="M42" s="5">
        <v>2272599</v>
      </c>
    </row>
    <row r="43" spans="1:13" s="20" customFormat="1" x14ac:dyDescent="0.2">
      <c r="A43" s="52" t="s">
        <v>35</v>
      </c>
      <c r="B43" s="53" t="s">
        <v>97</v>
      </c>
      <c r="C43" s="53" t="s">
        <v>183</v>
      </c>
      <c r="D43" s="182">
        <v>8622</v>
      </c>
      <c r="E43" s="304">
        <v>5.2054075458840332E-2</v>
      </c>
      <c r="F43" s="302">
        <v>1443567</v>
      </c>
      <c r="G43" s="187">
        <f t="shared" si="1"/>
        <v>0</v>
      </c>
      <c r="H43" s="298">
        <f t="shared" si="0"/>
        <v>167.42832289491997</v>
      </c>
      <c r="I43" s="312"/>
      <c r="M43" s="5">
        <v>1443567</v>
      </c>
    </row>
    <row r="44" spans="1:13" s="20" customFormat="1" x14ac:dyDescent="0.2">
      <c r="A44" s="52" t="s">
        <v>35</v>
      </c>
      <c r="B44" s="53" t="s">
        <v>99</v>
      </c>
      <c r="C44" s="53" t="s">
        <v>100</v>
      </c>
      <c r="D44" s="182">
        <v>8039</v>
      </c>
      <c r="E44" s="304">
        <v>-0.16748667406562145</v>
      </c>
      <c r="F44" s="298">
        <v>3161420</v>
      </c>
      <c r="G44" s="187">
        <f t="shared" si="1"/>
        <v>0</v>
      </c>
      <c r="H44" s="298">
        <f t="shared" si="0"/>
        <v>393.26035576564249</v>
      </c>
      <c r="I44" s="312"/>
      <c r="M44" s="5">
        <v>3161420</v>
      </c>
    </row>
    <row r="45" spans="1:13" s="20" customFormat="1" x14ac:dyDescent="0.2">
      <c r="A45" s="52" t="s">
        <v>87</v>
      </c>
      <c r="B45" s="53" t="s">
        <v>86</v>
      </c>
      <c r="C45" s="53" t="s">
        <v>185</v>
      </c>
      <c r="D45" s="182">
        <v>8285</v>
      </c>
      <c r="E45" s="304">
        <v>-9.4631175276335133E-3</v>
      </c>
      <c r="F45" s="302">
        <v>2216709</v>
      </c>
      <c r="G45" s="187">
        <f t="shared" si="1"/>
        <v>0</v>
      </c>
      <c r="H45" s="302">
        <f t="shared" si="0"/>
        <v>267.55691007845502</v>
      </c>
      <c r="I45" s="312"/>
      <c r="M45" s="5">
        <v>2216709</v>
      </c>
    </row>
    <row r="46" spans="1:13" s="20" customFormat="1" x14ac:dyDescent="0.2">
      <c r="A46" s="52" t="s">
        <v>87</v>
      </c>
      <c r="B46" s="53" t="s">
        <v>88</v>
      </c>
      <c r="C46" s="53" t="s">
        <v>186</v>
      </c>
      <c r="D46" s="182">
        <v>2655</v>
      </c>
      <c r="E46" s="304">
        <v>0.15396916516319514</v>
      </c>
      <c r="F46" s="298">
        <v>754120</v>
      </c>
      <c r="G46" s="187">
        <f t="shared" si="1"/>
        <v>0</v>
      </c>
      <c r="H46" s="298">
        <f t="shared" si="0"/>
        <v>284.03766478342749</v>
      </c>
      <c r="I46" s="312"/>
      <c r="M46" s="5">
        <v>754120</v>
      </c>
    </row>
    <row r="47" spans="1:13" s="20" customFormat="1" x14ac:dyDescent="0.2">
      <c r="A47" s="52" t="s">
        <v>87</v>
      </c>
      <c r="B47" s="53" t="s">
        <v>96</v>
      </c>
      <c r="C47" s="53" t="s">
        <v>187</v>
      </c>
      <c r="D47" s="182">
        <v>8171</v>
      </c>
      <c r="E47" s="304">
        <v>1.4512683077672728E-2</v>
      </c>
      <c r="F47" s="298">
        <v>1468805</v>
      </c>
      <c r="G47" s="187">
        <f t="shared" si="1"/>
        <v>0</v>
      </c>
      <c r="H47" s="298">
        <f t="shared" si="0"/>
        <v>179.75829151878594</v>
      </c>
      <c r="I47" s="312"/>
      <c r="M47" s="5">
        <v>1468805</v>
      </c>
    </row>
    <row r="48" spans="1:13" s="20" customFormat="1" x14ac:dyDescent="0.2">
      <c r="A48" s="52" t="s">
        <v>87</v>
      </c>
      <c r="B48" s="53" t="s">
        <v>101</v>
      </c>
      <c r="C48" s="53" t="s">
        <v>162</v>
      </c>
      <c r="D48" s="182">
        <v>8440</v>
      </c>
      <c r="E48" s="304">
        <v>-3.5074852236938514E-2</v>
      </c>
      <c r="F48" s="302">
        <v>2076809</v>
      </c>
      <c r="G48" s="276">
        <f t="shared" si="1"/>
        <v>0</v>
      </c>
      <c r="H48" s="302">
        <f t="shared" si="0"/>
        <v>246.06741706161137</v>
      </c>
      <c r="I48" s="312"/>
      <c r="M48" s="5">
        <v>2076809</v>
      </c>
    </row>
    <row r="49" spans="1:13" s="20" customFormat="1" x14ac:dyDescent="0.2">
      <c r="A49" s="52" t="s">
        <v>87</v>
      </c>
      <c r="B49" s="53" t="s">
        <v>105</v>
      </c>
      <c r="C49" s="53" t="s">
        <v>188</v>
      </c>
      <c r="D49" s="182">
        <v>29124</v>
      </c>
      <c r="E49" s="304">
        <v>-8.1414918054249608E-2</v>
      </c>
      <c r="F49" s="298">
        <v>5047386</v>
      </c>
      <c r="G49" s="187">
        <f t="shared" si="1"/>
        <v>-8.9334182606926049E-8</v>
      </c>
      <c r="H49" s="298">
        <f t="shared" si="0"/>
        <v>173.30675731355583</v>
      </c>
      <c r="I49" s="312"/>
      <c r="M49" s="5">
        <v>5047386.450904143</v>
      </c>
    </row>
    <row r="50" spans="1:13" s="20" customFormat="1" x14ac:dyDescent="0.2">
      <c r="A50" s="52" t="s">
        <v>55</v>
      </c>
      <c r="B50" s="53" t="s">
        <v>53</v>
      </c>
      <c r="C50" s="53" t="s">
        <v>54</v>
      </c>
      <c r="D50" s="182">
        <v>9231</v>
      </c>
      <c r="E50" s="304">
        <v>-1.0066648153290725E-3</v>
      </c>
      <c r="F50" s="302">
        <v>2110116</v>
      </c>
      <c r="G50" s="276">
        <f t="shared" si="1"/>
        <v>0</v>
      </c>
      <c r="H50" s="302">
        <f t="shared" si="0"/>
        <v>228.59018524536887</v>
      </c>
      <c r="I50" s="312"/>
      <c r="M50" s="5">
        <v>2110116</v>
      </c>
    </row>
    <row r="51" spans="1:13" s="20" customFormat="1" x14ac:dyDescent="0.2">
      <c r="A51" s="52" t="s">
        <v>55</v>
      </c>
      <c r="B51" s="53" t="s">
        <v>63</v>
      </c>
      <c r="C51" s="53" t="s">
        <v>190</v>
      </c>
      <c r="D51" s="182">
        <v>7089</v>
      </c>
      <c r="E51" s="304">
        <v>-1.0093585001106575E-2</v>
      </c>
      <c r="F51" s="298">
        <v>1179563</v>
      </c>
      <c r="G51" s="187">
        <f t="shared" si="1"/>
        <v>0</v>
      </c>
      <c r="H51" s="298">
        <f t="shared" si="0"/>
        <v>166.39342643532234</v>
      </c>
      <c r="I51" s="312"/>
      <c r="M51" s="5">
        <v>1179563</v>
      </c>
    </row>
    <row r="52" spans="1:13" s="20" customFormat="1" x14ac:dyDescent="0.2">
      <c r="A52" s="52" t="s">
        <v>55</v>
      </c>
      <c r="B52" s="53" t="s">
        <v>71</v>
      </c>
      <c r="C52" s="53" t="s">
        <v>191</v>
      </c>
      <c r="D52" s="182">
        <v>8412</v>
      </c>
      <c r="E52" s="304">
        <v>-2.9897122565147094E-2</v>
      </c>
      <c r="F52" s="298">
        <v>1592501</v>
      </c>
      <c r="G52" s="276">
        <f t="shared" si="1"/>
        <v>-1.3751725236321732E-7</v>
      </c>
      <c r="H52" s="298">
        <f t="shared" si="0"/>
        <v>189.31300523062291</v>
      </c>
      <c r="I52" s="312"/>
      <c r="M52" s="5">
        <v>1592501.2189963921</v>
      </c>
    </row>
    <row r="53" spans="1:13" s="20" customFormat="1" x14ac:dyDescent="0.2">
      <c r="A53" s="52" t="s">
        <v>55</v>
      </c>
      <c r="B53" s="53" t="s">
        <v>72</v>
      </c>
      <c r="C53" s="53" t="s">
        <v>192</v>
      </c>
      <c r="D53" s="182">
        <v>7341</v>
      </c>
      <c r="E53" s="304">
        <v>8.2571922459573344E-4</v>
      </c>
      <c r="F53" s="298">
        <v>1620604</v>
      </c>
      <c r="G53" s="187">
        <f t="shared" si="1"/>
        <v>0</v>
      </c>
      <c r="H53" s="298">
        <f t="shared" si="0"/>
        <v>220.7606593107206</v>
      </c>
      <c r="I53" s="312"/>
      <c r="M53" s="5">
        <v>1620604</v>
      </c>
    </row>
    <row r="54" spans="1:13" s="20" customFormat="1" x14ac:dyDescent="0.2">
      <c r="A54" s="52" t="s">
        <v>55</v>
      </c>
      <c r="B54" s="53" t="s">
        <v>73</v>
      </c>
      <c r="C54" s="53" t="s">
        <v>193</v>
      </c>
      <c r="D54" s="182">
        <v>11625</v>
      </c>
      <c r="E54" s="304">
        <v>-5.4342536417606446E-4</v>
      </c>
      <c r="F54" s="298">
        <v>2477091</v>
      </c>
      <c r="G54" s="187">
        <f t="shared" si="1"/>
        <v>0</v>
      </c>
      <c r="H54" s="298">
        <f t="shared" si="0"/>
        <v>213.08309677419354</v>
      </c>
      <c r="I54" s="312"/>
      <c r="M54" s="5">
        <v>2477091</v>
      </c>
    </row>
    <row r="55" spans="1:13" s="20" customFormat="1" x14ac:dyDescent="0.2">
      <c r="A55" s="52" t="s">
        <v>55</v>
      </c>
      <c r="B55" s="53" t="s">
        <v>74</v>
      </c>
      <c r="C55" s="53" t="s">
        <v>194</v>
      </c>
      <c r="D55" s="182">
        <v>17273</v>
      </c>
      <c r="E55" s="304">
        <v>7.604505084793578E-2</v>
      </c>
      <c r="F55" s="298">
        <v>2371308</v>
      </c>
      <c r="G55" s="187">
        <f t="shared" si="1"/>
        <v>-8.9361753663474985E-8</v>
      </c>
      <c r="H55" s="298">
        <f t="shared" si="0"/>
        <v>137.28408498813175</v>
      </c>
      <c r="I55" s="312"/>
      <c r="M55" s="5">
        <v>2371308.2119042603</v>
      </c>
    </row>
    <row r="56" spans="1:13" s="20" customFormat="1" x14ac:dyDescent="0.2">
      <c r="A56" s="52" t="s">
        <v>55</v>
      </c>
      <c r="B56" s="53" t="s">
        <v>98</v>
      </c>
      <c r="C56" s="53" t="s">
        <v>198</v>
      </c>
      <c r="D56" s="182">
        <v>6825</v>
      </c>
      <c r="E56" s="304">
        <v>-8.9400199458612439E-3</v>
      </c>
      <c r="F56" s="302">
        <v>1255061</v>
      </c>
      <c r="G56" s="187">
        <f t="shared" si="1"/>
        <v>0</v>
      </c>
      <c r="H56" s="302">
        <f t="shared" si="0"/>
        <v>183.89172161172161</v>
      </c>
      <c r="I56" s="312"/>
      <c r="M56" s="5">
        <v>1255061</v>
      </c>
    </row>
    <row r="57" spans="1:13" s="20" customFormat="1" x14ac:dyDescent="0.2">
      <c r="A57" s="52" t="s">
        <v>5</v>
      </c>
      <c r="B57" s="53" t="s">
        <v>64</v>
      </c>
      <c r="C57" s="53" t="s">
        <v>65</v>
      </c>
      <c r="D57" s="182">
        <v>11392</v>
      </c>
      <c r="E57" s="304">
        <v>1.4954276492738172E-2</v>
      </c>
      <c r="F57" s="298">
        <v>2172332</v>
      </c>
      <c r="G57" s="187">
        <f t="shared" si="1"/>
        <v>0</v>
      </c>
      <c r="H57" s="298">
        <f t="shared" si="0"/>
        <v>190.68925561797752</v>
      </c>
      <c r="I57" s="312"/>
      <c r="M57" s="5">
        <v>2172332</v>
      </c>
    </row>
    <row r="58" spans="1:13" s="20" customFormat="1" x14ac:dyDescent="0.2">
      <c r="A58" s="52" t="s">
        <v>5</v>
      </c>
      <c r="B58" s="53" t="s">
        <v>78</v>
      </c>
      <c r="C58" s="53" t="s">
        <v>200</v>
      </c>
      <c r="D58" s="182">
        <v>11642</v>
      </c>
      <c r="E58" s="304">
        <v>-0.10943525852712288</v>
      </c>
      <c r="F58" s="299">
        <v>2009866</v>
      </c>
      <c r="G58" s="187">
        <f t="shared" si="1"/>
        <v>-2.8956420910232872E-2</v>
      </c>
      <c r="H58" s="299">
        <f t="shared" si="0"/>
        <v>172.63923724445971</v>
      </c>
      <c r="I58" s="312"/>
      <c r="M58" s="5">
        <v>2069800</v>
      </c>
    </row>
    <row r="59" spans="1:13" s="20" customFormat="1" x14ac:dyDescent="0.2">
      <c r="A59" s="52" t="s">
        <v>5</v>
      </c>
      <c r="B59" s="53" t="s">
        <v>83</v>
      </c>
      <c r="C59" s="53" t="s">
        <v>201</v>
      </c>
      <c r="D59" s="182">
        <v>8091</v>
      </c>
      <c r="E59" s="304">
        <v>-9.7647865866489325E-2</v>
      </c>
      <c r="F59" s="298">
        <v>1539328</v>
      </c>
      <c r="G59" s="187">
        <f t="shared" si="1"/>
        <v>1.0238584580157806E-7</v>
      </c>
      <c r="H59" s="298">
        <f t="shared" si="0"/>
        <v>190.25188481028303</v>
      </c>
      <c r="I59" s="312"/>
      <c r="M59" s="5">
        <v>1539327.8423946169</v>
      </c>
    </row>
    <row r="60" spans="1:13" s="20" customFormat="1" x14ac:dyDescent="0.2">
      <c r="A60" s="52" t="s">
        <v>2</v>
      </c>
      <c r="B60" s="53" t="s">
        <v>11</v>
      </c>
      <c r="C60" s="53" t="s">
        <v>204</v>
      </c>
      <c r="D60" s="182">
        <v>5807</v>
      </c>
      <c r="E60" s="304">
        <v>-6.6160764133310623E-2</v>
      </c>
      <c r="F60" s="298">
        <v>883084</v>
      </c>
      <c r="G60" s="187">
        <f t="shared" si="1"/>
        <v>0</v>
      </c>
      <c r="H60" s="298">
        <f t="shared" si="0"/>
        <v>152.07232650249699</v>
      </c>
      <c r="I60" s="312"/>
      <c r="M60" s="5">
        <v>883084</v>
      </c>
    </row>
    <row r="61" spans="1:13" s="20" customFormat="1" x14ac:dyDescent="0.2">
      <c r="A61" s="52" t="s">
        <v>2</v>
      </c>
      <c r="B61" s="297" t="s">
        <v>267</v>
      </c>
      <c r="C61" s="53" t="s">
        <v>203</v>
      </c>
      <c r="D61" s="182">
        <v>6930</v>
      </c>
      <c r="E61" s="304">
        <v>6.5938764100370584E-3</v>
      </c>
      <c r="F61" s="298">
        <v>1418029</v>
      </c>
      <c r="G61" s="187">
        <f t="shared" si="1"/>
        <v>0</v>
      </c>
      <c r="H61" s="298">
        <f t="shared" si="0"/>
        <v>204.62178932178932</v>
      </c>
      <c r="I61" s="312"/>
      <c r="M61" s="5">
        <v>1418029</v>
      </c>
    </row>
    <row r="62" spans="1:13" s="20" customFormat="1" ht="11.25" customHeight="1" x14ac:dyDescent="0.2">
      <c r="A62" s="52" t="s">
        <v>13</v>
      </c>
      <c r="B62" s="53" t="s">
        <v>12</v>
      </c>
      <c r="C62" s="53" t="s">
        <v>207</v>
      </c>
      <c r="D62" s="182">
        <v>6534</v>
      </c>
      <c r="E62" s="304">
        <v>0.16204045474678863</v>
      </c>
      <c r="F62" s="298">
        <v>929383</v>
      </c>
      <c r="G62" s="187">
        <f t="shared" si="1"/>
        <v>0</v>
      </c>
      <c r="H62" s="298">
        <f t="shared" si="0"/>
        <v>142.23798591980409</v>
      </c>
      <c r="I62" s="312"/>
      <c r="M62" s="5">
        <v>929383</v>
      </c>
    </row>
    <row r="63" spans="1:13" s="20" customFormat="1" ht="12" thickBot="1" x14ac:dyDescent="0.25">
      <c r="A63" s="52" t="s">
        <v>13</v>
      </c>
      <c r="B63" s="53" t="s">
        <v>91</v>
      </c>
      <c r="C63" s="53" t="s">
        <v>208</v>
      </c>
      <c r="D63" s="182">
        <v>8972</v>
      </c>
      <c r="E63" s="304">
        <v>-3.1709184504610244E-2</v>
      </c>
      <c r="F63" s="298">
        <v>1624097</v>
      </c>
      <c r="G63" s="187">
        <f t="shared" si="1"/>
        <v>0</v>
      </c>
      <c r="H63" s="298">
        <f t="shared" si="0"/>
        <v>181.01839054837271</v>
      </c>
      <c r="I63" s="312"/>
      <c r="M63" s="5">
        <v>1624097</v>
      </c>
    </row>
    <row r="64" spans="1:13" s="20" customFormat="1" ht="12" thickTop="1" x14ac:dyDescent="0.2">
      <c r="A64" s="656" t="s">
        <v>166</v>
      </c>
      <c r="B64" s="657"/>
      <c r="C64" s="658"/>
      <c r="D64" s="184">
        <f>SUM(D35:D63)</f>
        <v>299517</v>
      </c>
      <c r="E64" s="311">
        <f>D64/(310876*(52/53))-1</f>
        <v>-1.8010582007963682E-2</v>
      </c>
      <c r="F64" s="184">
        <f>SUM(F35:F63)</f>
        <v>55964751</v>
      </c>
      <c r="G64" s="311">
        <f t="shared" si="1"/>
        <v>-1.0698048643693614E-3</v>
      </c>
      <c r="H64" s="184">
        <f t="shared" ref="H64:H77" si="2">F64/D64</f>
        <v>186.84999849758111</v>
      </c>
      <c r="I64" s="312"/>
      <c r="M64" s="5">
        <f>SUM(M35:M63)</f>
        <v>56024686.482123345</v>
      </c>
    </row>
    <row r="65" spans="1:13" s="20" customFormat="1" ht="11.25" customHeight="1" x14ac:dyDescent="0.2">
      <c r="A65" s="52" t="s">
        <v>35</v>
      </c>
      <c r="B65" s="53" t="s">
        <v>92</v>
      </c>
      <c r="C65" s="53" t="s">
        <v>93</v>
      </c>
      <c r="D65" s="182">
        <v>8390</v>
      </c>
      <c r="E65" s="304">
        <v>1.4514907325442472E-2</v>
      </c>
      <c r="F65" s="298">
        <v>992569</v>
      </c>
      <c r="G65" s="187">
        <f t="shared" si="1"/>
        <v>0</v>
      </c>
      <c r="H65" s="298">
        <f t="shared" si="2"/>
        <v>118.30381406436234</v>
      </c>
      <c r="I65" s="312"/>
      <c r="M65" s="5">
        <v>992569</v>
      </c>
    </row>
    <row r="66" spans="1:13" s="20" customFormat="1" ht="11.25" customHeight="1" x14ac:dyDescent="0.2">
      <c r="A66" s="52" t="s">
        <v>35</v>
      </c>
      <c r="B66" s="53" t="s">
        <v>103</v>
      </c>
      <c r="C66" s="53" t="s">
        <v>104</v>
      </c>
      <c r="D66" s="182">
        <v>9668</v>
      </c>
      <c r="E66" s="304">
        <v>4.5176397637152643E-2</v>
      </c>
      <c r="F66" s="298">
        <v>1348675</v>
      </c>
      <c r="G66" s="187">
        <f t="shared" si="1"/>
        <v>0</v>
      </c>
      <c r="H66" s="298">
        <f t="shared" si="2"/>
        <v>139.49886222589987</v>
      </c>
      <c r="I66" s="312"/>
      <c r="M66" s="5">
        <v>1348675</v>
      </c>
    </row>
    <row r="67" spans="1:13" s="20" customFormat="1" ht="11.25" customHeight="1" x14ac:dyDescent="0.2">
      <c r="A67" s="52" t="s">
        <v>55</v>
      </c>
      <c r="B67" s="53" t="s">
        <v>76</v>
      </c>
      <c r="C67" s="53" t="s">
        <v>77</v>
      </c>
      <c r="D67" s="182">
        <v>10050</v>
      </c>
      <c r="E67" s="304">
        <v>-3.1851663323053669E-3</v>
      </c>
      <c r="F67" s="298">
        <v>1230088</v>
      </c>
      <c r="G67" s="187">
        <f t="shared" ref="G67:G77" si="3">F67/M67-1</f>
        <v>0</v>
      </c>
      <c r="H67" s="298">
        <f t="shared" si="2"/>
        <v>122.39681592039801</v>
      </c>
      <c r="I67" s="312"/>
      <c r="M67" s="5">
        <v>1230088</v>
      </c>
    </row>
    <row r="68" spans="1:13" s="20" customFormat="1" ht="11.25" customHeight="1" thickBot="1" x14ac:dyDescent="0.25">
      <c r="A68" s="54" t="s">
        <v>2</v>
      </c>
      <c r="B68" s="55" t="s">
        <v>19</v>
      </c>
      <c r="C68" s="55" t="s">
        <v>20</v>
      </c>
      <c r="D68" s="183">
        <v>10403</v>
      </c>
      <c r="E68" s="305">
        <v>3.9413556740289346E-2</v>
      </c>
      <c r="F68" s="301">
        <v>1472604</v>
      </c>
      <c r="G68" s="188">
        <f t="shared" si="3"/>
        <v>0</v>
      </c>
      <c r="H68" s="301">
        <f t="shared" si="2"/>
        <v>141.55570508507162</v>
      </c>
      <c r="I68" s="312"/>
      <c r="M68" s="5">
        <v>1472604</v>
      </c>
    </row>
    <row r="69" spans="1:13" s="20" customFormat="1" ht="12" thickTop="1" x14ac:dyDescent="0.2">
      <c r="A69" s="656" t="s">
        <v>167</v>
      </c>
      <c r="B69" s="657"/>
      <c r="C69" s="658"/>
      <c r="D69" s="184">
        <f>SUM(D65:D68)</f>
        <v>38511</v>
      </c>
      <c r="E69" s="311">
        <f>D69/(38334*(52/53))-1</f>
        <v>2.3936874676427022E-2</v>
      </c>
      <c r="F69" s="184">
        <f>SUM(F65:F68)</f>
        <v>5043936</v>
      </c>
      <c r="G69" s="311">
        <f t="shared" si="3"/>
        <v>0</v>
      </c>
      <c r="H69" s="184">
        <f t="shared" si="2"/>
        <v>130.97390356002182</v>
      </c>
      <c r="I69" s="312"/>
      <c r="M69" s="5">
        <f>SUM(M65:M68)</f>
        <v>5043936</v>
      </c>
    </row>
    <row r="70" spans="1:13" s="20" customFormat="1" ht="11.25" customHeight="1" x14ac:dyDescent="0.2">
      <c r="A70" s="52" t="s">
        <v>22</v>
      </c>
      <c r="B70" s="53" t="s">
        <v>44</v>
      </c>
      <c r="C70" s="254" t="s">
        <v>378</v>
      </c>
      <c r="D70" s="182">
        <v>116576</v>
      </c>
      <c r="E70" s="304">
        <v>-2.8805756372740743E-2</v>
      </c>
      <c r="F70" s="298">
        <v>36108276</v>
      </c>
      <c r="G70" s="187">
        <f t="shared" si="3"/>
        <v>-4.1977325855677039E-2</v>
      </c>
      <c r="H70" s="298">
        <f>F70/D70</f>
        <v>309.74022097172661</v>
      </c>
      <c r="I70" s="312"/>
      <c r="M70" s="5">
        <v>37690419</v>
      </c>
    </row>
    <row r="71" spans="1:13" s="20" customFormat="1" ht="11.25" customHeight="1" x14ac:dyDescent="0.2">
      <c r="A71" s="52" t="s">
        <v>35</v>
      </c>
      <c r="B71" s="53" t="s">
        <v>95</v>
      </c>
      <c r="C71" s="53" t="s">
        <v>182</v>
      </c>
      <c r="D71" s="182">
        <v>85083</v>
      </c>
      <c r="E71" s="304">
        <v>3.2371565934065982E-2</v>
      </c>
      <c r="F71" s="298">
        <v>30148592</v>
      </c>
      <c r="G71" s="187">
        <f t="shared" si="3"/>
        <v>-2.0920353168410788E-2</v>
      </c>
      <c r="H71" s="298">
        <f t="shared" si="2"/>
        <v>354.34331182492389</v>
      </c>
      <c r="I71" s="312"/>
      <c r="M71" s="5">
        <v>30792788</v>
      </c>
    </row>
    <row r="72" spans="1:13" s="20" customFormat="1" x14ac:dyDescent="0.2">
      <c r="A72" s="52" t="s">
        <v>55</v>
      </c>
      <c r="B72" s="53" t="s">
        <v>68</v>
      </c>
      <c r="C72" s="53" t="s">
        <v>69</v>
      </c>
      <c r="D72" s="182">
        <v>38389</v>
      </c>
      <c r="E72" s="304">
        <v>1.5105720586327642E-2</v>
      </c>
      <c r="F72" s="298">
        <v>11225815</v>
      </c>
      <c r="G72" s="187">
        <f t="shared" si="3"/>
        <v>0</v>
      </c>
      <c r="H72" s="298">
        <f t="shared" si="2"/>
        <v>292.42269921071141</v>
      </c>
      <c r="I72" s="312"/>
      <c r="M72" s="5">
        <v>11225815</v>
      </c>
    </row>
    <row r="73" spans="1:13" s="20" customFormat="1" x14ac:dyDescent="0.2">
      <c r="A73" s="52" t="s">
        <v>55</v>
      </c>
      <c r="B73" s="53" t="s">
        <v>70</v>
      </c>
      <c r="C73" s="53" t="s">
        <v>171</v>
      </c>
      <c r="D73" s="182">
        <v>19206</v>
      </c>
      <c r="E73" s="304">
        <v>-2.5956801818870834E-2</v>
      </c>
      <c r="F73" s="298">
        <v>6267586</v>
      </c>
      <c r="G73" s="187">
        <f t="shared" si="3"/>
        <v>-2.4266361120019453E-2</v>
      </c>
      <c r="H73" s="298">
        <f t="shared" si="2"/>
        <v>326.33479121107985</v>
      </c>
      <c r="I73" s="312"/>
      <c r="M73" s="5">
        <v>6423460</v>
      </c>
    </row>
    <row r="74" spans="1:13" s="20" customFormat="1" x14ac:dyDescent="0.2">
      <c r="A74" s="52" t="s">
        <v>55</v>
      </c>
      <c r="B74" s="53" t="s">
        <v>75</v>
      </c>
      <c r="C74" s="254" t="s">
        <v>195</v>
      </c>
      <c r="D74" s="182">
        <v>66503</v>
      </c>
      <c r="E74" s="304">
        <v>1.9644741653436437E-2</v>
      </c>
      <c r="F74" s="298">
        <v>16345299</v>
      </c>
      <c r="G74" s="187">
        <f t="shared" si="3"/>
        <v>-9.8493932125920391E-4</v>
      </c>
      <c r="H74" s="298">
        <f t="shared" si="2"/>
        <v>245.78288197524924</v>
      </c>
      <c r="I74" s="312"/>
      <c r="M74" s="5">
        <v>16361414</v>
      </c>
    </row>
    <row r="75" spans="1:13" s="20" customFormat="1" ht="12" thickBot="1" x14ac:dyDescent="0.25">
      <c r="A75" s="54" t="s">
        <v>55</v>
      </c>
      <c r="B75" s="55" t="s">
        <v>82</v>
      </c>
      <c r="C75" s="55" t="s">
        <v>197</v>
      </c>
      <c r="D75" s="183">
        <v>8194</v>
      </c>
      <c r="E75" s="305">
        <v>2.9787536754244615E-2</v>
      </c>
      <c r="F75" s="303">
        <v>1864472</v>
      </c>
      <c r="G75" s="188">
        <f t="shared" si="3"/>
        <v>0</v>
      </c>
      <c r="H75" s="303">
        <f t="shared" si="2"/>
        <v>227.54112765438126</v>
      </c>
      <c r="I75" s="312"/>
      <c r="M75" s="5">
        <v>1864472</v>
      </c>
    </row>
    <row r="76" spans="1:13" s="20" customFormat="1" ht="12.75" thickTop="1" thickBot="1" x14ac:dyDescent="0.25">
      <c r="A76" s="659" t="s">
        <v>168</v>
      </c>
      <c r="B76" s="660"/>
      <c r="C76" s="661"/>
      <c r="D76" s="185">
        <f>SUM(D70:D75)</f>
        <v>333951</v>
      </c>
      <c r="E76" s="309">
        <f>D76/(339570*(52/53))-1</f>
        <v>2.3651518549479E-3</v>
      </c>
      <c r="F76" s="185">
        <f>SUM(F70:F75)</f>
        <v>101960040</v>
      </c>
      <c r="G76" s="309">
        <f t="shared" si="3"/>
        <v>-2.2981654906676918E-2</v>
      </c>
      <c r="H76" s="185">
        <f t="shared" si="2"/>
        <v>305.31437246781712</v>
      </c>
      <c r="I76" s="312"/>
      <c r="M76" s="5">
        <f>SUM(M70:M75)</f>
        <v>104358368</v>
      </c>
    </row>
    <row r="77" spans="1:13" s="20" customFormat="1" ht="13.5" thickTop="1" x14ac:dyDescent="0.2">
      <c r="A77" s="662" t="s">
        <v>124</v>
      </c>
      <c r="B77" s="663"/>
      <c r="C77" s="664"/>
      <c r="D77" s="186">
        <f>D76+D69+D64+D34+D12+D5</f>
        <v>1565308</v>
      </c>
      <c r="E77" s="310">
        <f>D77/(1591326*(52/53))-1</f>
        <v>2.5664615063645257E-3</v>
      </c>
      <c r="F77" s="186">
        <f>F76+F69+F64+F34+F12+F5</f>
        <v>360984471</v>
      </c>
      <c r="G77" s="310">
        <f t="shared" si="3"/>
        <v>-5.7850294463338559E-3</v>
      </c>
      <c r="H77" s="186">
        <f t="shared" si="2"/>
        <v>230.61561750147575</v>
      </c>
      <c r="I77" s="312"/>
      <c r="M77" s="5">
        <f>M76+M69+M64+M34+M12+M5</f>
        <v>363084928</v>
      </c>
    </row>
    <row r="78" spans="1:13" ht="21.75" customHeight="1" x14ac:dyDescent="0.2">
      <c r="A78" s="654" t="s">
        <v>421</v>
      </c>
      <c r="B78" s="655"/>
      <c r="C78" s="655"/>
      <c r="D78" s="655"/>
      <c r="E78" s="655"/>
      <c r="F78" s="655"/>
      <c r="G78" s="655"/>
    </row>
    <row r="79" spans="1:13" ht="12.75" x14ac:dyDescent="0.2">
      <c r="A79" s="308"/>
      <c r="B79"/>
      <c r="C79"/>
      <c r="D79" s="3"/>
      <c r="E79" s="306"/>
    </row>
    <row r="80" spans="1:13" x14ac:dyDescent="0.2">
      <c r="A80" s="313" t="s">
        <v>270</v>
      </c>
      <c r="B80" s="2"/>
      <c r="C80" s="2"/>
      <c r="D80" s="3"/>
      <c r="E80" s="306"/>
    </row>
    <row r="81" spans="1:5" x14ac:dyDescent="0.2">
      <c r="A81" s="8"/>
      <c r="B81" s="2"/>
      <c r="C81" s="2"/>
      <c r="D81" s="3"/>
      <c r="E81" s="306"/>
    </row>
    <row r="82" spans="1:5" x14ac:dyDescent="0.2">
      <c r="A82" s="8"/>
      <c r="B82" s="2"/>
      <c r="C82" s="2"/>
      <c r="D82" s="3"/>
      <c r="E82" s="306"/>
    </row>
    <row r="83" spans="1:5" x14ac:dyDescent="0.2">
      <c r="A83" s="8"/>
      <c r="B83" s="2"/>
      <c r="C83" s="2"/>
      <c r="D83" s="3"/>
      <c r="E83" s="306"/>
    </row>
    <row r="84" spans="1:5" x14ac:dyDescent="0.2">
      <c r="A84" s="8"/>
      <c r="B84" s="2"/>
      <c r="C84" s="2"/>
      <c r="D84" s="3"/>
      <c r="E84" s="306"/>
    </row>
    <row r="85" spans="1:5" x14ac:dyDescent="0.2">
      <c r="A85" s="8"/>
      <c r="B85" s="2"/>
      <c r="C85" s="2"/>
      <c r="D85" s="3"/>
      <c r="E85" s="306"/>
    </row>
    <row r="86" spans="1:5" x14ac:dyDescent="0.2">
      <c r="A86" s="8"/>
      <c r="B86" s="2"/>
      <c r="C86" s="2"/>
      <c r="D86" s="3"/>
      <c r="E86" s="306"/>
    </row>
    <row r="87" spans="1:5" x14ac:dyDescent="0.2">
      <c r="A87" s="8"/>
      <c r="B87" s="2"/>
      <c r="C87" s="2"/>
      <c r="D87" s="3"/>
      <c r="E87" s="306"/>
    </row>
    <row r="88" spans="1:5" x14ac:dyDescent="0.2">
      <c r="A88" s="8"/>
      <c r="B88" s="2"/>
      <c r="C88" s="2"/>
      <c r="D88" s="3"/>
      <c r="E88" s="306"/>
    </row>
    <row r="89" spans="1:5" x14ac:dyDescent="0.2">
      <c r="A89" s="8"/>
      <c r="B89" s="2"/>
      <c r="C89" s="2"/>
      <c r="D89" s="3"/>
      <c r="E89" s="306"/>
    </row>
    <row r="90" spans="1:5" x14ac:dyDescent="0.2">
      <c r="A90" s="8"/>
      <c r="B90" s="2"/>
      <c r="C90" s="2"/>
      <c r="D90" s="3"/>
      <c r="E90" s="306"/>
    </row>
    <row r="91" spans="1:5" x14ac:dyDescent="0.2">
      <c r="A91" s="8"/>
      <c r="B91" s="2"/>
      <c r="C91" s="2"/>
      <c r="D91" s="3"/>
      <c r="E91" s="306"/>
    </row>
    <row r="92" spans="1:5" ht="11.25" customHeight="1" x14ac:dyDescent="0.2">
      <c r="A92" s="8"/>
      <c r="B92" s="2"/>
      <c r="C92" s="2"/>
      <c r="D92" s="3"/>
      <c r="E92" s="306"/>
    </row>
    <row r="93" spans="1:5" ht="12" customHeight="1" x14ac:dyDescent="0.2">
      <c r="A93" s="8"/>
      <c r="B93" s="2"/>
      <c r="C93" s="2"/>
      <c r="D93" s="3"/>
      <c r="E93" s="306"/>
    </row>
    <row r="94" spans="1:5" ht="11.25" customHeight="1" x14ac:dyDescent="0.2">
      <c r="A94" s="8"/>
      <c r="B94" s="2"/>
      <c r="C94" s="2"/>
      <c r="D94" s="3"/>
      <c r="E94" s="306"/>
    </row>
    <row r="95" spans="1:5" ht="12" customHeight="1" x14ac:dyDescent="0.2">
      <c r="A95" s="8"/>
      <c r="B95" s="2"/>
      <c r="C95" s="2"/>
      <c r="D95" s="3"/>
      <c r="E95" s="306"/>
    </row>
    <row r="96" spans="1:5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  <row r="139" spans="2:2" x14ac:dyDescent="0.2">
      <c r="B139" s="2"/>
    </row>
    <row r="140" spans="2:2" x14ac:dyDescent="0.2">
      <c r="B140" s="2"/>
    </row>
    <row r="141" spans="2:2" x14ac:dyDescent="0.2">
      <c r="B141" s="2"/>
    </row>
    <row r="142" spans="2:2" x14ac:dyDescent="0.2">
      <c r="B142" s="2"/>
    </row>
    <row r="143" spans="2:2" x14ac:dyDescent="0.2">
      <c r="B143" s="2"/>
    </row>
    <row r="144" spans="2:2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1:5" x14ac:dyDescent="0.2">
      <c r="B161" s="2"/>
    </row>
    <row r="162" spans="1:5" x14ac:dyDescent="0.2">
      <c r="B162" s="2"/>
    </row>
    <row r="163" spans="1:5" x14ac:dyDescent="0.2">
      <c r="B163" s="2"/>
    </row>
    <row r="164" spans="1:5" x14ac:dyDescent="0.2">
      <c r="B164" s="2"/>
    </row>
    <row r="165" spans="1:5" x14ac:dyDescent="0.2">
      <c r="B165" s="2"/>
    </row>
    <row r="166" spans="1:5" x14ac:dyDescent="0.2">
      <c r="B166" s="2"/>
    </row>
    <row r="167" spans="1:5" x14ac:dyDescent="0.2">
      <c r="B167" s="2"/>
    </row>
    <row r="168" spans="1:5" x14ac:dyDescent="0.2">
      <c r="B168" s="2"/>
    </row>
    <row r="169" spans="1:5" x14ac:dyDescent="0.2">
      <c r="B169" s="2"/>
    </row>
    <row r="170" spans="1:5" x14ac:dyDescent="0.2">
      <c r="B170" s="2"/>
    </row>
    <row r="171" spans="1:5" x14ac:dyDescent="0.2">
      <c r="B171" s="2"/>
    </row>
    <row r="172" spans="1:5" x14ac:dyDescent="0.2">
      <c r="B172" s="2"/>
    </row>
    <row r="173" spans="1:5" x14ac:dyDescent="0.2">
      <c r="B173" s="2"/>
    </row>
    <row r="174" spans="1:5" x14ac:dyDescent="0.2">
      <c r="A174" s="8"/>
      <c r="B174" s="2"/>
      <c r="C174" s="2"/>
      <c r="D174" s="3"/>
      <c r="E174" s="306"/>
    </row>
    <row r="175" spans="1:5" x14ac:dyDescent="0.2">
      <c r="A175" s="8"/>
      <c r="B175" s="2"/>
      <c r="C175" s="2"/>
      <c r="D175" s="3"/>
      <c r="E175" s="306"/>
    </row>
    <row r="176" spans="1:5" x14ac:dyDescent="0.2">
      <c r="A176" s="8"/>
      <c r="B176" s="2"/>
      <c r="C176" s="2"/>
      <c r="D176" s="3"/>
      <c r="E176" s="306"/>
    </row>
    <row r="177" spans="1:5" x14ac:dyDescent="0.2">
      <c r="A177" s="8"/>
      <c r="B177" s="2"/>
      <c r="C177" s="2"/>
      <c r="D177" s="3"/>
      <c r="E177" s="306"/>
    </row>
    <row r="178" spans="1:5" x14ac:dyDescent="0.2">
      <c r="A178" s="8"/>
      <c r="B178" s="2"/>
      <c r="C178" s="2"/>
      <c r="D178" s="3"/>
      <c r="E178" s="306"/>
    </row>
    <row r="179" spans="1:5" x14ac:dyDescent="0.2">
      <c r="A179" s="8"/>
      <c r="B179" s="2"/>
      <c r="C179" s="2"/>
      <c r="D179" s="3"/>
      <c r="E179" s="306"/>
    </row>
    <row r="180" spans="1:5" x14ac:dyDescent="0.2">
      <c r="A180" s="8"/>
      <c r="B180" s="2"/>
      <c r="C180" s="2"/>
      <c r="D180" s="3"/>
      <c r="E180" s="306"/>
    </row>
    <row r="181" spans="1:5" x14ac:dyDescent="0.2">
      <c r="A181" s="8"/>
      <c r="B181" s="2"/>
      <c r="C181" s="2"/>
      <c r="D181" s="3"/>
      <c r="E181" s="306"/>
    </row>
    <row r="182" spans="1:5" x14ac:dyDescent="0.2">
      <c r="A182" s="8"/>
      <c r="B182" s="2"/>
      <c r="C182" s="2"/>
      <c r="D182" s="3"/>
      <c r="E182" s="306"/>
    </row>
    <row r="183" spans="1:5" x14ac:dyDescent="0.2">
      <c r="A183" s="8"/>
      <c r="B183" s="2"/>
      <c r="C183" s="2"/>
      <c r="D183" s="3"/>
      <c r="E183" s="306"/>
    </row>
    <row r="184" spans="1:5" x14ac:dyDescent="0.2">
      <c r="A184" s="8"/>
      <c r="B184" s="2"/>
      <c r="C184" s="2"/>
      <c r="D184" s="3"/>
      <c r="E184" s="306"/>
    </row>
    <row r="185" spans="1:5" x14ac:dyDescent="0.2">
      <c r="A185" s="8"/>
      <c r="B185" s="2"/>
      <c r="C185" s="2"/>
      <c r="D185" s="3"/>
      <c r="E185" s="306"/>
    </row>
    <row r="186" spans="1:5" x14ac:dyDescent="0.2">
      <c r="A186" s="8"/>
      <c r="B186" s="2"/>
      <c r="C186" s="2"/>
      <c r="D186" s="3"/>
      <c r="E186" s="306"/>
    </row>
    <row r="187" spans="1:5" x14ac:dyDescent="0.2">
      <c r="A187" s="8"/>
      <c r="B187" s="2"/>
      <c r="C187" s="2"/>
      <c r="D187" s="3"/>
      <c r="E187" s="306"/>
    </row>
    <row r="188" spans="1:5" x14ac:dyDescent="0.2">
      <c r="A188" s="8"/>
      <c r="B188" s="2"/>
      <c r="C188" s="2"/>
      <c r="D188" s="3"/>
      <c r="E188" s="306"/>
    </row>
    <row r="189" spans="1:5" x14ac:dyDescent="0.2">
      <c r="A189" s="8"/>
      <c r="B189" s="2"/>
      <c r="C189" s="2"/>
      <c r="D189" s="3"/>
      <c r="E189" s="306"/>
    </row>
    <row r="190" spans="1:5" x14ac:dyDescent="0.2">
      <c r="A190" s="8"/>
      <c r="B190" s="2"/>
      <c r="C190" s="2"/>
      <c r="D190" s="3"/>
      <c r="E190" s="306"/>
    </row>
    <row r="191" spans="1:5" x14ac:dyDescent="0.2">
      <c r="A191" s="8"/>
      <c r="B191" s="2"/>
      <c r="C191" s="2"/>
      <c r="D191" s="3"/>
      <c r="E191" s="306"/>
    </row>
    <row r="192" spans="1:5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</sheetData>
  <mergeCells count="8">
    <mergeCell ref="A78:G78"/>
    <mergeCell ref="A69:C69"/>
    <mergeCell ref="A76:C76"/>
    <mergeCell ref="A77:C77"/>
    <mergeCell ref="A5:C5"/>
    <mergeCell ref="A12:C12"/>
    <mergeCell ref="A34:C34"/>
    <mergeCell ref="A64:C64"/>
  </mergeCells>
  <phoneticPr fontId="2" type="noConversion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>
    <oddHeader>&amp;C&amp;"Arial,Gras"&amp;12&amp;UANNEXE 9.a&amp;U : Analyse financière des établissements sous DAF - Evolution  / 2015</oddHeader>
    <oddFooter>&amp;C&amp;8Soins de suite et de réadaptation (SSR) - Bilan PMSI 2016</oddFooter>
  </headerFooter>
  <rowBreaks count="2" manualBreakCount="2">
    <brk id="34" max="16383" man="1"/>
    <brk id="69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L16"/>
  <sheetViews>
    <sheetView tabSelected="1" workbookViewId="0">
      <selection activeCell="R19" sqref="R19"/>
    </sheetView>
  </sheetViews>
  <sheetFormatPr baseColWidth="10" defaultRowHeight="12.75" x14ac:dyDescent="0.2"/>
  <cols>
    <col min="1" max="1" width="9.140625" customWidth="1"/>
    <col min="2" max="2" width="8.7109375" customWidth="1"/>
    <col min="3" max="3" width="52" customWidth="1"/>
    <col min="4" max="8" width="12.28515625" customWidth="1"/>
    <col min="12" max="12" width="0" hidden="1" customWidth="1"/>
  </cols>
  <sheetData>
    <row r="1" spans="1:12" ht="56.25" x14ac:dyDescent="0.2">
      <c r="A1" s="50" t="s">
        <v>115</v>
      </c>
      <c r="B1" s="356" t="s">
        <v>116</v>
      </c>
      <c r="C1" s="356" t="s">
        <v>117</v>
      </c>
      <c r="D1" s="357" t="s">
        <v>407</v>
      </c>
      <c r="E1" s="359" t="s">
        <v>398</v>
      </c>
      <c r="F1" s="51" t="s">
        <v>423</v>
      </c>
      <c r="G1" s="359" t="s">
        <v>398</v>
      </c>
      <c r="H1" s="51" t="s">
        <v>269</v>
      </c>
      <c r="L1" s="189" t="s">
        <v>531</v>
      </c>
    </row>
    <row r="2" spans="1:12" x14ac:dyDescent="0.2">
      <c r="A2" s="29" t="s">
        <v>22</v>
      </c>
      <c r="B2" s="29" t="s">
        <v>31</v>
      </c>
      <c r="C2" s="29" t="s">
        <v>32</v>
      </c>
      <c r="D2" s="182">
        <v>23528</v>
      </c>
      <c r="E2" s="304">
        <v>-3.3941846736432302E-2</v>
      </c>
      <c r="F2" s="299">
        <v>2132445.1300000004</v>
      </c>
      <c r="G2" s="187">
        <f>F2/L2-1</f>
        <v>-7.7723812239890777E-2</v>
      </c>
      <c r="H2" s="299">
        <f t="shared" ref="H2:H3" si="0">F2/D2</f>
        <v>90.634356086365202</v>
      </c>
      <c r="L2">
        <v>2312154.6</v>
      </c>
    </row>
    <row r="3" spans="1:12" x14ac:dyDescent="0.2">
      <c r="A3" s="361" t="s">
        <v>22</v>
      </c>
      <c r="B3" s="53" t="s">
        <v>42</v>
      </c>
      <c r="C3" s="254" t="s">
        <v>400</v>
      </c>
      <c r="D3" s="182">
        <v>47402</v>
      </c>
      <c r="E3" s="304">
        <v>2.2855928421834371E-2</v>
      </c>
      <c r="F3" s="480">
        <v>6202584</v>
      </c>
      <c r="G3" s="187">
        <f t="shared" ref="G3:G9" si="1">F3/L3-1</f>
        <v>-9.2060673747010879E-3</v>
      </c>
      <c r="H3" s="298">
        <f t="shared" si="0"/>
        <v>130.85068140584787</v>
      </c>
      <c r="L3" s="163">
        <v>6260215.9699999997</v>
      </c>
    </row>
    <row r="4" spans="1:12" s="362" customFormat="1" x14ac:dyDescent="0.2">
      <c r="A4" s="361" t="s">
        <v>27</v>
      </c>
      <c r="B4" s="53" t="s">
        <v>36</v>
      </c>
      <c r="C4" s="53" t="s">
        <v>250</v>
      </c>
      <c r="D4" s="182">
        <v>45607</v>
      </c>
      <c r="E4" s="304">
        <v>7.3476583011744534E-3</v>
      </c>
      <c r="F4" s="299">
        <v>5483419.0899999999</v>
      </c>
      <c r="G4" s="187">
        <f t="shared" si="1"/>
        <v>-2.7631137388989258E-2</v>
      </c>
      <c r="H4" s="299">
        <f t="shared" ref="H4:H7" si="2">F4/D4</f>
        <v>120.23196197952069</v>
      </c>
      <c r="L4" s="362">
        <v>5639237.6399999997</v>
      </c>
    </row>
    <row r="5" spans="1:12" s="362" customFormat="1" x14ac:dyDescent="0.2">
      <c r="A5" s="361" t="s">
        <v>27</v>
      </c>
      <c r="B5" s="53" t="s">
        <v>46</v>
      </c>
      <c r="C5" s="53" t="s">
        <v>181</v>
      </c>
      <c r="D5" s="182">
        <v>70815</v>
      </c>
      <c r="E5" s="304">
        <v>2.7179571108442602E-2</v>
      </c>
      <c r="F5" s="298">
        <v>8381338</v>
      </c>
      <c r="G5" s="187">
        <f t="shared" si="1"/>
        <v>8.8306943938935678E-2</v>
      </c>
      <c r="H5" s="298">
        <f t="shared" si="2"/>
        <v>118.35540492833439</v>
      </c>
      <c r="L5" s="163">
        <v>7701263</v>
      </c>
    </row>
    <row r="6" spans="1:12" s="362" customFormat="1" x14ac:dyDescent="0.2">
      <c r="A6" s="361" t="s">
        <v>55</v>
      </c>
      <c r="B6" s="53" t="s">
        <v>66</v>
      </c>
      <c r="C6" s="53" t="s">
        <v>67</v>
      </c>
      <c r="D6" s="182">
        <v>32686</v>
      </c>
      <c r="E6" s="304">
        <v>2.0354576510778655E-2</v>
      </c>
      <c r="F6" s="299">
        <v>3701997</v>
      </c>
      <c r="G6" s="187">
        <f t="shared" si="1"/>
        <v>-1.5190650959201468E-3</v>
      </c>
      <c r="H6" s="299">
        <f t="shared" si="2"/>
        <v>113.25940769748516</v>
      </c>
      <c r="L6" s="362">
        <v>3707629.13</v>
      </c>
    </row>
    <row r="7" spans="1:12" s="362" customFormat="1" x14ac:dyDescent="0.2">
      <c r="A7" s="361" t="s">
        <v>55</v>
      </c>
      <c r="B7" s="53" t="s">
        <v>84</v>
      </c>
      <c r="C7" s="53" t="s">
        <v>85</v>
      </c>
      <c r="D7" s="182">
        <v>13059</v>
      </c>
      <c r="E7" s="304">
        <v>8.7962613649224641E-2</v>
      </c>
      <c r="F7" s="298">
        <v>1514055.0600000003</v>
      </c>
      <c r="G7" s="187">
        <f t="shared" si="1"/>
        <v>-1.0066438494058527E-3</v>
      </c>
      <c r="H7" s="298">
        <f t="shared" si="2"/>
        <v>115.93958649207445</v>
      </c>
      <c r="L7" s="362">
        <v>1515580.71</v>
      </c>
    </row>
    <row r="8" spans="1:12" s="362" customFormat="1" ht="13.5" thickBot="1" x14ac:dyDescent="0.25">
      <c r="A8" s="361" t="s">
        <v>5</v>
      </c>
      <c r="B8" s="53" t="s">
        <v>14</v>
      </c>
      <c r="C8" s="53" t="s">
        <v>199</v>
      </c>
      <c r="D8" s="182">
        <v>42924</v>
      </c>
      <c r="E8" s="304">
        <v>1.4068288422801611E-3</v>
      </c>
      <c r="F8" s="298">
        <v>4241543.0600000005</v>
      </c>
      <c r="G8" s="187">
        <f t="shared" si="1"/>
        <v>-3.7127798111355581E-2</v>
      </c>
      <c r="H8" s="298">
        <f t="shared" ref="H8:H9" si="3">F8/D8</f>
        <v>98.815186375920248</v>
      </c>
      <c r="L8" s="362">
        <v>4405094.5199999996</v>
      </c>
    </row>
    <row r="9" spans="1:12" s="20" customFormat="1" ht="13.5" thickTop="1" x14ac:dyDescent="0.2">
      <c r="A9" s="662" t="s">
        <v>124</v>
      </c>
      <c r="B9" s="663"/>
      <c r="C9" s="664"/>
      <c r="D9" s="186">
        <f>SUM(D2:D8)</f>
        <v>276021</v>
      </c>
      <c r="E9" s="310">
        <f>D9/(277041*(52/53))-1</f>
        <v>1.547820053293969E-2</v>
      </c>
      <c r="F9" s="186">
        <f>SUM(F2:F8)</f>
        <v>31657381.339999996</v>
      </c>
      <c r="G9" s="310">
        <f t="shared" si="1"/>
        <v>3.6842561477170577E-3</v>
      </c>
      <c r="H9" s="186">
        <f t="shared" si="3"/>
        <v>114.69193046905851</v>
      </c>
      <c r="I9" s="312"/>
      <c r="J9" s="312"/>
      <c r="K9" s="312"/>
      <c r="L9" s="20">
        <f>SUM(L2:L8)</f>
        <v>31541175.57</v>
      </c>
    </row>
    <row r="10" spans="1:12" ht="24.75" customHeight="1" x14ac:dyDescent="0.2">
      <c r="A10" s="654" t="s">
        <v>422</v>
      </c>
      <c r="B10" s="655"/>
      <c r="C10" s="655"/>
      <c r="D10" s="655"/>
      <c r="E10" s="655"/>
      <c r="F10" s="655"/>
      <c r="G10" s="655"/>
    </row>
    <row r="11" spans="1:12" x14ac:dyDescent="0.2">
      <c r="A11" s="308"/>
      <c r="B11" s="362"/>
      <c r="C11" s="362"/>
      <c r="D11" s="3"/>
      <c r="E11" s="306"/>
      <c r="F11" s="1"/>
      <c r="G11" s="307"/>
    </row>
    <row r="12" spans="1:12" x14ac:dyDescent="0.2">
      <c r="A12" s="313" t="s">
        <v>379</v>
      </c>
      <c r="B12" s="2"/>
      <c r="C12" s="2"/>
      <c r="D12" s="3"/>
      <c r="E12" s="306"/>
      <c r="F12" s="1"/>
      <c r="G12" s="307"/>
    </row>
    <row r="16" spans="1:12" x14ac:dyDescent="0.2">
      <c r="G16" s="231"/>
    </row>
  </sheetData>
  <mergeCells count="2">
    <mergeCell ref="A9:C9"/>
    <mergeCell ref="A10:G10"/>
  </mergeCells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&amp;C&amp;"Arial,Gras"&amp;12&amp;UANNEXE 9.b&amp;U : Analyse financière des établissements OQN - Evolution  / 2015</oddHeader>
    <oddFooter>&amp;C&amp;8Soins de suite et de réadaptation (SSR) - Bilan PMSI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008000"/>
  </sheetPr>
  <dimension ref="A1:O87"/>
  <sheetViews>
    <sheetView tabSelected="1" zoomScaleNormal="100" workbookViewId="0">
      <selection activeCell="R19" sqref="R19"/>
    </sheetView>
  </sheetViews>
  <sheetFormatPr baseColWidth="10" defaultRowHeight="12.75" x14ac:dyDescent="0.2"/>
  <cols>
    <col min="1" max="1" width="2.85546875" customWidth="1"/>
    <col min="2" max="2" width="8.7109375" bestFit="1" customWidth="1"/>
    <col min="3" max="3" width="41.42578125" bestFit="1" customWidth="1"/>
    <col min="4" max="9" width="14.7109375" customWidth="1"/>
  </cols>
  <sheetData>
    <row r="1" spans="1:14" x14ac:dyDescent="0.2">
      <c r="A1" s="496" t="s">
        <v>115</v>
      </c>
      <c r="B1" s="496" t="s">
        <v>116</v>
      </c>
      <c r="C1" s="496" t="s">
        <v>117</v>
      </c>
      <c r="D1" s="237" t="s">
        <v>237</v>
      </c>
      <c r="E1" s="237" t="s">
        <v>238</v>
      </c>
      <c r="F1" s="237" t="s">
        <v>239</v>
      </c>
      <c r="G1" s="237" t="s">
        <v>240</v>
      </c>
      <c r="H1" s="237" t="s">
        <v>241</v>
      </c>
      <c r="I1" s="237" t="s">
        <v>242</v>
      </c>
    </row>
    <row r="2" spans="1:14" ht="33.75" x14ac:dyDescent="0.2">
      <c r="A2" s="497"/>
      <c r="B2" s="497"/>
      <c r="C2" s="497"/>
      <c r="D2" s="234" t="s">
        <v>217</v>
      </c>
      <c r="E2" s="234" t="s">
        <v>219</v>
      </c>
      <c r="F2" s="234" t="s">
        <v>221</v>
      </c>
      <c r="G2" s="234" t="s">
        <v>224</v>
      </c>
      <c r="H2" s="234" t="s">
        <v>248</v>
      </c>
      <c r="I2" s="234" t="s">
        <v>229</v>
      </c>
    </row>
    <row r="3" spans="1:14" s="362" customFormat="1" x14ac:dyDescent="0.2">
      <c r="A3" s="219" t="s">
        <v>22</v>
      </c>
      <c r="B3" s="221" t="s">
        <v>21</v>
      </c>
      <c r="C3" s="219" t="s">
        <v>172</v>
      </c>
      <c r="D3" s="375">
        <v>309</v>
      </c>
      <c r="E3" s="218" t="s">
        <v>243</v>
      </c>
      <c r="F3" s="218" t="s">
        <v>243</v>
      </c>
      <c r="G3" s="218" t="s">
        <v>243</v>
      </c>
      <c r="H3" s="218" t="s">
        <v>243</v>
      </c>
      <c r="I3" s="218" t="s">
        <v>243</v>
      </c>
      <c r="K3"/>
    </row>
    <row r="4" spans="1:14" x14ac:dyDescent="0.2">
      <c r="A4" s="219" t="s">
        <v>22</v>
      </c>
      <c r="B4" s="219" t="s">
        <v>41</v>
      </c>
      <c r="C4" s="221" t="s">
        <v>343</v>
      </c>
      <c r="D4" s="62">
        <v>332</v>
      </c>
      <c r="E4" s="62">
        <v>3279</v>
      </c>
      <c r="F4" s="62">
        <v>2881</v>
      </c>
      <c r="G4" s="218" t="s">
        <v>243</v>
      </c>
      <c r="H4" s="218" t="s">
        <v>243</v>
      </c>
      <c r="I4" s="218" t="s">
        <v>243</v>
      </c>
    </row>
    <row r="5" spans="1:14" x14ac:dyDescent="0.2">
      <c r="A5" s="219" t="s">
        <v>22</v>
      </c>
      <c r="B5" s="219" t="s">
        <v>43</v>
      </c>
      <c r="C5" s="221" t="s">
        <v>495</v>
      </c>
      <c r="D5" s="62">
        <v>3679</v>
      </c>
      <c r="E5" s="375">
        <v>1141</v>
      </c>
      <c r="F5" s="375">
        <v>417</v>
      </c>
      <c r="G5" s="375">
        <v>48</v>
      </c>
      <c r="H5" s="375">
        <v>22</v>
      </c>
      <c r="I5" s="218" t="s">
        <v>243</v>
      </c>
    </row>
    <row r="6" spans="1:14" x14ac:dyDescent="0.2">
      <c r="A6" s="219" t="s">
        <v>22</v>
      </c>
      <c r="B6" s="219" t="s">
        <v>44</v>
      </c>
      <c r="C6" s="221" t="s">
        <v>496</v>
      </c>
      <c r="D6" s="218" t="s">
        <v>243</v>
      </c>
      <c r="E6" s="62">
        <v>1936</v>
      </c>
      <c r="F6" s="62">
        <v>6257</v>
      </c>
      <c r="G6" s="62">
        <v>333</v>
      </c>
      <c r="H6" s="62">
        <v>3617</v>
      </c>
      <c r="I6" s="218" t="s">
        <v>243</v>
      </c>
    </row>
    <row r="7" spans="1:14" x14ac:dyDescent="0.2">
      <c r="A7" s="219" t="s">
        <v>22</v>
      </c>
      <c r="B7" s="219" t="s">
        <v>47</v>
      </c>
      <c r="C7" s="219" t="s">
        <v>178</v>
      </c>
      <c r="D7" s="62">
        <v>1178</v>
      </c>
      <c r="E7" s="218" t="s">
        <v>243</v>
      </c>
      <c r="F7" s="218" t="s">
        <v>243</v>
      </c>
      <c r="G7" s="218" t="s">
        <v>243</v>
      </c>
      <c r="H7" s="218" t="s">
        <v>243</v>
      </c>
      <c r="I7" s="218" t="s">
        <v>243</v>
      </c>
    </row>
    <row r="8" spans="1:14" x14ac:dyDescent="0.2">
      <c r="A8" s="221" t="s">
        <v>27</v>
      </c>
      <c r="B8" s="221" t="s">
        <v>48</v>
      </c>
      <c r="C8" s="222" t="s">
        <v>236</v>
      </c>
      <c r="D8" s="218" t="s">
        <v>243</v>
      </c>
      <c r="E8" s="62">
        <v>94</v>
      </c>
      <c r="F8" s="62">
        <v>299</v>
      </c>
      <c r="G8" s="218" t="s">
        <v>243</v>
      </c>
      <c r="H8" s="218" t="s">
        <v>243</v>
      </c>
      <c r="I8" s="218" t="s">
        <v>243</v>
      </c>
    </row>
    <row r="9" spans="1:14" x14ac:dyDescent="0.2">
      <c r="A9" s="219" t="s">
        <v>35</v>
      </c>
      <c r="B9" s="219" t="s">
        <v>95</v>
      </c>
      <c r="C9" s="219" t="s">
        <v>182</v>
      </c>
      <c r="D9" s="218" t="s">
        <v>243</v>
      </c>
      <c r="E9" s="62">
        <v>4057</v>
      </c>
      <c r="F9" s="62">
        <v>10457</v>
      </c>
      <c r="G9" s="218" t="s">
        <v>243</v>
      </c>
      <c r="H9" s="218" t="s">
        <v>243</v>
      </c>
      <c r="I9" s="62">
        <v>622</v>
      </c>
    </row>
    <row r="10" spans="1:14" x14ac:dyDescent="0.2">
      <c r="A10" s="220" t="s">
        <v>87</v>
      </c>
      <c r="B10" s="220" t="s">
        <v>110</v>
      </c>
      <c r="C10" s="220" t="s">
        <v>111</v>
      </c>
      <c r="D10" s="62">
        <v>1369</v>
      </c>
      <c r="E10" s="218" t="s">
        <v>243</v>
      </c>
      <c r="F10" s="218" t="s">
        <v>243</v>
      </c>
      <c r="G10" s="218" t="s">
        <v>243</v>
      </c>
      <c r="H10" s="218" t="s">
        <v>243</v>
      </c>
      <c r="I10" s="218" t="s">
        <v>243</v>
      </c>
    </row>
    <row r="11" spans="1:14" x14ac:dyDescent="0.2">
      <c r="A11" s="219" t="s">
        <v>55</v>
      </c>
      <c r="B11" s="219" t="s">
        <v>70</v>
      </c>
      <c r="C11" s="219" t="s">
        <v>171</v>
      </c>
      <c r="D11" s="218" t="s">
        <v>243</v>
      </c>
      <c r="E11" s="62">
        <v>959</v>
      </c>
      <c r="F11" s="62">
        <v>1342</v>
      </c>
      <c r="G11" s="218" t="s">
        <v>243</v>
      </c>
      <c r="H11" s="218" t="s">
        <v>243</v>
      </c>
      <c r="I11" s="218" t="s">
        <v>243</v>
      </c>
    </row>
    <row r="12" spans="1:14" x14ac:dyDescent="0.2">
      <c r="A12" s="219" t="s">
        <v>55</v>
      </c>
      <c r="B12" s="219" t="s">
        <v>80</v>
      </c>
      <c r="C12" s="219" t="s">
        <v>196</v>
      </c>
      <c r="D12" s="375" t="s">
        <v>243</v>
      </c>
      <c r="E12" s="62">
        <v>2241</v>
      </c>
      <c r="F12" s="62">
        <v>2705</v>
      </c>
      <c r="G12" s="218" t="s">
        <v>243</v>
      </c>
      <c r="H12" s="218" t="s">
        <v>243</v>
      </c>
      <c r="I12" s="218" t="s">
        <v>243</v>
      </c>
    </row>
    <row r="13" spans="1:14" x14ac:dyDescent="0.2">
      <c r="A13" s="219" t="s">
        <v>55</v>
      </c>
      <c r="B13" s="219" t="s">
        <v>81</v>
      </c>
      <c r="C13" s="219" t="s">
        <v>209</v>
      </c>
      <c r="D13" s="62">
        <v>9833</v>
      </c>
      <c r="E13" s="218" t="s">
        <v>243</v>
      </c>
      <c r="F13" s="218" t="s">
        <v>243</v>
      </c>
      <c r="G13" s="218" t="s">
        <v>243</v>
      </c>
      <c r="H13" s="218" t="s">
        <v>243</v>
      </c>
      <c r="I13" s="218" t="s">
        <v>243</v>
      </c>
      <c r="N13" s="328"/>
    </row>
    <row r="14" spans="1:14" x14ac:dyDescent="0.2">
      <c r="A14" s="219" t="s">
        <v>2</v>
      </c>
      <c r="B14" s="219" t="s">
        <v>8</v>
      </c>
      <c r="C14" s="219" t="s">
        <v>9</v>
      </c>
      <c r="D14" s="218" t="s">
        <v>243</v>
      </c>
      <c r="E14" s="62">
        <v>1346</v>
      </c>
      <c r="F14" s="62">
        <v>7835</v>
      </c>
      <c r="G14" s="218" t="s">
        <v>243</v>
      </c>
      <c r="H14" s="218" t="s">
        <v>243</v>
      </c>
      <c r="I14" s="218" t="s">
        <v>243</v>
      </c>
      <c r="N14" s="328"/>
    </row>
    <row r="15" spans="1:14" ht="13.5" thickBot="1" x14ac:dyDescent="0.25">
      <c r="A15" s="219" t="s">
        <v>2</v>
      </c>
      <c r="B15" s="219" t="s">
        <v>16</v>
      </c>
      <c r="C15" s="219" t="s">
        <v>17</v>
      </c>
      <c r="D15" s="62">
        <v>3546</v>
      </c>
      <c r="E15" s="218" t="s">
        <v>243</v>
      </c>
      <c r="F15" s="218" t="s">
        <v>243</v>
      </c>
      <c r="G15" s="218" t="s">
        <v>243</v>
      </c>
      <c r="H15" s="218" t="s">
        <v>243</v>
      </c>
      <c r="I15" s="218" t="s">
        <v>243</v>
      </c>
    </row>
    <row r="16" spans="1:14" ht="13.5" thickTop="1" x14ac:dyDescent="0.2">
      <c r="A16" s="540" t="s">
        <v>124</v>
      </c>
      <c r="B16" s="541"/>
      <c r="C16" s="541"/>
      <c r="D16" s="217">
        <f>SUM(D3:D15)</f>
        <v>20246</v>
      </c>
      <c r="E16" s="217">
        <f t="shared" ref="E16:I16" si="0">SUM(E3:E15)</f>
        <v>15053</v>
      </c>
      <c r="F16" s="217">
        <f t="shared" si="0"/>
        <v>32193</v>
      </c>
      <c r="G16" s="217">
        <f t="shared" si="0"/>
        <v>381</v>
      </c>
      <c r="H16" s="217">
        <f t="shared" si="0"/>
        <v>3639</v>
      </c>
      <c r="I16" s="217">
        <f t="shared" si="0"/>
        <v>622</v>
      </c>
      <c r="K16" s="231"/>
    </row>
    <row r="18" spans="1:1" x14ac:dyDescent="0.2">
      <c r="A18" s="22" t="s">
        <v>399</v>
      </c>
    </row>
    <row r="27" spans="1:1" x14ac:dyDescent="0.2">
      <c r="A27" s="341"/>
    </row>
    <row r="87" spans="15:15" x14ac:dyDescent="0.2">
      <c r="O87">
        <f>SUM(D87:M87)</f>
        <v>0</v>
      </c>
    </row>
  </sheetData>
  <mergeCells count="4">
    <mergeCell ref="A16:C16"/>
    <mergeCell ref="A1:A2"/>
    <mergeCell ref="B1:B2"/>
    <mergeCell ref="C1:C2"/>
  </mergeCells>
  <pageMargins left="0.47244094488188981" right="0.31496062992125984" top="0.74803149606299213" bottom="0.74803149606299213" header="0.31496062992125984" footer="0.31496062992125984"/>
  <pageSetup paperSize="9" orientation="landscape" r:id="rId1"/>
  <headerFooter>
    <oddHeader>&amp;C&amp;"Arial,Gras"&amp;12&amp;UANNEXE 4.b&amp;U &amp;K000000: PMSI SSR - Activité 2016 - Nombre de journées réalsées par type d'autorisation - Enfants et Adolescents</oddHeader>
    <oddFooter>&amp;C&amp;8Soins de suite et de réadaptation (SSR) - Bilan PMSI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8000"/>
  </sheetPr>
  <dimension ref="A1:S100"/>
  <sheetViews>
    <sheetView showZeros="0" tabSelected="1" zoomScaleNormal="100" workbookViewId="0">
      <selection activeCell="R19" sqref="R19"/>
    </sheetView>
  </sheetViews>
  <sheetFormatPr baseColWidth="10" defaultColWidth="9.140625" defaultRowHeight="11.25" x14ac:dyDescent="0.2"/>
  <cols>
    <col min="1" max="1" width="3.140625" style="1" customWidth="1"/>
    <col min="2" max="2" width="8.7109375" style="1" customWidth="1"/>
    <col min="3" max="3" width="47.28515625" style="1" customWidth="1"/>
    <col min="4" max="4" width="7.85546875" style="4" customWidth="1"/>
    <col min="5" max="5" width="7.28515625" style="6" customWidth="1"/>
    <col min="6" max="6" width="6.85546875" style="6" customWidth="1"/>
    <col min="7" max="7" width="6.42578125" style="6" customWidth="1"/>
    <col min="8" max="8" width="6.5703125" style="6" customWidth="1"/>
    <col min="9" max="9" width="7.85546875" style="4" customWidth="1"/>
    <col min="10" max="10" width="6.7109375" style="6" customWidth="1"/>
    <col min="11" max="11" width="8" style="6" customWidth="1"/>
    <col min="12" max="12" width="7.42578125" style="4" customWidth="1"/>
    <col min="13" max="13" width="7.140625" style="6" customWidth="1"/>
    <col min="14" max="14" width="7.42578125" style="7" customWidth="1"/>
    <col min="15" max="15" width="6.5703125" style="6" customWidth="1"/>
    <col min="16" max="16384" width="9.140625" style="1"/>
  </cols>
  <sheetData>
    <row r="1" spans="1:17" s="5" customFormat="1" ht="36" customHeight="1" x14ac:dyDescent="0.2">
      <c r="A1" s="496" t="s">
        <v>115</v>
      </c>
      <c r="B1" s="496" t="s">
        <v>116</v>
      </c>
      <c r="C1" s="496" t="s">
        <v>117</v>
      </c>
      <c r="D1" s="551" t="s">
        <v>118</v>
      </c>
      <c r="E1" s="553" t="s">
        <v>398</v>
      </c>
      <c r="F1" s="550" t="s">
        <v>114</v>
      </c>
      <c r="G1" s="550"/>
      <c r="H1" s="550"/>
      <c r="I1" s="551" t="s">
        <v>120</v>
      </c>
      <c r="J1" s="552"/>
      <c r="K1" s="552"/>
      <c r="L1" s="498" t="s">
        <v>121</v>
      </c>
      <c r="M1" s="549"/>
      <c r="N1" s="549" t="s">
        <v>122</v>
      </c>
      <c r="O1" s="549"/>
    </row>
    <row r="2" spans="1:17" s="5" customFormat="1" ht="90" x14ac:dyDescent="0.2">
      <c r="A2" s="497"/>
      <c r="B2" s="497"/>
      <c r="C2" s="497"/>
      <c r="D2" s="554"/>
      <c r="E2" s="520"/>
      <c r="F2" s="40" t="s">
        <v>112</v>
      </c>
      <c r="G2" s="41" t="s">
        <v>119</v>
      </c>
      <c r="H2" s="42" t="s">
        <v>113</v>
      </c>
      <c r="I2" s="39" t="s">
        <v>118</v>
      </c>
      <c r="J2" s="43" t="s">
        <v>398</v>
      </c>
      <c r="K2" s="44" t="s">
        <v>160</v>
      </c>
      <c r="L2" s="45" t="s">
        <v>123</v>
      </c>
      <c r="M2" s="42" t="s">
        <v>398</v>
      </c>
      <c r="N2" s="45" t="s">
        <v>123</v>
      </c>
      <c r="O2" s="42" t="s">
        <v>398</v>
      </c>
    </row>
    <row r="3" spans="1:17" ht="11.25" customHeight="1" x14ac:dyDescent="0.2">
      <c r="A3" s="10" t="s">
        <v>22</v>
      </c>
      <c r="B3" s="29" t="s">
        <v>21</v>
      </c>
      <c r="C3" s="29" t="s">
        <v>172</v>
      </c>
      <c r="D3" s="105">
        <v>67561</v>
      </c>
      <c r="E3" s="113">
        <v>-3.0656416492934602E-3</v>
      </c>
      <c r="F3" s="190">
        <v>0.94748449549296188</v>
      </c>
      <c r="G3" s="191">
        <v>5.2515504507038083E-2</v>
      </c>
      <c r="H3" s="109" t="s">
        <v>243</v>
      </c>
      <c r="I3" s="105">
        <v>64013</v>
      </c>
      <c r="J3" s="410">
        <v>-3.680382611026134E-2</v>
      </c>
      <c r="K3" s="192">
        <v>8.904292188749667E-2</v>
      </c>
      <c r="L3" s="110">
        <v>3548</v>
      </c>
      <c r="M3" s="409">
        <v>1.7087870930567561</v>
      </c>
      <c r="N3" s="107" t="s">
        <v>243</v>
      </c>
      <c r="O3" s="109" t="s">
        <v>243</v>
      </c>
      <c r="P3" s="61"/>
      <c r="Q3" s="287"/>
    </row>
    <row r="4" spans="1:17" x14ac:dyDescent="0.2">
      <c r="A4" s="29" t="s">
        <v>22</v>
      </c>
      <c r="B4" s="29" t="s">
        <v>23</v>
      </c>
      <c r="C4" s="10" t="s">
        <v>24</v>
      </c>
      <c r="D4" s="105">
        <v>10101</v>
      </c>
      <c r="E4" s="113">
        <v>-9.9672059466550111E-2</v>
      </c>
      <c r="F4" s="193">
        <v>1</v>
      </c>
      <c r="G4" s="194" t="s">
        <v>243</v>
      </c>
      <c r="H4" s="109" t="s">
        <v>243</v>
      </c>
      <c r="I4" s="105">
        <v>10101</v>
      </c>
      <c r="J4" s="410">
        <v>-9.9672059466550111E-2</v>
      </c>
      <c r="K4" s="192">
        <v>4.7644829453167295E-2</v>
      </c>
      <c r="L4" s="114" t="s">
        <v>243</v>
      </c>
      <c r="M4" s="109" t="s">
        <v>243</v>
      </c>
      <c r="N4" s="107" t="s">
        <v>243</v>
      </c>
      <c r="O4" s="109" t="s">
        <v>243</v>
      </c>
      <c r="P4" s="61"/>
      <c r="Q4" s="287"/>
    </row>
    <row r="5" spans="1:17" x14ac:dyDescent="0.2">
      <c r="A5" s="29" t="s">
        <v>22</v>
      </c>
      <c r="B5" s="29" t="s">
        <v>28</v>
      </c>
      <c r="C5" s="29" t="s">
        <v>173</v>
      </c>
      <c r="D5" s="105">
        <v>3552</v>
      </c>
      <c r="E5" s="113">
        <v>2.0226106580936154E-3</v>
      </c>
      <c r="F5" s="193">
        <v>1</v>
      </c>
      <c r="G5" s="194" t="s">
        <v>243</v>
      </c>
      <c r="H5" s="109" t="s">
        <v>243</v>
      </c>
      <c r="I5" s="105">
        <v>3552</v>
      </c>
      <c r="J5" s="410">
        <v>2.0226106580936154E-3</v>
      </c>
      <c r="K5" s="192">
        <v>4.133545310015898E-2</v>
      </c>
      <c r="L5" s="114" t="s">
        <v>243</v>
      </c>
      <c r="M5" s="109" t="s">
        <v>243</v>
      </c>
      <c r="N5" s="107" t="s">
        <v>243</v>
      </c>
      <c r="O5" s="109" t="s">
        <v>243</v>
      </c>
      <c r="P5" s="61"/>
      <c r="Q5" s="287"/>
    </row>
    <row r="6" spans="1:17" x14ac:dyDescent="0.2">
      <c r="A6" s="29" t="s">
        <v>22</v>
      </c>
      <c r="B6" s="29" t="s">
        <v>29</v>
      </c>
      <c r="C6" s="29" t="s">
        <v>174</v>
      </c>
      <c r="D6" s="105">
        <v>10999</v>
      </c>
      <c r="E6" s="113">
        <v>-3.048350507919817E-2</v>
      </c>
      <c r="F6" s="193">
        <v>1</v>
      </c>
      <c r="G6" s="194" t="s">
        <v>243</v>
      </c>
      <c r="H6" s="109" t="s">
        <v>243</v>
      </c>
      <c r="I6" s="105">
        <v>10999</v>
      </c>
      <c r="J6" s="410">
        <v>-3.048350507919817E-2</v>
      </c>
      <c r="K6" s="192">
        <v>1.8867924528301886E-2</v>
      </c>
      <c r="L6" s="114" t="s">
        <v>243</v>
      </c>
      <c r="M6" s="109" t="s">
        <v>243</v>
      </c>
      <c r="N6" s="107" t="s">
        <v>243</v>
      </c>
      <c r="O6" s="109" t="s">
        <v>243</v>
      </c>
      <c r="P6" s="61"/>
      <c r="Q6" s="287"/>
    </row>
    <row r="7" spans="1:17" x14ac:dyDescent="0.2">
      <c r="A7" s="29" t="s">
        <v>22</v>
      </c>
      <c r="B7" s="29" t="s">
        <v>30</v>
      </c>
      <c r="C7" s="29" t="s">
        <v>175</v>
      </c>
      <c r="D7" s="105">
        <v>5053</v>
      </c>
      <c r="E7" s="113">
        <v>-6.0187394722066245E-2</v>
      </c>
      <c r="F7" s="193">
        <v>1</v>
      </c>
      <c r="G7" s="194" t="s">
        <v>243</v>
      </c>
      <c r="H7" s="109" t="s">
        <v>243</v>
      </c>
      <c r="I7" s="105">
        <v>5053</v>
      </c>
      <c r="J7" s="410">
        <v>-6.0187394722066245E-2</v>
      </c>
      <c r="K7" s="192">
        <v>4.5506257110352673E-2</v>
      </c>
      <c r="L7" s="114" t="s">
        <v>243</v>
      </c>
      <c r="M7" s="109" t="s">
        <v>243</v>
      </c>
      <c r="N7" s="107" t="s">
        <v>243</v>
      </c>
      <c r="O7" s="109" t="s">
        <v>243</v>
      </c>
      <c r="P7" s="61"/>
      <c r="Q7" s="287"/>
    </row>
    <row r="8" spans="1:17" x14ac:dyDescent="0.2">
      <c r="A8" s="29" t="s">
        <v>22</v>
      </c>
      <c r="B8" s="29" t="s">
        <v>31</v>
      </c>
      <c r="C8" s="29" t="s">
        <v>32</v>
      </c>
      <c r="D8" s="105">
        <v>23528</v>
      </c>
      <c r="E8" s="120">
        <v>-3.3941846736432302E-2</v>
      </c>
      <c r="F8" s="193">
        <v>1</v>
      </c>
      <c r="G8" s="194" t="s">
        <v>243</v>
      </c>
      <c r="H8" s="109" t="s">
        <v>243</v>
      </c>
      <c r="I8" s="105">
        <v>23528</v>
      </c>
      <c r="J8" s="411">
        <v>-3.3941846736432302E-2</v>
      </c>
      <c r="K8" s="192">
        <v>7.2572572572572576E-3</v>
      </c>
      <c r="L8" s="114" t="s">
        <v>243</v>
      </c>
      <c r="M8" s="109" t="s">
        <v>243</v>
      </c>
      <c r="N8" s="107" t="s">
        <v>243</v>
      </c>
      <c r="O8" s="109" t="s">
        <v>243</v>
      </c>
      <c r="P8" s="61"/>
      <c r="Q8" s="287"/>
    </row>
    <row r="9" spans="1:17" x14ac:dyDescent="0.2">
      <c r="A9" s="29" t="s">
        <v>22</v>
      </c>
      <c r="B9" s="29" t="s">
        <v>38</v>
      </c>
      <c r="C9" s="29" t="s">
        <v>176</v>
      </c>
      <c r="D9" s="105">
        <v>17679</v>
      </c>
      <c r="E9" s="113">
        <v>-1.3253339399224018E-2</v>
      </c>
      <c r="F9" s="193">
        <v>1</v>
      </c>
      <c r="G9" s="194" t="s">
        <v>243</v>
      </c>
      <c r="H9" s="109" t="s">
        <v>243</v>
      </c>
      <c r="I9" s="105">
        <v>17679</v>
      </c>
      <c r="J9" s="410">
        <v>-1.3253339399224018E-2</v>
      </c>
      <c r="K9" s="192">
        <v>4.377212745413582E-2</v>
      </c>
      <c r="L9" s="114" t="s">
        <v>243</v>
      </c>
      <c r="M9" s="109" t="s">
        <v>243</v>
      </c>
      <c r="N9" s="107" t="s">
        <v>243</v>
      </c>
      <c r="O9" s="109" t="s">
        <v>243</v>
      </c>
      <c r="P9" s="61"/>
      <c r="Q9" s="287"/>
    </row>
    <row r="10" spans="1:17" x14ac:dyDescent="0.2">
      <c r="A10" s="10" t="s">
        <v>22</v>
      </c>
      <c r="B10" s="10" t="s">
        <v>336</v>
      </c>
      <c r="C10" s="10" t="s">
        <v>424</v>
      </c>
      <c r="D10" s="105">
        <v>3121</v>
      </c>
      <c r="E10" s="382">
        <v>0.10222426568580412</v>
      </c>
      <c r="F10" s="193">
        <v>0.51137455943607824</v>
      </c>
      <c r="G10" s="194">
        <v>0.48862544056392182</v>
      </c>
      <c r="H10" s="109" t="s">
        <v>243</v>
      </c>
      <c r="I10" s="105">
        <v>1596</v>
      </c>
      <c r="J10" s="410">
        <v>0.11264863727244045</v>
      </c>
      <c r="K10" s="192">
        <v>0.52427184466019416</v>
      </c>
      <c r="L10" s="114">
        <v>1525</v>
      </c>
      <c r="M10" s="109">
        <v>9.1521715643906765E-2</v>
      </c>
      <c r="N10" s="107" t="s">
        <v>243</v>
      </c>
      <c r="O10" s="109" t="s">
        <v>243</v>
      </c>
      <c r="P10" s="61"/>
      <c r="Q10" s="287"/>
    </row>
    <row r="11" spans="1:17" x14ac:dyDescent="0.2">
      <c r="A11" s="29" t="s">
        <v>22</v>
      </c>
      <c r="B11" s="29" t="s">
        <v>39</v>
      </c>
      <c r="C11" s="29" t="s">
        <v>177</v>
      </c>
      <c r="D11" s="105">
        <v>9977</v>
      </c>
      <c r="E11" s="113">
        <v>2.9341571476402928E-2</v>
      </c>
      <c r="F11" s="193">
        <v>1</v>
      </c>
      <c r="G11" s="194" t="s">
        <v>243</v>
      </c>
      <c r="H11" s="109" t="s">
        <v>243</v>
      </c>
      <c r="I11" s="105">
        <v>9977</v>
      </c>
      <c r="J11" s="410">
        <v>2.9341571476402928E-2</v>
      </c>
      <c r="K11" s="192">
        <v>2.676977989292088E-2</v>
      </c>
      <c r="L11" s="114" t="s">
        <v>243</v>
      </c>
      <c r="M11" s="109" t="s">
        <v>243</v>
      </c>
      <c r="N11" s="107" t="s">
        <v>243</v>
      </c>
      <c r="O11" s="109" t="s">
        <v>243</v>
      </c>
      <c r="P11" s="61"/>
      <c r="Q11" s="287"/>
    </row>
    <row r="12" spans="1:17" x14ac:dyDescent="0.2">
      <c r="A12" s="29" t="s">
        <v>22</v>
      </c>
      <c r="B12" s="29" t="s">
        <v>41</v>
      </c>
      <c r="C12" s="29" t="s">
        <v>343</v>
      </c>
      <c r="D12" s="105">
        <v>6492</v>
      </c>
      <c r="E12" s="113">
        <v>-1.7251425241919804E-2</v>
      </c>
      <c r="F12" s="190">
        <v>0.32332101047443007</v>
      </c>
      <c r="G12" s="191">
        <v>0.67667898952556993</v>
      </c>
      <c r="H12" s="109" t="s">
        <v>243</v>
      </c>
      <c r="I12" s="105">
        <v>2099</v>
      </c>
      <c r="J12" s="410">
        <v>-0.16398382781735654</v>
      </c>
      <c r="K12" s="192">
        <v>0.13636363636363635</v>
      </c>
      <c r="L12" s="110">
        <v>4393</v>
      </c>
      <c r="M12" s="112">
        <v>7.2707419556964359E-2</v>
      </c>
      <c r="N12" s="107" t="s">
        <v>243</v>
      </c>
      <c r="O12" s="109" t="s">
        <v>243</v>
      </c>
      <c r="P12" s="61"/>
      <c r="Q12" s="287"/>
    </row>
    <row r="13" spans="1:17" x14ac:dyDescent="0.2">
      <c r="A13" s="29" t="s">
        <v>22</v>
      </c>
      <c r="B13" s="29" t="s">
        <v>42</v>
      </c>
      <c r="C13" s="10" t="s">
        <v>400</v>
      </c>
      <c r="D13" s="105">
        <v>47402</v>
      </c>
      <c r="E13" s="113">
        <v>2.2855928421834371E-2</v>
      </c>
      <c r="F13" s="190">
        <v>0.80753976625458845</v>
      </c>
      <c r="G13" s="191">
        <v>0.15872747985317076</v>
      </c>
      <c r="H13" s="109">
        <v>3.3732753892240834E-2</v>
      </c>
      <c r="I13" s="105">
        <v>38279</v>
      </c>
      <c r="J13" s="410">
        <v>-1.4520469427011462E-2</v>
      </c>
      <c r="K13" s="192">
        <v>4.8192771084337352E-2</v>
      </c>
      <c r="L13" s="110">
        <v>7524</v>
      </c>
      <c r="M13" s="407">
        <v>0.82980012113870361</v>
      </c>
      <c r="N13" s="107">
        <v>1599</v>
      </c>
      <c r="O13" s="407">
        <v>-0.52801911381407474</v>
      </c>
      <c r="P13" s="61"/>
      <c r="Q13" s="287"/>
    </row>
    <row r="14" spans="1:17" x14ac:dyDescent="0.2">
      <c r="A14" s="225" t="s">
        <v>22</v>
      </c>
      <c r="B14" s="29" t="s">
        <v>43</v>
      </c>
      <c r="C14" s="29" t="s">
        <v>340</v>
      </c>
      <c r="D14" s="105">
        <v>40352</v>
      </c>
      <c r="E14" s="113">
        <v>3.5526348918599071E-2</v>
      </c>
      <c r="F14" s="190">
        <v>0.8829302141157811</v>
      </c>
      <c r="G14" s="191">
        <v>0.11706978588421887</v>
      </c>
      <c r="H14" s="109" t="s">
        <v>243</v>
      </c>
      <c r="I14" s="105">
        <v>35628</v>
      </c>
      <c r="J14" s="410">
        <v>-8.2769541648046285E-2</v>
      </c>
      <c r="K14" s="192">
        <v>0.16924277907884466</v>
      </c>
      <c r="L14" s="110">
        <v>4724</v>
      </c>
      <c r="M14" s="407">
        <v>36.912174439733491</v>
      </c>
      <c r="N14" s="107" t="s">
        <v>243</v>
      </c>
      <c r="O14" s="109" t="s">
        <v>243</v>
      </c>
      <c r="P14" s="61"/>
      <c r="Q14" s="287"/>
    </row>
    <row r="15" spans="1:17" x14ac:dyDescent="0.2">
      <c r="A15" s="29" t="s">
        <v>22</v>
      </c>
      <c r="B15" s="29" t="s">
        <v>44</v>
      </c>
      <c r="C15" s="29" t="s">
        <v>341</v>
      </c>
      <c r="D15" s="105">
        <v>56620</v>
      </c>
      <c r="E15" s="113">
        <v>-5.2742093925902678E-2</v>
      </c>
      <c r="F15" s="190">
        <v>0.67299540798304491</v>
      </c>
      <c r="G15" s="194">
        <v>0.32700459201695514</v>
      </c>
      <c r="H15" s="109" t="s">
        <v>243</v>
      </c>
      <c r="I15" s="105">
        <v>38105</v>
      </c>
      <c r="J15" s="410">
        <v>-5.1000892815187271E-2</v>
      </c>
      <c r="K15" s="192">
        <v>0.30868981964525266</v>
      </c>
      <c r="L15" s="114">
        <v>18515</v>
      </c>
      <c r="M15" s="407">
        <v>0.21685953651713263</v>
      </c>
      <c r="N15" s="107" t="s">
        <v>243</v>
      </c>
      <c r="O15" s="109" t="s">
        <v>243</v>
      </c>
      <c r="P15" s="61"/>
      <c r="Q15" s="287"/>
    </row>
    <row r="16" spans="1:17" x14ac:dyDescent="0.2">
      <c r="A16" s="29" t="s">
        <v>22</v>
      </c>
      <c r="B16" s="29" t="s">
        <v>271</v>
      </c>
      <c r="C16" s="29" t="s">
        <v>342</v>
      </c>
      <c r="D16" s="105">
        <v>13112</v>
      </c>
      <c r="E16" s="382">
        <v>-0.10727095216073179</v>
      </c>
      <c r="F16" s="190">
        <v>0.68555521659548502</v>
      </c>
      <c r="G16" s="191">
        <v>0.31444478340451493</v>
      </c>
      <c r="H16" s="112" t="s">
        <v>243</v>
      </c>
      <c r="I16" s="105">
        <v>8989</v>
      </c>
      <c r="J16" s="408">
        <v>-0.13354781685120243</v>
      </c>
      <c r="K16" s="192">
        <v>0.38506049447659124</v>
      </c>
      <c r="L16" s="110">
        <v>4123</v>
      </c>
      <c r="M16" s="112">
        <v>-4.406540911317991E-2</v>
      </c>
      <c r="N16" s="118" t="s">
        <v>243</v>
      </c>
      <c r="O16" s="112" t="s">
        <v>243</v>
      </c>
      <c r="P16" s="61"/>
      <c r="Q16" s="287"/>
    </row>
    <row r="17" spans="1:19" x14ac:dyDescent="0.2">
      <c r="A17" s="29" t="s">
        <v>22</v>
      </c>
      <c r="B17" s="29" t="s">
        <v>47</v>
      </c>
      <c r="C17" s="29" t="s">
        <v>178</v>
      </c>
      <c r="D17" s="105">
        <v>1178</v>
      </c>
      <c r="E17" s="113">
        <v>2.0096725704202401E-2</v>
      </c>
      <c r="F17" s="193">
        <v>1</v>
      </c>
      <c r="G17" s="194" t="s">
        <v>243</v>
      </c>
      <c r="H17" s="109" t="s">
        <v>243</v>
      </c>
      <c r="I17" s="105">
        <v>1178</v>
      </c>
      <c r="J17" s="410">
        <v>2.0096725704202401E-2</v>
      </c>
      <c r="K17" s="195" t="s">
        <v>243</v>
      </c>
      <c r="L17" s="114" t="s">
        <v>243</v>
      </c>
      <c r="M17" s="109" t="s">
        <v>243</v>
      </c>
      <c r="N17" s="107" t="s">
        <v>243</v>
      </c>
      <c r="O17" s="109" t="s">
        <v>243</v>
      </c>
      <c r="P17" s="61"/>
      <c r="Q17" s="287"/>
    </row>
    <row r="18" spans="1:19" ht="12" thickBot="1" x14ac:dyDescent="0.25">
      <c r="A18" s="30" t="s">
        <v>22</v>
      </c>
      <c r="B18" s="30" t="s">
        <v>49</v>
      </c>
      <c r="C18" s="30" t="s">
        <v>50</v>
      </c>
      <c r="D18" s="121">
        <v>45153</v>
      </c>
      <c r="E18" s="123">
        <v>-1.8190747043629218E-2</v>
      </c>
      <c r="F18" s="196">
        <v>0.96748831749828357</v>
      </c>
      <c r="G18" s="197">
        <v>3.2511682501716384E-2</v>
      </c>
      <c r="H18" s="126" t="s">
        <v>243</v>
      </c>
      <c r="I18" s="121">
        <v>43685</v>
      </c>
      <c r="J18" s="412">
        <v>-2.0931544432435056E-2</v>
      </c>
      <c r="K18" s="198">
        <v>9.570601696055997E-2</v>
      </c>
      <c r="L18" s="129">
        <v>1468</v>
      </c>
      <c r="M18" s="131">
        <v>7.1031330873850607E-2</v>
      </c>
      <c r="N18" s="124" t="s">
        <v>243</v>
      </c>
      <c r="O18" s="126" t="s">
        <v>243</v>
      </c>
      <c r="P18" s="61"/>
      <c r="Q18" s="287"/>
    </row>
    <row r="19" spans="1:19" s="9" customFormat="1" ht="12" thickTop="1" x14ac:dyDescent="0.2">
      <c r="A19" s="536" t="s">
        <v>146</v>
      </c>
      <c r="B19" s="537"/>
      <c r="C19" s="537"/>
      <c r="D19" s="77">
        <v>361880</v>
      </c>
      <c r="E19" s="228">
        <v>-1.5480954280705506E-2</v>
      </c>
      <c r="F19" s="74">
        <v>0.86896485022659442</v>
      </c>
      <c r="G19" s="75">
        <v>0.12661655797501933</v>
      </c>
      <c r="H19" s="76">
        <v>4.4185917983862056E-3</v>
      </c>
      <c r="I19" s="77">
        <v>314461</v>
      </c>
      <c r="J19" s="78">
        <v>-4.0810645309440674E-2</v>
      </c>
      <c r="K19" s="79">
        <v>0.11855341907551255</v>
      </c>
      <c r="L19" s="80">
        <v>45820</v>
      </c>
      <c r="M19" s="81">
        <v>0.4346631188914305</v>
      </c>
      <c r="N19" s="82">
        <v>1599</v>
      </c>
      <c r="O19" s="83">
        <v>-0.79479350289599604</v>
      </c>
      <c r="P19" s="84"/>
      <c r="Q19" s="287"/>
      <c r="R19" s="1"/>
      <c r="S19" s="1"/>
    </row>
    <row r="20" spans="1:19" x14ac:dyDescent="0.2">
      <c r="A20" s="29" t="s">
        <v>27</v>
      </c>
      <c r="B20" s="29" t="s">
        <v>25</v>
      </c>
      <c r="C20" s="29" t="s">
        <v>26</v>
      </c>
      <c r="D20" s="105">
        <v>17736</v>
      </c>
      <c r="E20" s="226">
        <v>2.6523391429694732E-2</v>
      </c>
      <c r="F20" s="190">
        <v>0.90679972936400544</v>
      </c>
      <c r="G20" s="191">
        <v>9.3200270635994592E-2</v>
      </c>
      <c r="H20" s="109" t="s">
        <v>243</v>
      </c>
      <c r="I20" s="105">
        <v>16083</v>
      </c>
      <c r="J20" s="67">
        <v>1.8470858126030665E-2</v>
      </c>
      <c r="K20" s="192">
        <v>3.2616753150481841E-2</v>
      </c>
      <c r="L20" s="110">
        <v>1653</v>
      </c>
      <c r="M20" s="378">
        <v>0.11207159177456205</v>
      </c>
      <c r="N20" s="107" t="s">
        <v>243</v>
      </c>
      <c r="O20" s="69" t="s">
        <v>243</v>
      </c>
      <c r="P20" s="61"/>
      <c r="Q20" s="287"/>
    </row>
    <row r="21" spans="1:19" x14ac:dyDescent="0.2">
      <c r="A21" s="29" t="s">
        <v>27</v>
      </c>
      <c r="B21" s="29" t="s">
        <v>36</v>
      </c>
      <c r="C21" s="10" t="s">
        <v>250</v>
      </c>
      <c r="D21" s="105">
        <v>45607</v>
      </c>
      <c r="E21" s="226">
        <v>7.3476583011744534E-3</v>
      </c>
      <c r="F21" s="193">
        <v>1</v>
      </c>
      <c r="G21" s="194" t="s">
        <v>243</v>
      </c>
      <c r="H21" s="109" t="s">
        <v>243</v>
      </c>
      <c r="I21" s="105">
        <v>45607</v>
      </c>
      <c r="J21" s="67">
        <v>7.3476583011744534E-3</v>
      </c>
      <c r="K21" s="192">
        <v>3.2099404607817759E-2</v>
      </c>
      <c r="L21" s="114" t="s">
        <v>243</v>
      </c>
      <c r="M21" s="69" t="s">
        <v>243</v>
      </c>
      <c r="N21" s="107" t="s">
        <v>243</v>
      </c>
      <c r="O21" s="69" t="s">
        <v>243</v>
      </c>
      <c r="P21" s="61"/>
      <c r="Q21" s="287"/>
    </row>
    <row r="22" spans="1:19" x14ac:dyDescent="0.2">
      <c r="A22" s="29" t="s">
        <v>27</v>
      </c>
      <c r="B22" s="29" t="s">
        <v>40</v>
      </c>
      <c r="C22" s="29" t="s">
        <v>179</v>
      </c>
      <c r="D22" s="105">
        <v>18338</v>
      </c>
      <c r="E22" s="226">
        <v>8.0634473066249157E-2</v>
      </c>
      <c r="F22" s="193">
        <v>0.88722870542043841</v>
      </c>
      <c r="G22" s="194">
        <v>0.11277129457956156</v>
      </c>
      <c r="H22" s="109" t="s">
        <v>243</v>
      </c>
      <c r="I22" s="105">
        <v>16270</v>
      </c>
      <c r="J22" s="67">
        <v>-1.8299513652343502E-2</v>
      </c>
      <c r="K22" s="192">
        <v>1.8765788523998555E-2</v>
      </c>
      <c r="L22" s="114">
        <v>2068</v>
      </c>
      <c r="M22" s="380">
        <v>4.2172505712109674</v>
      </c>
      <c r="N22" s="107" t="s">
        <v>243</v>
      </c>
      <c r="O22" s="69" t="s">
        <v>243</v>
      </c>
      <c r="P22" s="61"/>
      <c r="Q22" s="287"/>
    </row>
    <row r="23" spans="1:19" x14ac:dyDescent="0.2">
      <c r="A23" s="29" t="s">
        <v>27</v>
      </c>
      <c r="B23" s="29" t="s">
        <v>45</v>
      </c>
      <c r="C23" s="29" t="s">
        <v>180</v>
      </c>
      <c r="D23" s="105">
        <v>31138</v>
      </c>
      <c r="E23" s="226">
        <v>2.1455065577358212E-4</v>
      </c>
      <c r="F23" s="193">
        <v>1</v>
      </c>
      <c r="G23" s="194" t="s">
        <v>243</v>
      </c>
      <c r="H23" s="109" t="s">
        <v>243</v>
      </c>
      <c r="I23" s="105">
        <v>31138</v>
      </c>
      <c r="J23" s="67">
        <v>2.1455065577358212E-4</v>
      </c>
      <c r="K23" s="192">
        <v>1.5796570988248892E-2</v>
      </c>
      <c r="L23" s="114" t="s">
        <v>243</v>
      </c>
      <c r="M23" s="69" t="s">
        <v>243</v>
      </c>
      <c r="N23" s="107" t="s">
        <v>243</v>
      </c>
      <c r="O23" s="69" t="s">
        <v>243</v>
      </c>
      <c r="P23" s="61"/>
      <c r="Q23" s="287"/>
    </row>
    <row r="24" spans="1:19" x14ac:dyDescent="0.2">
      <c r="A24" s="29" t="s">
        <v>27</v>
      </c>
      <c r="B24" s="29" t="s">
        <v>46</v>
      </c>
      <c r="C24" s="29" t="s">
        <v>181</v>
      </c>
      <c r="D24" s="105">
        <v>70815</v>
      </c>
      <c r="E24" s="226">
        <v>2.7179571108442602E-2</v>
      </c>
      <c r="F24" s="190">
        <v>0.62317305655581445</v>
      </c>
      <c r="G24" s="191">
        <v>0.15731130410223823</v>
      </c>
      <c r="H24" s="112">
        <v>0.21951563934194732</v>
      </c>
      <c r="I24" s="105">
        <v>44130</v>
      </c>
      <c r="J24" s="67">
        <v>2.6980246276088415E-2</v>
      </c>
      <c r="K24" s="192">
        <v>7.2704261004078188E-2</v>
      </c>
      <c r="L24" s="110">
        <v>11140</v>
      </c>
      <c r="M24" s="378">
        <v>0.22272569128050512</v>
      </c>
      <c r="N24" s="118">
        <v>15545</v>
      </c>
      <c r="O24" s="68">
        <v>-7.7982873155708288E-2</v>
      </c>
      <c r="P24" s="61"/>
      <c r="Q24" s="287"/>
    </row>
    <row r="25" spans="1:19" ht="12" thickBot="1" x14ac:dyDescent="0.25">
      <c r="A25" s="30" t="s">
        <v>27</v>
      </c>
      <c r="B25" s="30" t="s">
        <v>48</v>
      </c>
      <c r="C25" s="30" t="s">
        <v>236</v>
      </c>
      <c r="D25" s="121">
        <v>47219</v>
      </c>
      <c r="E25" s="227">
        <v>-1.5162116470743725E-2</v>
      </c>
      <c r="F25" s="196">
        <v>0.86664266502890785</v>
      </c>
      <c r="G25" s="197">
        <v>0.13335733497109215</v>
      </c>
      <c r="H25" s="126" t="s">
        <v>243</v>
      </c>
      <c r="I25" s="121">
        <v>40922</v>
      </c>
      <c r="J25" s="71">
        <v>-6.0651287364048012E-2</v>
      </c>
      <c r="K25" s="198">
        <v>6.260945709281962E-2</v>
      </c>
      <c r="L25" s="129">
        <v>6297</v>
      </c>
      <c r="M25" s="381">
        <v>0.43710169141203625</v>
      </c>
      <c r="N25" s="124" t="s">
        <v>243</v>
      </c>
      <c r="O25" s="73" t="s">
        <v>243</v>
      </c>
      <c r="P25" s="61"/>
      <c r="Q25" s="287"/>
    </row>
    <row r="26" spans="1:19" ht="12" thickTop="1" x14ac:dyDescent="0.2">
      <c r="A26" s="536" t="s">
        <v>147</v>
      </c>
      <c r="B26" s="537"/>
      <c r="C26" s="537"/>
      <c r="D26" s="77">
        <v>230853</v>
      </c>
      <c r="E26" s="228">
        <v>1.4559067805717474E-2</v>
      </c>
      <c r="F26" s="74">
        <v>0.84101137953589511</v>
      </c>
      <c r="G26" s="75">
        <v>9.1651397209479624E-2</v>
      </c>
      <c r="H26" s="76">
        <v>6.7337223254625239E-2</v>
      </c>
      <c r="I26" s="77">
        <v>194150</v>
      </c>
      <c r="J26" s="78">
        <v>-5.9144993436491822E-3</v>
      </c>
      <c r="K26" s="79">
        <v>4.3772605026430496E-2</v>
      </c>
      <c r="L26" s="80">
        <v>21158</v>
      </c>
      <c r="M26" s="81">
        <v>0.37610137294267232</v>
      </c>
      <c r="N26" s="82">
        <v>15545</v>
      </c>
      <c r="O26" s="83">
        <v>-7.7982873155708288E-2</v>
      </c>
      <c r="P26" s="61"/>
      <c r="Q26" s="287"/>
    </row>
    <row r="27" spans="1:19" x14ac:dyDescent="0.2">
      <c r="A27" s="29" t="s">
        <v>35</v>
      </c>
      <c r="B27" s="29" t="s">
        <v>33</v>
      </c>
      <c r="C27" s="29" t="s">
        <v>34</v>
      </c>
      <c r="D27" s="105">
        <v>21924</v>
      </c>
      <c r="E27" s="226">
        <v>-1.0774474982717885E-2</v>
      </c>
      <c r="F27" s="193">
        <v>1</v>
      </c>
      <c r="G27" s="194" t="s">
        <v>243</v>
      </c>
      <c r="H27" s="109" t="s">
        <v>243</v>
      </c>
      <c r="I27" s="105">
        <v>21924</v>
      </c>
      <c r="J27" s="67">
        <v>-1.0774474982717885E-2</v>
      </c>
      <c r="K27" s="192">
        <v>9.8915289256198344E-2</v>
      </c>
      <c r="L27" s="114" t="s">
        <v>243</v>
      </c>
      <c r="M27" s="69" t="s">
        <v>243</v>
      </c>
      <c r="N27" s="107" t="s">
        <v>243</v>
      </c>
      <c r="O27" s="69" t="s">
        <v>243</v>
      </c>
      <c r="P27" s="61"/>
      <c r="Q27" s="287"/>
    </row>
    <row r="28" spans="1:19" x14ac:dyDescent="0.2">
      <c r="A28" s="29" t="s">
        <v>35</v>
      </c>
      <c r="B28" s="29" t="s">
        <v>37</v>
      </c>
      <c r="C28" s="29" t="s">
        <v>235</v>
      </c>
      <c r="D28" s="105">
        <v>14663</v>
      </c>
      <c r="E28" s="226">
        <v>-6.251694312735645E-3</v>
      </c>
      <c r="F28" s="193">
        <v>1</v>
      </c>
      <c r="G28" s="194" t="s">
        <v>243</v>
      </c>
      <c r="H28" s="109" t="s">
        <v>243</v>
      </c>
      <c r="I28" s="105">
        <v>14663</v>
      </c>
      <c r="J28" s="67">
        <v>-6.251694312735645E-3</v>
      </c>
      <c r="K28" s="192">
        <v>5.3528945281522598E-2</v>
      </c>
      <c r="L28" s="114" t="s">
        <v>243</v>
      </c>
      <c r="M28" s="69" t="s">
        <v>243</v>
      </c>
      <c r="N28" s="107" t="s">
        <v>243</v>
      </c>
      <c r="O28" s="69" t="s">
        <v>243</v>
      </c>
      <c r="P28" s="61"/>
      <c r="Q28" s="287"/>
    </row>
    <row r="29" spans="1:19" x14ac:dyDescent="0.2">
      <c r="A29" s="29" t="s">
        <v>35</v>
      </c>
      <c r="B29" s="29" t="s">
        <v>92</v>
      </c>
      <c r="C29" s="29" t="s">
        <v>93</v>
      </c>
      <c r="D29" s="105">
        <v>8390</v>
      </c>
      <c r="E29" s="226">
        <v>1.4514907325442472E-2</v>
      </c>
      <c r="F29" s="193">
        <v>1</v>
      </c>
      <c r="G29" s="194" t="s">
        <v>243</v>
      </c>
      <c r="H29" s="109" t="s">
        <v>243</v>
      </c>
      <c r="I29" s="105">
        <v>8390</v>
      </c>
      <c r="J29" s="67">
        <v>1.4514907325442472E-2</v>
      </c>
      <c r="K29" s="192">
        <v>1.893939393939394E-2</v>
      </c>
      <c r="L29" s="114" t="s">
        <v>243</v>
      </c>
      <c r="M29" s="69" t="s">
        <v>243</v>
      </c>
      <c r="N29" s="107" t="s">
        <v>243</v>
      </c>
      <c r="O29" s="69" t="s">
        <v>243</v>
      </c>
      <c r="P29" s="61"/>
      <c r="Q29" s="287"/>
    </row>
    <row r="30" spans="1:19" x14ac:dyDescent="0.2">
      <c r="A30" s="29" t="s">
        <v>35</v>
      </c>
      <c r="B30" s="29" t="s">
        <v>94</v>
      </c>
      <c r="C30" s="10" t="s">
        <v>268</v>
      </c>
      <c r="D30" s="105">
        <v>13534</v>
      </c>
      <c r="E30" s="226">
        <v>2.3769424875258238E-2</v>
      </c>
      <c r="F30" s="193">
        <v>1</v>
      </c>
      <c r="G30" s="194" t="s">
        <v>243</v>
      </c>
      <c r="H30" s="109" t="s">
        <v>243</v>
      </c>
      <c r="I30" s="105">
        <v>13534</v>
      </c>
      <c r="J30" s="67">
        <v>2.3769424875258238E-2</v>
      </c>
      <c r="K30" s="192">
        <v>5.0693240901213174E-2</v>
      </c>
      <c r="L30" s="114" t="s">
        <v>243</v>
      </c>
      <c r="M30" s="69" t="s">
        <v>243</v>
      </c>
      <c r="N30" s="107" t="s">
        <v>243</v>
      </c>
      <c r="O30" s="69" t="s">
        <v>243</v>
      </c>
      <c r="P30" s="61"/>
      <c r="Q30" s="287"/>
    </row>
    <row r="31" spans="1:19" x14ac:dyDescent="0.2">
      <c r="A31" s="29" t="s">
        <v>35</v>
      </c>
      <c r="B31" s="29" t="s">
        <v>95</v>
      </c>
      <c r="C31" s="29" t="s">
        <v>182</v>
      </c>
      <c r="D31" s="105">
        <v>85083</v>
      </c>
      <c r="E31" s="226">
        <v>3.2371565934065982E-2</v>
      </c>
      <c r="F31" s="190">
        <v>0.57824712339715334</v>
      </c>
      <c r="G31" s="191">
        <v>0.4217528766028466</v>
      </c>
      <c r="H31" s="112" t="s">
        <v>243</v>
      </c>
      <c r="I31" s="105">
        <v>49199</v>
      </c>
      <c r="J31" s="67">
        <v>2.3814539516375799E-3</v>
      </c>
      <c r="K31" s="192">
        <v>0.4137055837563452</v>
      </c>
      <c r="L31" s="110">
        <v>35884</v>
      </c>
      <c r="M31" s="68">
        <v>7.6531374671128471E-2</v>
      </c>
      <c r="N31" s="118" t="s">
        <v>243</v>
      </c>
      <c r="O31" s="68" t="s">
        <v>243</v>
      </c>
      <c r="P31" s="61"/>
      <c r="Q31" s="287"/>
    </row>
    <row r="32" spans="1:19" x14ac:dyDescent="0.2">
      <c r="A32" s="29" t="s">
        <v>35</v>
      </c>
      <c r="B32" s="29" t="s">
        <v>97</v>
      </c>
      <c r="C32" s="29" t="s">
        <v>183</v>
      </c>
      <c r="D32" s="105">
        <v>8622</v>
      </c>
      <c r="E32" s="226">
        <v>5.2054075458840332E-2</v>
      </c>
      <c r="F32" s="193">
        <v>1</v>
      </c>
      <c r="G32" s="194" t="s">
        <v>243</v>
      </c>
      <c r="H32" s="109" t="s">
        <v>243</v>
      </c>
      <c r="I32" s="105">
        <v>8622</v>
      </c>
      <c r="J32" s="67">
        <v>5.2054075458840332E-2</v>
      </c>
      <c r="K32" s="192">
        <v>3.1778228532792427E-2</v>
      </c>
      <c r="L32" s="114" t="s">
        <v>243</v>
      </c>
      <c r="M32" s="69" t="s">
        <v>243</v>
      </c>
      <c r="N32" s="107" t="s">
        <v>243</v>
      </c>
      <c r="O32" s="69" t="s">
        <v>243</v>
      </c>
      <c r="P32" s="61"/>
      <c r="Q32" s="287"/>
    </row>
    <row r="33" spans="1:17" x14ac:dyDescent="0.2">
      <c r="A33" s="29" t="s">
        <v>35</v>
      </c>
      <c r="B33" s="29" t="s">
        <v>99</v>
      </c>
      <c r="C33" s="29" t="s">
        <v>100</v>
      </c>
      <c r="D33" s="105">
        <v>8039</v>
      </c>
      <c r="E33" s="340">
        <v>-0.16748667406562145</v>
      </c>
      <c r="F33" s="193">
        <v>1</v>
      </c>
      <c r="G33" s="194" t="s">
        <v>243</v>
      </c>
      <c r="H33" s="109" t="s">
        <v>243</v>
      </c>
      <c r="I33" s="105">
        <v>8039</v>
      </c>
      <c r="J33" s="377">
        <v>-0.16748667406562145</v>
      </c>
      <c r="K33" s="192">
        <v>3.574033552151714E-2</v>
      </c>
      <c r="L33" s="114" t="s">
        <v>243</v>
      </c>
      <c r="M33" s="69" t="s">
        <v>243</v>
      </c>
      <c r="N33" s="107" t="s">
        <v>243</v>
      </c>
      <c r="O33" s="69" t="s">
        <v>243</v>
      </c>
      <c r="P33" s="61"/>
      <c r="Q33" s="287"/>
    </row>
    <row r="34" spans="1:17" x14ac:dyDescent="0.2">
      <c r="A34" s="29" t="s">
        <v>35</v>
      </c>
      <c r="B34" s="29" t="s">
        <v>102</v>
      </c>
      <c r="C34" s="29" t="s">
        <v>184</v>
      </c>
      <c r="D34" s="105">
        <v>26745</v>
      </c>
      <c r="E34" s="226">
        <v>9.3785688270480838E-2</v>
      </c>
      <c r="F34" s="193">
        <v>1</v>
      </c>
      <c r="G34" s="194" t="s">
        <v>243</v>
      </c>
      <c r="H34" s="109" t="s">
        <v>243</v>
      </c>
      <c r="I34" s="105">
        <v>26745</v>
      </c>
      <c r="J34" s="67">
        <v>9.3785688270480838E-2</v>
      </c>
      <c r="K34" s="192">
        <v>2.8505747126436783E-2</v>
      </c>
      <c r="L34" s="114" t="s">
        <v>243</v>
      </c>
      <c r="M34" s="69" t="s">
        <v>243</v>
      </c>
      <c r="N34" s="107" t="s">
        <v>243</v>
      </c>
      <c r="O34" s="69" t="s">
        <v>243</v>
      </c>
      <c r="P34" s="61"/>
      <c r="Q34" s="287"/>
    </row>
    <row r="35" spans="1:17" x14ac:dyDescent="0.2">
      <c r="A35" s="29" t="s">
        <v>35</v>
      </c>
      <c r="B35" s="29" t="s">
        <v>103</v>
      </c>
      <c r="C35" s="29" t="s">
        <v>104</v>
      </c>
      <c r="D35" s="105">
        <v>9668</v>
      </c>
      <c r="E35" s="226">
        <v>4.5176397637152643E-2</v>
      </c>
      <c r="F35" s="193">
        <v>1</v>
      </c>
      <c r="G35" s="194" t="s">
        <v>243</v>
      </c>
      <c r="H35" s="109" t="s">
        <v>243</v>
      </c>
      <c r="I35" s="105">
        <v>9668</v>
      </c>
      <c r="J35" s="67">
        <v>4.5176397637152643E-2</v>
      </c>
      <c r="K35" s="192">
        <v>2.4154589371980676E-2</v>
      </c>
      <c r="L35" s="114" t="s">
        <v>243</v>
      </c>
      <c r="M35" s="69" t="s">
        <v>243</v>
      </c>
      <c r="N35" s="107" t="s">
        <v>243</v>
      </c>
      <c r="O35" s="69" t="s">
        <v>243</v>
      </c>
      <c r="P35" s="61"/>
      <c r="Q35" s="287"/>
    </row>
    <row r="36" spans="1:17" ht="12" thickBot="1" x14ac:dyDescent="0.25">
      <c r="A36" s="30" t="s">
        <v>35</v>
      </c>
      <c r="B36" s="30" t="s">
        <v>106</v>
      </c>
      <c r="C36" s="30" t="s">
        <v>107</v>
      </c>
      <c r="D36" s="121">
        <v>43418</v>
      </c>
      <c r="E36" s="227">
        <v>-1.0310830199455556E-2</v>
      </c>
      <c r="F36" s="199">
        <v>1</v>
      </c>
      <c r="G36" s="200" t="s">
        <v>243</v>
      </c>
      <c r="H36" s="126" t="s">
        <v>243</v>
      </c>
      <c r="I36" s="121">
        <v>43418</v>
      </c>
      <c r="J36" s="71">
        <v>-1.0310830199455556E-2</v>
      </c>
      <c r="K36" s="198">
        <v>2.3756906077348067E-2</v>
      </c>
      <c r="L36" s="127" t="s">
        <v>243</v>
      </c>
      <c r="M36" s="73" t="s">
        <v>243</v>
      </c>
      <c r="N36" s="124" t="s">
        <v>243</v>
      </c>
      <c r="O36" s="73" t="s">
        <v>243</v>
      </c>
      <c r="P36" s="61"/>
      <c r="Q36" s="287"/>
    </row>
    <row r="37" spans="1:17" ht="12" thickTop="1" x14ac:dyDescent="0.2">
      <c r="A37" s="536" t="s">
        <v>148</v>
      </c>
      <c r="B37" s="537"/>
      <c r="C37" s="537"/>
      <c r="D37" s="77">
        <v>240086</v>
      </c>
      <c r="E37" s="228">
        <v>1.6250834592543173E-2</v>
      </c>
      <c r="F37" s="74">
        <v>0.85053689094741047</v>
      </c>
      <c r="G37" s="75">
        <v>0.1494631090525895</v>
      </c>
      <c r="H37" s="76" t="s">
        <v>243</v>
      </c>
      <c r="I37" s="77">
        <v>204202</v>
      </c>
      <c r="J37" s="78">
        <v>6.3484524333781156E-3</v>
      </c>
      <c r="K37" s="79">
        <v>0.1351398247491252</v>
      </c>
      <c r="L37" s="80">
        <v>35884</v>
      </c>
      <c r="M37" s="81">
        <v>7.6531374671128471E-2</v>
      </c>
      <c r="N37" s="82" t="s">
        <v>243</v>
      </c>
      <c r="O37" s="83" t="s">
        <v>243</v>
      </c>
      <c r="P37" s="61"/>
      <c r="Q37" s="287"/>
    </row>
    <row r="38" spans="1:17" x14ac:dyDescent="0.2">
      <c r="A38" s="29" t="s">
        <v>87</v>
      </c>
      <c r="B38" s="29" t="s">
        <v>86</v>
      </c>
      <c r="C38" s="29" t="s">
        <v>185</v>
      </c>
      <c r="D38" s="105">
        <v>8285</v>
      </c>
      <c r="E38" s="226">
        <v>-9.4631175276335133E-3</v>
      </c>
      <c r="F38" s="193">
        <v>1</v>
      </c>
      <c r="G38" s="194" t="s">
        <v>243</v>
      </c>
      <c r="H38" s="109" t="s">
        <v>243</v>
      </c>
      <c r="I38" s="105">
        <v>8285</v>
      </c>
      <c r="J38" s="67">
        <v>-9.4631175276335133E-3</v>
      </c>
      <c r="K38" s="192">
        <v>3.0985915492957747E-2</v>
      </c>
      <c r="L38" s="114" t="s">
        <v>243</v>
      </c>
      <c r="M38" s="69" t="s">
        <v>243</v>
      </c>
      <c r="N38" s="107" t="s">
        <v>243</v>
      </c>
      <c r="O38" s="69" t="s">
        <v>243</v>
      </c>
      <c r="P38" s="61"/>
      <c r="Q38" s="287"/>
    </row>
    <row r="39" spans="1:17" x14ac:dyDescent="0.2">
      <c r="A39" s="29" t="s">
        <v>87</v>
      </c>
      <c r="B39" s="29" t="s">
        <v>88</v>
      </c>
      <c r="C39" s="29" t="s">
        <v>186</v>
      </c>
      <c r="D39" s="105">
        <v>2655</v>
      </c>
      <c r="E39" s="340">
        <v>0.15396916516319514</v>
      </c>
      <c r="F39" s="193">
        <v>1</v>
      </c>
      <c r="G39" s="194" t="s">
        <v>243</v>
      </c>
      <c r="H39" s="109" t="s">
        <v>243</v>
      </c>
      <c r="I39" s="105">
        <v>2655</v>
      </c>
      <c r="J39" s="377">
        <v>0.15396916516319514</v>
      </c>
      <c r="K39" s="192">
        <v>4.6121593291404611E-2</v>
      </c>
      <c r="L39" s="114" t="s">
        <v>243</v>
      </c>
      <c r="M39" s="69" t="s">
        <v>243</v>
      </c>
      <c r="N39" s="107" t="s">
        <v>243</v>
      </c>
      <c r="O39" s="69" t="s">
        <v>243</v>
      </c>
      <c r="P39" s="61"/>
      <c r="Q39" s="287"/>
    </row>
    <row r="40" spans="1:17" x14ac:dyDescent="0.2">
      <c r="A40" s="29" t="s">
        <v>87</v>
      </c>
      <c r="B40" s="29" t="s">
        <v>89</v>
      </c>
      <c r="C40" s="29" t="s">
        <v>90</v>
      </c>
      <c r="D40" s="105">
        <v>28530</v>
      </c>
      <c r="E40" s="226">
        <v>1.7910660767803677E-2</v>
      </c>
      <c r="F40" s="190">
        <v>0.9349106203995794</v>
      </c>
      <c r="G40" s="191">
        <v>6.5089379600420605E-2</v>
      </c>
      <c r="H40" s="109" t="s">
        <v>243</v>
      </c>
      <c r="I40" s="105">
        <v>26673</v>
      </c>
      <c r="J40" s="67">
        <v>1.6334902526909723E-2</v>
      </c>
      <c r="K40" s="192">
        <v>3.4065934065934063E-2</v>
      </c>
      <c r="L40" s="110">
        <v>1857</v>
      </c>
      <c r="M40" s="68">
        <v>4.1095455699416084E-2</v>
      </c>
      <c r="N40" s="107" t="s">
        <v>243</v>
      </c>
      <c r="O40" s="69" t="s">
        <v>243</v>
      </c>
      <c r="P40" s="61"/>
      <c r="Q40" s="287"/>
    </row>
    <row r="41" spans="1:17" x14ac:dyDescent="0.2">
      <c r="A41" s="29" t="s">
        <v>87</v>
      </c>
      <c r="B41" s="29" t="s">
        <v>96</v>
      </c>
      <c r="C41" s="29" t="s">
        <v>187</v>
      </c>
      <c r="D41" s="105">
        <v>8171</v>
      </c>
      <c r="E41" s="226">
        <v>1.4512683077672728E-2</v>
      </c>
      <c r="F41" s="193">
        <v>1</v>
      </c>
      <c r="G41" s="194" t="s">
        <v>243</v>
      </c>
      <c r="H41" s="109" t="s">
        <v>243</v>
      </c>
      <c r="I41" s="105">
        <v>8171</v>
      </c>
      <c r="J41" s="67">
        <v>1.4512683077672728E-2</v>
      </c>
      <c r="K41" s="192">
        <v>3.5688273852876914E-2</v>
      </c>
      <c r="L41" s="114" t="s">
        <v>243</v>
      </c>
      <c r="M41" s="69" t="s">
        <v>243</v>
      </c>
      <c r="N41" s="107" t="s">
        <v>243</v>
      </c>
      <c r="O41" s="69" t="s">
        <v>243</v>
      </c>
      <c r="P41" s="61"/>
      <c r="Q41" s="287"/>
    </row>
    <row r="42" spans="1:17" x14ac:dyDescent="0.2">
      <c r="A42" s="29" t="s">
        <v>87</v>
      </c>
      <c r="B42" s="29" t="s">
        <v>101</v>
      </c>
      <c r="C42" s="31" t="s">
        <v>162</v>
      </c>
      <c r="D42" s="105">
        <v>8440</v>
      </c>
      <c r="E42" s="226">
        <v>-3.5074852236938514E-2</v>
      </c>
      <c r="F42" s="193">
        <v>1</v>
      </c>
      <c r="G42" s="194" t="s">
        <v>243</v>
      </c>
      <c r="H42" s="109" t="s">
        <v>243</v>
      </c>
      <c r="I42" s="105">
        <v>8440</v>
      </c>
      <c r="J42" s="67">
        <v>-3.5074852236938514E-2</v>
      </c>
      <c r="K42" s="192">
        <v>3.3195020746887967E-2</v>
      </c>
      <c r="L42" s="114" t="s">
        <v>243</v>
      </c>
      <c r="M42" s="69" t="s">
        <v>243</v>
      </c>
      <c r="N42" s="107" t="s">
        <v>243</v>
      </c>
      <c r="O42" s="69" t="s">
        <v>243</v>
      </c>
      <c r="P42" s="61"/>
      <c r="Q42" s="287"/>
    </row>
    <row r="43" spans="1:17" x14ac:dyDescent="0.2">
      <c r="A43" s="29" t="s">
        <v>87</v>
      </c>
      <c r="B43" s="29" t="s">
        <v>105</v>
      </c>
      <c r="C43" s="29" t="s">
        <v>188</v>
      </c>
      <c r="D43" s="105">
        <v>29124</v>
      </c>
      <c r="E43" s="226">
        <v>-8.1414918054249608E-2</v>
      </c>
      <c r="F43" s="193">
        <v>1</v>
      </c>
      <c r="G43" s="194" t="s">
        <v>243</v>
      </c>
      <c r="H43" s="109" t="s">
        <v>243</v>
      </c>
      <c r="I43" s="105">
        <v>29124</v>
      </c>
      <c r="J43" s="67">
        <v>-8.1414918054249608E-2</v>
      </c>
      <c r="K43" s="192">
        <v>3.2939714108141706E-2</v>
      </c>
      <c r="L43" s="114" t="s">
        <v>243</v>
      </c>
      <c r="M43" s="69" t="s">
        <v>243</v>
      </c>
      <c r="N43" s="107" t="s">
        <v>243</v>
      </c>
      <c r="O43" s="69" t="s">
        <v>243</v>
      </c>
      <c r="P43" s="61"/>
      <c r="Q43" s="287"/>
    </row>
    <row r="44" spans="1:17" ht="12" thickBot="1" x14ac:dyDescent="0.25">
      <c r="A44" s="30" t="s">
        <v>87</v>
      </c>
      <c r="B44" s="30" t="s">
        <v>110</v>
      </c>
      <c r="C44" s="30" t="s">
        <v>111</v>
      </c>
      <c r="D44" s="121">
        <v>83699</v>
      </c>
      <c r="E44" s="227">
        <v>-8.6735674412161679E-3</v>
      </c>
      <c r="F44" s="196">
        <v>0.86326001505394334</v>
      </c>
      <c r="G44" s="197">
        <v>0.13673998494605671</v>
      </c>
      <c r="H44" s="126" t="s">
        <v>243</v>
      </c>
      <c r="I44" s="121">
        <v>72254</v>
      </c>
      <c r="J44" s="71">
        <v>-1.5777023414947022E-2</v>
      </c>
      <c r="K44" s="198">
        <v>8.0567964262922787E-2</v>
      </c>
      <c r="L44" s="129">
        <v>11445</v>
      </c>
      <c r="M44" s="72">
        <v>3.8651603049252525E-2</v>
      </c>
      <c r="N44" s="124" t="s">
        <v>243</v>
      </c>
      <c r="O44" s="73" t="s">
        <v>243</v>
      </c>
      <c r="P44" s="61"/>
      <c r="Q44" s="287"/>
    </row>
    <row r="45" spans="1:17" ht="12" thickTop="1" x14ac:dyDescent="0.2">
      <c r="A45" s="536" t="s">
        <v>149</v>
      </c>
      <c r="B45" s="537"/>
      <c r="C45" s="537"/>
      <c r="D45" s="77">
        <v>168904</v>
      </c>
      <c r="E45" s="228">
        <v>-1.5885384259200164E-2</v>
      </c>
      <c r="F45" s="74">
        <v>0.92124520437645052</v>
      </c>
      <c r="G45" s="75">
        <v>7.8754795623549478E-2</v>
      </c>
      <c r="H45" s="85" t="s">
        <v>243</v>
      </c>
      <c r="I45" s="77">
        <v>155602</v>
      </c>
      <c r="J45" s="78">
        <v>-2.0308952484858311E-2</v>
      </c>
      <c r="K45" s="79">
        <v>5.5841375943520219E-2</v>
      </c>
      <c r="L45" s="80">
        <v>13302</v>
      </c>
      <c r="M45" s="81">
        <v>3.8992083095079622E-2</v>
      </c>
      <c r="N45" s="82" t="s">
        <v>243</v>
      </c>
      <c r="O45" s="85" t="s">
        <v>243</v>
      </c>
      <c r="P45" s="61"/>
      <c r="Q45" s="287"/>
    </row>
    <row r="46" spans="1:17" x14ac:dyDescent="0.2">
      <c r="A46" s="29" t="s">
        <v>55</v>
      </c>
      <c r="B46" s="29" t="s">
        <v>53</v>
      </c>
      <c r="C46" s="29" t="s">
        <v>54</v>
      </c>
      <c r="D46" s="105">
        <v>9231</v>
      </c>
      <c r="E46" s="226">
        <v>-1.0066648153290725E-3</v>
      </c>
      <c r="F46" s="193">
        <v>1</v>
      </c>
      <c r="G46" s="194" t="s">
        <v>243</v>
      </c>
      <c r="H46" s="109" t="s">
        <v>243</v>
      </c>
      <c r="I46" s="105">
        <v>9231</v>
      </c>
      <c r="J46" s="67">
        <v>-1.0066648153290725E-3</v>
      </c>
      <c r="K46" s="192">
        <v>2.5355596784168214E-2</v>
      </c>
      <c r="L46" s="114" t="s">
        <v>243</v>
      </c>
      <c r="M46" s="69" t="s">
        <v>243</v>
      </c>
      <c r="N46" s="107" t="s">
        <v>243</v>
      </c>
      <c r="O46" s="69" t="s">
        <v>243</v>
      </c>
      <c r="P46" s="61"/>
      <c r="Q46" s="287"/>
    </row>
    <row r="47" spans="1:17" x14ac:dyDescent="0.2">
      <c r="A47" s="29" t="s">
        <v>55</v>
      </c>
      <c r="B47" s="29" t="s">
        <v>56</v>
      </c>
      <c r="C47" s="29" t="s">
        <v>57</v>
      </c>
      <c r="D47" s="105">
        <v>17994</v>
      </c>
      <c r="E47" s="226">
        <v>3.364923978687151E-2</v>
      </c>
      <c r="F47" s="193">
        <v>1</v>
      </c>
      <c r="G47" s="194" t="s">
        <v>243</v>
      </c>
      <c r="H47" s="109" t="s">
        <v>243</v>
      </c>
      <c r="I47" s="105">
        <v>17994</v>
      </c>
      <c r="J47" s="67">
        <v>3.364923978687151E-2</v>
      </c>
      <c r="K47" s="192">
        <v>4.1504539559014265E-2</v>
      </c>
      <c r="L47" s="114" t="s">
        <v>243</v>
      </c>
      <c r="M47" s="69" t="s">
        <v>243</v>
      </c>
      <c r="N47" s="107" t="s">
        <v>243</v>
      </c>
      <c r="O47" s="69" t="s">
        <v>243</v>
      </c>
      <c r="P47" s="61"/>
      <c r="Q47" s="287"/>
    </row>
    <row r="48" spans="1:17" x14ac:dyDescent="0.2">
      <c r="A48" s="29" t="s">
        <v>55</v>
      </c>
      <c r="B48" s="29" t="s">
        <v>58</v>
      </c>
      <c r="C48" s="29" t="s">
        <v>189</v>
      </c>
      <c r="D48" s="105">
        <v>18686</v>
      </c>
      <c r="E48" s="340">
        <v>0.10709446921154187</v>
      </c>
      <c r="F48" s="193">
        <v>1</v>
      </c>
      <c r="G48" s="194" t="s">
        <v>243</v>
      </c>
      <c r="H48" s="109" t="s">
        <v>243</v>
      </c>
      <c r="I48" s="105">
        <v>18686</v>
      </c>
      <c r="J48" s="377">
        <v>0.10709446921154187</v>
      </c>
      <c r="K48" s="192">
        <v>2.5473546701502287E-2</v>
      </c>
      <c r="L48" s="114" t="s">
        <v>243</v>
      </c>
      <c r="M48" s="69" t="s">
        <v>243</v>
      </c>
      <c r="N48" s="107" t="s">
        <v>243</v>
      </c>
      <c r="O48" s="69" t="s">
        <v>243</v>
      </c>
      <c r="P48" s="61"/>
      <c r="Q48" s="287"/>
    </row>
    <row r="49" spans="1:17" x14ac:dyDescent="0.2">
      <c r="A49" s="29" t="s">
        <v>55</v>
      </c>
      <c r="B49" s="29" t="s">
        <v>59</v>
      </c>
      <c r="C49" s="29" t="s">
        <v>60</v>
      </c>
      <c r="D49" s="105">
        <v>18183</v>
      </c>
      <c r="E49" s="226">
        <v>1.7119656733732835E-3</v>
      </c>
      <c r="F49" s="193">
        <v>1</v>
      </c>
      <c r="G49" s="194" t="s">
        <v>243</v>
      </c>
      <c r="H49" s="109" t="s">
        <v>243</v>
      </c>
      <c r="I49" s="105">
        <v>18183</v>
      </c>
      <c r="J49" s="67">
        <v>1.7119656733732835E-3</v>
      </c>
      <c r="K49" s="192">
        <v>3.3246414602346806E-2</v>
      </c>
      <c r="L49" s="114" t="s">
        <v>243</v>
      </c>
      <c r="M49" s="69" t="s">
        <v>243</v>
      </c>
      <c r="N49" s="107" t="s">
        <v>243</v>
      </c>
      <c r="O49" s="69" t="s">
        <v>243</v>
      </c>
      <c r="P49" s="61"/>
      <c r="Q49" s="287"/>
    </row>
    <row r="50" spans="1:17" x14ac:dyDescent="0.2">
      <c r="A50" s="29" t="s">
        <v>55</v>
      </c>
      <c r="B50" s="29" t="s">
        <v>63</v>
      </c>
      <c r="C50" s="29" t="s">
        <v>190</v>
      </c>
      <c r="D50" s="105">
        <v>7089</v>
      </c>
      <c r="E50" s="226">
        <v>-1.0093585001106575E-2</v>
      </c>
      <c r="F50" s="193">
        <v>1</v>
      </c>
      <c r="G50" s="194" t="s">
        <v>243</v>
      </c>
      <c r="H50" s="109" t="s">
        <v>243</v>
      </c>
      <c r="I50" s="105">
        <v>7089</v>
      </c>
      <c r="J50" s="67">
        <v>-1.0093585001106575E-2</v>
      </c>
      <c r="K50" s="192">
        <v>2.9239766081871343E-2</v>
      </c>
      <c r="L50" s="114" t="s">
        <v>243</v>
      </c>
      <c r="M50" s="69" t="s">
        <v>243</v>
      </c>
      <c r="N50" s="107" t="s">
        <v>243</v>
      </c>
      <c r="O50" s="69" t="s">
        <v>243</v>
      </c>
      <c r="P50" s="61"/>
      <c r="Q50" s="287"/>
    </row>
    <row r="51" spans="1:17" x14ac:dyDescent="0.2">
      <c r="A51" s="29" t="s">
        <v>55</v>
      </c>
      <c r="B51" s="29" t="s">
        <v>66</v>
      </c>
      <c r="C51" s="29" t="s">
        <v>67</v>
      </c>
      <c r="D51" s="105">
        <v>32686</v>
      </c>
      <c r="E51" s="226">
        <v>2.0354576510778655E-2</v>
      </c>
      <c r="F51" s="193">
        <v>0.9808480695098819</v>
      </c>
      <c r="G51" s="194">
        <v>1.9151930490118093E-2</v>
      </c>
      <c r="H51" s="109" t="s">
        <v>243</v>
      </c>
      <c r="I51" s="105">
        <v>32060</v>
      </c>
      <c r="J51" s="67">
        <v>7.3226197336064835E-3</v>
      </c>
      <c r="K51" s="192">
        <v>4.461310625694187E-2</v>
      </c>
      <c r="L51" s="114">
        <v>626</v>
      </c>
      <c r="M51" s="380">
        <v>2.0238789646372584</v>
      </c>
      <c r="N51" s="107" t="s">
        <v>243</v>
      </c>
      <c r="O51" s="69" t="s">
        <v>243</v>
      </c>
      <c r="P51" s="61"/>
      <c r="Q51" s="287"/>
    </row>
    <row r="52" spans="1:17" x14ac:dyDescent="0.2">
      <c r="A52" s="29" t="s">
        <v>55</v>
      </c>
      <c r="B52" s="29" t="s">
        <v>68</v>
      </c>
      <c r="C52" s="29" t="s">
        <v>69</v>
      </c>
      <c r="D52" s="105">
        <v>38389</v>
      </c>
      <c r="E52" s="226">
        <v>1.5105720586327642E-2</v>
      </c>
      <c r="F52" s="190">
        <v>0.83088905676105129</v>
      </c>
      <c r="G52" s="191">
        <v>0.16911094323894865</v>
      </c>
      <c r="H52" s="109" t="s">
        <v>243</v>
      </c>
      <c r="I52" s="105">
        <v>31897</v>
      </c>
      <c r="J52" s="67">
        <v>2.4853535280053185E-2</v>
      </c>
      <c r="K52" s="192">
        <v>0.23492547425474256</v>
      </c>
      <c r="L52" s="110">
        <v>6492</v>
      </c>
      <c r="M52" s="68">
        <v>-3.021454582351546E-2</v>
      </c>
      <c r="N52" s="107" t="s">
        <v>243</v>
      </c>
      <c r="O52" s="69" t="s">
        <v>243</v>
      </c>
      <c r="P52" s="61"/>
      <c r="Q52" s="287"/>
    </row>
    <row r="53" spans="1:17" x14ac:dyDescent="0.2">
      <c r="A53" s="29" t="s">
        <v>55</v>
      </c>
      <c r="B53" s="29" t="s">
        <v>70</v>
      </c>
      <c r="C53" s="29" t="s">
        <v>171</v>
      </c>
      <c r="D53" s="105">
        <v>19206</v>
      </c>
      <c r="E53" s="226">
        <v>-2.5956801818870834E-2</v>
      </c>
      <c r="F53" s="190">
        <v>0.62683536394876604</v>
      </c>
      <c r="G53" s="191">
        <v>0.30844527751744244</v>
      </c>
      <c r="H53" s="112">
        <v>6.4719358533791529E-2</v>
      </c>
      <c r="I53" s="105">
        <v>12039</v>
      </c>
      <c r="J53" s="67">
        <v>6.5056785936050021E-2</v>
      </c>
      <c r="K53" s="192">
        <v>0.37902097902097903</v>
      </c>
      <c r="L53" s="110">
        <v>5924</v>
      </c>
      <c r="M53" s="378">
        <v>-0.11102428196067771</v>
      </c>
      <c r="N53" s="118">
        <v>1243</v>
      </c>
      <c r="O53" s="378">
        <v>-0.2898521041738531</v>
      </c>
      <c r="P53" s="61"/>
      <c r="Q53" s="287"/>
    </row>
    <row r="54" spans="1:17" x14ac:dyDescent="0.2">
      <c r="A54" s="29" t="s">
        <v>55</v>
      </c>
      <c r="B54" s="29" t="s">
        <v>71</v>
      </c>
      <c r="C54" s="29" t="s">
        <v>191</v>
      </c>
      <c r="D54" s="105">
        <v>8412</v>
      </c>
      <c r="E54" s="226">
        <v>-2.9897122565147094E-2</v>
      </c>
      <c r="F54" s="193">
        <v>1</v>
      </c>
      <c r="G54" s="194" t="s">
        <v>243</v>
      </c>
      <c r="H54" s="109" t="s">
        <v>243</v>
      </c>
      <c r="I54" s="105">
        <v>8412</v>
      </c>
      <c r="J54" s="67">
        <v>-2.9897122565147094E-2</v>
      </c>
      <c r="K54" s="192">
        <v>3.7991858887381276E-2</v>
      </c>
      <c r="L54" s="114" t="s">
        <v>243</v>
      </c>
      <c r="M54" s="69" t="s">
        <v>243</v>
      </c>
      <c r="N54" s="107" t="s">
        <v>243</v>
      </c>
      <c r="O54" s="69" t="s">
        <v>243</v>
      </c>
      <c r="P54" s="61"/>
      <c r="Q54" s="287"/>
    </row>
    <row r="55" spans="1:17" x14ac:dyDescent="0.2">
      <c r="A55" s="29" t="s">
        <v>55</v>
      </c>
      <c r="B55" s="29" t="s">
        <v>72</v>
      </c>
      <c r="C55" s="29" t="s">
        <v>192</v>
      </c>
      <c r="D55" s="105">
        <v>7341</v>
      </c>
      <c r="E55" s="226">
        <v>8.2571922459573344E-4</v>
      </c>
      <c r="F55" s="193">
        <v>1</v>
      </c>
      <c r="G55" s="194" t="s">
        <v>243</v>
      </c>
      <c r="H55" s="109" t="s">
        <v>243</v>
      </c>
      <c r="I55" s="105">
        <v>7341</v>
      </c>
      <c r="J55" s="67">
        <v>8.2571922459573344E-4</v>
      </c>
      <c r="K55" s="192">
        <v>5.4009819967266774E-2</v>
      </c>
      <c r="L55" s="114" t="s">
        <v>243</v>
      </c>
      <c r="M55" s="69" t="s">
        <v>243</v>
      </c>
      <c r="N55" s="107" t="s">
        <v>243</v>
      </c>
      <c r="O55" s="69" t="s">
        <v>243</v>
      </c>
      <c r="P55" s="61"/>
      <c r="Q55" s="287"/>
    </row>
    <row r="56" spans="1:17" x14ac:dyDescent="0.2">
      <c r="A56" s="29" t="s">
        <v>55</v>
      </c>
      <c r="B56" s="29" t="s">
        <v>73</v>
      </c>
      <c r="C56" s="29" t="s">
        <v>193</v>
      </c>
      <c r="D56" s="105">
        <v>11625</v>
      </c>
      <c r="E56" s="226">
        <v>-5.4342536417606446E-4</v>
      </c>
      <c r="F56" s="193">
        <v>1</v>
      </c>
      <c r="G56" s="194" t="s">
        <v>243</v>
      </c>
      <c r="H56" s="109" t="s">
        <v>243</v>
      </c>
      <c r="I56" s="105">
        <v>11625</v>
      </c>
      <c r="J56" s="67">
        <v>-5.4342536417606446E-4</v>
      </c>
      <c r="K56" s="192">
        <v>2.0441097364174286E-2</v>
      </c>
      <c r="L56" s="114" t="s">
        <v>243</v>
      </c>
      <c r="M56" s="69" t="s">
        <v>243</v>
      </c>
      <c r="N56" s="107" t="s">
        <v>243</v>
      </c>
      <c r="O56" s="69" t="s">
        <v>243</v>
      </c>
      <c r="P56" s="61"/>
      <c r="Q56" s="287"/>
    </row>
    <row r="57" spans="1:17" x14ac:dyDescent="0.2">
      <c r="A57" s="29" t="s">
        <v>55</v>
      </c>
      <c r="B57" s="29" t="s">
        <v>74</v>
      </c>
      <c r="C57" s="29" t="s">
        <v>194</v>
      </c>
      <c r="D57" s="105">
        <v>17273</v>
      </c>
      <c r="E57" s="226">
        <v>7.604505084793578E-2</v>
      </c>
      <c r="F57" s="193">
        <v>1</v>
      </c>
      <c r="G57" s="194" t="s">
        <v>243</v>
      </c>
      <c r="H57" s="109" t="s">
        <v>243</v>
      </c>
      <c r="I57" s="105">
        <v>17273</v>
      </c>
      <c r="J57" s="67">
        <v>7.604505084793578E-2</v>
      </c>
      <c r="K57" s="192">
        <v>3.6795048143053642E-2</v>
      </c>
      <c r="L57" s="114" t="s">
        <v>243</v>
      </c>
      <c r="M57" s="69" t="s">
        <v>243</v>
      </c>
      <c r="N57" s="107" t="s">
        <v>243</v>
      </c>
      <c r="O57" s="69" t="s">
        <v>243</v>
      </c>
      <c r="P57" s="61"/>
      <c r="Q57" s="287"/>
    </row>
    <row r="58" spans="1:17" x14ac:dyDescent="0.2">
      <c r="A58" s="29" t="s">
        <v>55</v>
      </c>
      <c r="B58" s="29" t="s">
        <v>75</v>
      </c>
      <c r="C58" s="29" t="s">
        <v>195</v>
      </c>
      <c r="D58" s="105">
        <v>66503</v>
      </c>
      <c r="E58" s="226">
        <v>1.9644741653436437E-2</v>
      </c>
      <c r="F58" s="190">
        <v>0.55349382734613473</v>
      </c>
      <c r="G58" s="191">
        <v>0.44650617265386522</v>
      </c>
      <c r="H58" s="112" t="s">
        <v>243</v>
      </c>
      <c r="I58" s="105">
        <v>36809</v>
      </c>
      <c r="J58" s="67">
        <v>2.0089873963113458E-2</v>
      </c>
      <c r="K58" s="192">
        <v>0.35081809432146294</v>
      </c>
      <c r="L58" s="110">
        <v>29694</v>
      </c>
      <c r="M58" s="68">
        <v>3.9392762605208409E-2</v>
      </c>
      <c r="N58" s="118" t="s">
        <v>243</v>
      </c>
      <c r="O58" s="68" t="s">
        <v>243</v>
      </c>
      <c r="P58" s="61"/>
      <c r="Q58" s="287"/>
    </row>
    <row r="59" spans="1:17" x14ac:dyDescent="0.2">
      <c r="A59" s="29" t="s">
        <v>55</v>
      </c>
      <c r="B59" s="29" t="s">
        <v>76</v>
      </c>
      <c r="C59" s="29" t="s">
        <v>77</v>
      </c>
      <c r="D59" s="105">
        <v>10050</v>
      </c>
      <c r="E59" s="226">
        <v>-3.1851663323053669E-3</v>
      </c>
      <c r="F59" s="201" t="s">
        <v>243</v>
      </c>
      <c r="G59" s="202">
        <v>1</v>
      </c>
      <c r="H59" s="109" t="s">
        <v>243</v>
      </c>
      <c r="I59" s="203" t="s">
        <v>243</v>
      </c>
      <c r="J59" s="70" t="s">
        <v>243</v>
      </c>
      <c r="K59" s="195" t="s">
        <v>243</v>
      </c>
      <c r="L59" s="110">
        <v>10050</v>
      </c>
      <c r="M59" s="68">
        <v>-3.1851663323053669E-3</v>
      </c>
      <c r="N59" s="107" t="s">
        <v>243</v>
      </c>
      <c r="O59" s="69" t="s">
        <v>243</v>
      </c>
      <c r="P59" s="61"/>
      <c r="Q59" s="287"/>
    </row>
    <row r="60" spans="1:17" x14ac:dyDescent="0.2">
      <c r="A60" s="29" t="s">
        <v>55</v>
      </c>
      <c r="B60" s="29" t="s">
        <v>79</v>
      </c>
      <c r="C60" s="10" t="s">
        <v>392</v>
      </c>
      <c r="D60" s="105">
        <v>48628</v>
      </c>
      <c r="E60" s="226">
        <v>-6.7467800971724001E-2</v>
      </c>
      <c r="F60" s="193">
        <v>0.96037262482520358</v>
      </c>
      <c r="G60" s="194">
        <v>3.9627375174796413E-2</v>
      </c>
      <c r="H60" s="109" t="s">
        <v>243</v>
      </c>
      <c r="I60" s="105">
        <v>46701</v>
      </c>
      <c r="J60" s="67">
        <v>-8.517814084207187E-2</v>
      </c>
      <c r="K60" s="192">
        <v>4.3051557183983249E-2</v>
      </c>
      <c r="L60" s="114">
        <v>1927</v>
      </c>
      <c r="M60" s="380">
        <v>0.75676001100866919</v>
      </c>
      <c r="N60" s="107" t="s">
        <v>243</v>
      </c>
      <c r="O60" s="69" t="s">
        <v>243</v>
      </c>
      <c r="P60" s="61"/>
      <c r="Q60" s="287"/>
    </row>
    <row r="61" spans="1:17" x14ac:dyDescent="0.2">
      <c r="A61" s="29" t="s">
        <v>55</v>
      </c>
      <c r="B61" s="29" t="s">
        <v>80</v>
      </c>
      <c r="C61" s="29" t="s">
        <v>196</v>
      </c>
      <c r="D61" s="105">
        <v>43706</v>
      </c>
      <c r="E61" s="226">
        <v>7.8059582294716989E-2</v>
      </c>
      <c r="F61" s="190">
        <v>0.8180570173431565</v>
      </c>
      <c r="G61" s="191">
        <v>0.18194298265684344</v>
      </c>
      <c r="H61" s="109" t="s">
        <v>243</v>
      </c>
      <c r="I61" s="105">
        <v>35754</v>
      </c>
      <c r="J61" s="67">
        <v>7.5988452907668647E-2</v>
      </c>
      <c r="K61" s="192">
        <v>0.11373780790213259</v>
      </c>
      <c r="L61" s="110">
        <v>7952</v>
      </c>
      <c r="M61" s="68">
        <v>8.747122996418577E-2</v>
      </c>
      <c r="N61" s="107" t="s">
        <v>243</v>
      </c>
      <c r="O61" s="69" t="s">
        <v>243</v>
      </c>
      <c r="P61" s="61"/>
      <c r="Q61" s="287"/>
    </row>
    <row r="62" spans="1:17" x14ac:dyDescent="0.2">
      <c r="A62" s="29" t="s">
        <v>55</v>
      </c>
      <c r="B62" s="29" t="s">
        <v>81</v>
      </c>
      <c r="C62" s="29" t="s">
        <v>209</v>
      </c>
      <c r="D62" s="105">
        <v>9833</v>
      </c>
      <c r="E62" s="340">
        <v>-0.20861527528062584</v>
      </c>
      <c r="F62" s="190">
        <v>0.80056951083087557</v>
      </c>
      <c r="G62" s="191">
        <v>0.19943048916912437</v>
      </c>
      <c r="H62" s="109" t="s">
        <v>243</v>
      </c>
      <c r="I62" s="105">
        <v>7872</v>
      </c>
      <c r="J62" s="377">
        <v>-0.2048181748875505</v>
      </c>
      <c r="K62" s="192">
        <v>0.71741778319123017</v>
      </c>
      <c r="L62" s="110">
        <v>1961</v>
      </c>
      <c r="M62" s="378">
        <v>-0.22349979080748317</v>
      </c>
      <c r="N62" s="107" t="s">
        <v>243</v>
      </c>
      <c r="O62" s="69" t="s">
        <v>243</v>
      </c>
      <c r="P62" s="61"/>
      <c r="Q62" s="287"/>
    </row>
    <row r="63" spans="1:17" x14ac:dyDescent="0.2">
      <c r="A63" s="29" t="s">
        <v>55</v>
      </c>
      <c r="B63" s="29" t="s">
        <v>82</v>
      </c>
      <c r="C63" s="29" t="s">
        <v>197</v>
      </c>
      <c r="D63" s="105">
        <v>8194</v>
      </c>
      <c r="E63" s="226">
        <v>2.9787536754244615E-2</v>
      </c>
      <c r="F63" s="190">
        <v>0.47620209909690014</v>
      </c>
      <c r="G63" s="191">
        <v>0.52379790090309986</v>
      </c>
      <c r="H63" s="109" t="s">
        <v>243</v>
      </c>
      <c r="I63" s="105">
        <v>3902</v>
      </c>
      <c r="J63" s="67">
        <v>9.7719696808849399E-2</v>
      </c>
      <c r="K63" s="192">
        <v>0.85539215686274506</v>
      </c>
      <c r="L63" s="110">
        <v>4292</v>
      </c>
      <c r="M63" s="68">
        <v>-2.5063859697245117E-2</v>
      </c>
      <c r="N63" s="107" t="s">
        <v>243</v>
      </c>
      <c r="O63" s="69" t="s">
        <v>243</v>
      </c>
      <c r="P63" s="61"/>
      <c r="Q63" s="287"/>
    </row>
    <row r="64" spans="1:17" x14ac:dyDescent="0.2">
      <c r="A64" s="29" t="s">
        <v>55</v>
      </c>
      <c r="B64" s="29" t="s">
        <v>84</v>
      </c>
      <c r="C64" s="29" t="s">
        <v>85</v>
      </c>
      <c r="D64" s="105">
        <v>13059</v>
      </c>
      <c r="E64" s="226">
        <v>8.7962613649224641E-2</v>
      </c>
      <c r="F64" s="193">
        <v>1</v>
      </c>
      <c r="G64" s="194" t="s">
        <v>243</v>
      </c>
      <c r="H64" s="109" t="s">
        <v>243</v>
      </c>
      <c r="I64" s="105">
        <v>13059</v>
      </c>
      <c r="J64" s="67">
        <v>8.7962613649224641E-2</v>
      </c>
      <c r="K64" s="192">
        <v>1.3493975903614458E-2</v>
      </c>
      <c r="L64" s="114" t="s">
        <v>243</v>
      </c>
      <c r="M64" s="69" t="s">
        <v>243</v>
      </c>
      <c r="N64" s="107" t="s">
        <v>243</v>
      </c>
      <c r="O64" s="69" t="s">
        <v>243</v>
      </c>
      <c r="P64" s="61"/>
      <c r="Q64" s="287"/>
    </row>
    <row r="65" spans="1:17" x14ac:dyDescent="0.2">
      <c r="A65" s="29" t="s">
        <v>55</v>
      </c>
      <c r="B65" s="225" t="s">
        <v>210</v>
      </c>
      <c r="C65" s="10" t="s">
        <v>211</v>
      </c>
      <c r="D65" s="121">
        <v>23230</v>
      </c>
      <c r="E65" s="227">
        <v>1.8879885068885827E-2</v>
      </c>
      <c r="F65" s="199">
        <v>0.88329746018080069</v>
      </c>
      <c r="G65" s="200">
        <v>0.11670253981919931</v>
      </c>
      <c r="H65" s="126" t="s">
        <v>243</v>
      </c>
      <c r="I65" s="121">
        <v>20519</v>
      </c>
      <c r="J65" s="71">
        <v>3.0835772567338049E-2</v>
      </c>
      <c r="K65" s="198">
        <v>5.5457746478873242E-2</v>
      </c>
      <c r="L65" s="127">
        <v>2711</v>
      </c>
      <c r="M65" s="73">
        <v>-6.3344198174706601E-2</v>
      </c>
      <c r="N65" s="124" t="s">
        <v>243</v>
      </c>
      <c r="O65" s="73" t="s">
        <v>243</v>
      </c>
      <c r="P65" s="61"/>
      <c r="Q65" s="287"/>
    </row>
    <row r="66" spans="1:17" ht="12" thickBot="1" x14ac:dyDescent="0.25">
      <c r="A66" s="30" t="s">
        <v>55</v>
      </c>
      <c r="B66" s="30" t="s">
        <v>98</v>
      </c>
      <c r="C66" s="30" t="s">
        <v>198</v>
      </c>
      <c r="D66" s="121">
        <v>6825</v>
      </c>
      <c r="E66" s="227">
        <v>-8.9400199458612439E-3</v>
      </c>
      <c r="F66" s="199">
        <v>1</v>
      </c>
      <c r="G66" s="200" t="s">
        <v>243</v>
      </c>
      <c r="H66" s="126" t="s">
        <v>243</v>
      </c>
      <c r="I66" s="121">
        <v>6825</v>
      </c>
      <c r="J66" s="71">
        <v>-8.9400199458612439E-3</v>
      </c>
      <c r="K66" s="198">
        <v>3.7499999999999999E-2</v>
      </c>
      <c r="L66" s="127" t="s">
        <v>243</v>
      </c>
      <c r="M66" s="73" t="s">
        <v>243</v>
      </c>
      <c r="N66" s="124" t="s">
        <v>243</v>
      </c>
      <c r="O66" s="73" t="s">
        <v>243</v>
      </c>
      <c r="P66" s="61"/>
      <c r="Q66" s="287"/>
    </row>
    <row r="67" spans="1:17" ht="12" thickTop="1" x14ac:dyDescent="0.2">
      <c r="A67" s="536" t="s">
        <v>150</v>
      </c>
      <c r="B67" s="537"/>
      <c r="C67" s="537"/>
      <c r="D67" s="77">
        <v>436143</v>
      </c>
      <c r="E67" s="228">
        <v>9.2113827286017802E-3</v>
      </c>
      <c r="F67" s="74">
        <v>0.83291718541854387</v>
      </c>
      <c r="G67" s="75">
        <v>0.16423283189229221</v>
      </c>
      <c r="H67" s="76">
        <v>2.8499826891638753E-3</v>
      </c>
      <c r="I67" s="77">
        <v>363271</v>
      </c>
      <c r="J67" s="78">
        <v>1.0783252215302408E-2</v>
      </c>
      <c r="K67" s="79">
        <v>0.13601470777964134</v>
      </c>
      <c r="L67" s="80">
        <v>71629</v>
      </c>
      <c r="M67" s="81">
        <v>1.6775030907645538E-2</v>
      </c>
      <c r="N67" s="82">
        <v>1243</v>
      </c>
      <c r="O67" s="83">
        <v>-0.46408466744761157</v>
      </c>
      <c r="P67" s="61"/>
      <c r="Q67" s="287"/>
    </row>
    <row r="68" spans="1:17" x14ac:dyDescent="0.2">
      <c r="A68" s="29" t="s">
        <v>5</v>
      </c>
      <c r="B68" s="29" t="s">
        <v>3</v>
      </c>
      <c r="C68" s="29" t="s">
        <v>4</v>
      </c>
      <c r="D68" s="105">
        <v>23570</v>
      </c>
      <c r="E68" s="226">
        <v>-4.95923328628467E-3</v>
      </c>
      <c r="F68" s="193">
        <v>0.99041154009333898</v>
      </c>
      <c r="G68" s="194">
        <v>9.588459906661009E-3</v>
      </c>
      <c r="H68" s="109" t="s">
        <v>243</v>
      </c>
      <c r="I68" s="105">
        <v>23344</v>
      </c>
      <c r="J68" s="67">
        <v>-1.4500141783412301E-2</v>
      </c>
      <c r="K68" s="192">
        <v>1.7648585517778353E-2</v>
      </c>
      <c r="L68" s="114">
        <v>226</v>
      </c>
      <c r="M68" s="69" t="s">
        <v>243</v>
      </c>
      <c r="N68" s="107" t="s">
        <v>243</v>
      </c>
      <c r="O68" s="69" t="s">
        <v>243</v>
      </c>
      <c r="P68" s="61"/>
      <c r="Q68" s="287"/>
    </row>
    <row r="69" spans="1:17" x14ac:dyDescent="0.2">
      <c r="A69" s="29" t="s">
        <v>5</v>
      </c>
      <c r="B69" s="29" t="s">
        <v>14</v>
      </c>
      <c r="C69" s="29" t="s">
        <v>199</v>
      </c>
      <c r="D69" s="105">
        <v>42924</v>
      </c>
      <c r="E69" s="226">
        <v>1.4068288422801611E-3</v>
      </c>
      <c r="F69" s="193">
        <v>1</v>
      </c>
      <c r="G69" s="194" t="s">
        <v>243</v>
      </c>
      <c r="H69" s="109" t="s">
        <v>243</v>
      </c>
      <c r="I69" s="105">
        <v>42924</v>
      </c>
      <c r="J69" s="67">
        <v>1.4068288422801611E-3</v>
      </c>
      <c r="K69" s="192">
        <v>1.4283693961250177E-2</v>
      </c>
      <c r="L69" s="114" t="s">
        <v>243</v>
      </c>
      <c r="M69" s="69" t="s">
        <v>243</v>
      </c>
      <c r="N69" s="107" t="s">
        <v>243</v>
      </c>
      <c r="O69" s="69" t="s">
        <v>243</v>
      </c>
      <c r="P69" s="61"/>
      <c r="Q69" s="287"/>
    </row>
    <row r="70" spans="1:17" x14ac:dyDescent="0.2">
      <c r="A70" s="29" t="s">
        <v>5</v>
      </c>
      <c r="B70" s="29" t="s">
        <v>51</v>
      </c>
      <c r="C70" s="10" t="s">
        <v>52</v>
      </c>
      <c r="D70" s="105">
        <v>19245</v>
      </c>
      <c r="E70" s="226">
        <v>3.6891037121298265E-3</v>
      </c>
      <c r="F70" s="190">
        <v>0.87347362951415952</v>
      </c>
      <c r="G70" s="191">
        <v>0.12652637048584048</v>
      </c>
      <c r="H70" s="109" t="s">
        <v>243</v>
      </c>
      <c r="I70" s="105">
        <v>16810</v>
      </c>
      <c r="J70" s="67">
        <v>-4.1691815885364081E-3</v>
      </c>
      <c r="K70" s="192">
        <v>0.12354394634662902</v>
      </c>
      <c r="L70" s="110">
        <v>2435</v>
      </c>
      <c r="M70" s="68">
        <v>6.1517075738632521E-2</v>
      </c>
      <c r="N70" s="107" t="s">
        <v>243</v>
      </c>
      <c r="O70" s="69" t="s">
        <v>243</v>
      </c>
      <c r="P70" s="61"/>
      <c r="Q70" s="287"/>
    </row>
    <row r="71" spans="1:17" x14ac:dyDescent="0.2">
      <c r="A71" s="29" t="s">
        <v>5</v>
      </c>
      <c r="B71" s="29" t="s">
        <v>61</v>
      </c>
      <c r="C71" s="29" t="s">
        <v>62</v>
      </c>
      <c r="D71" s="105">
        <v>17958</v>
      </c>
      <c r="E71" s="226">
        <v>-9.0229478155844367E-3</v>
      </c>
      <c r="F71" s="190">
        <v>0.78611203920258377</v>
      </c>
      <c r="G71" s="191">
        <v>0.2138879607974162</v>
      </c>
      <c r="H71" s="109" t="s">
        <v>243</v>
      </c>
      <c r="I71" s="105">
        <v>14117</v>
      </c>
      <c r="J71" s="67">
        <v>-6.937623767632739E-3</v>
      </c>
      <c r="K71" s="192">
        <v>3.711426188490409E-2</v>
      </c>
      <c r="L71" s="110">
        <v>3841</v>
      </c>
      <c r="M71" s="68">
        <v>-1.6612563522887647E-2</v>
      </c>
      <c r="N71" s="107" t="s">
        <v>243</v>
      </c>
      <c r="O71" s="69" t="s">
        <v>243</v>
      </c>
      <c r="P71" s="61"/>
      <c r="Q71" s="287"/>
    </row>
    <row r="72" spans="1:17" x14ac:dyDescent="0.2">
      <c r="A72" s="29" t="s">
        <v>5</v>
      </c>
      <c r="B72" s="29" t="s">
        <v>64</v>
      </c>
      <c r="C72" s="29" t="s">
        <v>65</v>
      </c>
      <c r="D72" s="105">
        <v>11392</v>
      </c>
      <c r="E72" s="226">
        <v>1.4954276492738172E-2</v>
      </c>
      <c r="F72" s="193">
        <v>1</v>
      </c>
      <c r="G72" s="194" t="s">
        <v>243</v>
      </c>
      <c r="H72" s="109" t="s">
        <v>243</v>
      </c>
      <c r="I72" s="105">
        <v>11392</v>
      </c>
      <c r="J72" s="67">
        <v>1.4954276492738172E-2</v>
      </c>
      <c r="K72" s="192">
        <v>2.6795284030010719E-2</v>
      </c>
      <c r="L72" s="114" t="s">
        <v>243</v>
      </c>
      <c r="M72" s="69" t="s">
        <v>243</v>
      </c>
      <c r="N72" s="107" t="s">
        <v>243</v>
      </c>
      <c r="O72" s="69" t="s">
        <v>243</v>
      </c>
      <c r="P72" s="61"/>
      <c r="Q72" s="287"/>
    </row>
    <row r="73" spans="1:17" x14ac:dyDescent="0.2">
      <c r="A73" s="29" t="s">
        <v>5</v>
      </c>
      <c r="B73" s="29" t="s">
        <v>78</v>
      </c>
      <c r="C73" s="29" t="s">
        <v>200</v>
      </c>
      <c r="D73" s="105">
        <v>11642</v>
      </c>
      <c r="E73" s="340">
        <v>-0.10943525852712288</v>
      </c>
      <c r="F73" s="193">
        <v>1</v>
      </c>
      <c r="G73" s="194" t="s">
        <v>243</v>
      </c>
      <c r="H73" s="109" t="s">
        <v>243</v>
      </c>
      <c r="I73" s="105">
        <v>11642</v>
      </c>
      <c r="J73" s="377">
        <v>-0.10943525852712288</v>
      </c>
      <c r="K73" s="192">
        <v>4.3672456575682382E-2</v>
      </c>
      <c r="L73" s="114" t="s">
        <v>243</v>
      </c>
      <c r="M73" s="69" t="s">
        <v>243</v>
      </c>
      <c r="N73" s="107" t="s">
        <v>243</v>
      </c>
      <c r="O73" s="69" t="s">
        <v>243</v>
      </c>
      <c r="P73" s="61"/>
      <c r="Q73" s="287"/>
    </row>
    <row r="74" spans="1:17" ht="12" thickBot="1" x14ac:dyDescent="0.25">
      <c r="A74" s="30" t="s">
        <v>5</v>
      </c>
      <c r="B74" s="30" t="s">
        <v>83</v>
      </c>
      <c r="C74" s="30" t="s">
        <v>201</v>
      </c>
      <c r="D74" s="121">
        <v>8091</v>
      </c>
      <c r="E74" s="227">
        <v>-9.7647865866489325E-2</v>
      </c>
      <c r="F74" s="199">
        <v>1</v>
      </c>
      <c r="G74" s="200" t="s">
        <v>243</v>
      </c>
      <c r="H74" s="126" t="s">
        <v>243</v>
      </c>
      <c r="I74" s="121">
        <v>8091</v>
      </c>
      <c r="J74" s="71">
        <v>-9.7647865866489325E-2</v>
      </c>
      <c r="K74" s="198">
        <v>2.6798307475317348E-2</v>
      </c>
      <c r="L74" s="127" t="s">
        <v>243</v>
      </c>
      <c r="M74" s="73" t="s">
        <v>243</v>
      </c>
      <c r="N74" s="124" t="s">
        <v>243</v>
      </c>
      <c r="O74" s="73" t="s">
        <v>243</v>
      </c>
      <c r="P74" s="61"/>
      <c r="Q74" s="287"/>
    </row>
    <row r="75" spans="1:17" ht="12" thickTop="1" x14ac:dyDescent="0.2">
      <c r="A75" s="536" t="s">
        <v>151</v>
      </c>
      <c r="B75" s="537"/>
      <c r="C75" s="537"/>
      <c r="D75" s="77">
        <v>134822</v>
      </c>
      <c r="E75" s="228">
        <v>-1.6689225749169867E-2</v>
      </c>
      <c r="F75" s="74">
        <v>0.95177344943703546</v>
      </c>
      <c r="G75" s="75">
        <v>4.8226550562964501E-2</v>
      </c>
      <c r="H75" s="85" t="s">
        <v>243</v>
      </c>
      <c r="I75" s="77">
        <v>128320</v>
      </c>
      <c r="J75" s="78">
        <v>-1.9788258029107109E-2</v>
      </c>
      <c r="K75" s="79">
        <v>3.6543301948354617E-2</v>
      </c>
      <c r="L75" s="80">
        <v>6502</v>
      </c>
      <c r="M75" s="81">
        <v>4.874797618902682E-2</v>
      </c>
      <c r="N75" s="82" t="s">
        <v>243</v>
      </c>
      <c r="O75" s="85" t="s">
        <v>243</v>
      </c>
      <c r="P75" s="61"/>
      <c r="Q75" s="287"/>
    </row>
    <row r="76" spans="1:17" x14ac:dyDescent="0.2">
      <c r="A76" s="29" t="s">
        <v>2</v>
      </c>
      <c r="B76" s="29" t="s">
        <v>0</v>
      </c>
      <c r="C76" s="29" t="s">
        <v>1</v>
      </c>
      <c r="D76" s="105">
        <v>17617</v>
      </c>
      <c r="E76" s="226">
        <v>4.1821204614938212E-2</v>
      </c>
      <c r="F76" s="190">
        <v>0.63489810978032579</v>
      </c>
      <c r="G76" s="191">
        <v>0.36510189021967415</v>
      </c>
      <c r="H76" s="109" t="s">
        <v>243</v>
      </c>
      <c r="I76" s="105">
        <v>11185</v>
      </c>
      <c r="J76" s="67">
        <v>-3.5751985100818118E-3</v>
      </c>
      <c r="K76" s="192">
        <v>3.8461538461538464E-2</v>
      </c>
      <c r="L76" s="110">
        <v>6432</v>
      </c>
      <c r="M76" s="378">
        <v>0.13146225538355338</v>
      </c>
      <c r="N76" s="107" t="s">
        <v>243</v>
      </c>
      <c r="O76" s="69" t="s">
        <v>243</v>
      </c>
      <c r="P76" s="61"/>
      <c r="Q76" s="287"/>
    </row>
    <row r="77" spans="1:17" x14ac:dyDescent="0.2">
      <c r="A77" s="29" t="s">
        <v>2</v>
      </c>
      <c r="B77" s="29" t="s">
        <v>6</v>
      </c>
      <c r="C77" s="29" t="s">
        <v>7</v>
      </c>
      <c r="D77" s="105">
        <v>25948</v>
      </c>
      <c r="E77" s="226">
        <v>-2.5570170590619279E-2</v>
      </c>
      <c r="F77" s="190">
        <v>0.9435794666255588</v>
      </c>
      <c r="G77" s="191">
        <v>5.6420533374441188E-2</v>
      </c>
      <c r="H77" s="109" t="s">
        <v>243</v>
      </c>
      <c r="I77" s="105">
        <v>24484</v>
      </c>
      <c r="J77" s="67">
        <v>-2.9447489349480604E-2</v>
      </c>
      <c r="K77" s="192">
        <v>5.93061415846226E-2</v>
      </c>
      <c r="L77" s="110">
        <v>1464</v>
      </c>
      <c r="M77" s="69">
        <v>4.4194433977499115E-2</v>
      </c>
      <c r="N77" s="107" t="s">
        <v>243</v>
      </c>
      <c r="O77" s="69" t="s">
        <v>243</v>
      </c>
      <c r="P77" s="61"/>
      <c r="Q77" s="287"/>
    </row>
    <row r="78" spans="1:17" x14ac:dyDescent="0.2">
      <c r="A78" s="29" t="s">
        <v>2</v>
      </c>
      <c r="B78" s="29" t="s">
        <v>8</v>
      </c>
      <c r="C78" s="29" t="s">
        <v>9</v>
      </c>
      <c r="D78" s="105">
        <v>56652</v>
      </c>
      <c r="E78" s="226">
        <v>-1.980271714433457E-2</v>
      </c>
      <c r="F78" s="190">
        <v>0.70144037280237237</v>
      </c>
      <c r="G78" s="191">
        <v>0.25123561392360377</v>
      </c>
      <c r="H78" s="112">
        <v>4.7324013274023864E-2</v>
      </c>
      <c r="I78" s="105">
        <v>39738</v>
      </c>
      <c r="J78" s="67">
        <v>-2.4581964511032339E-3</v>
      </c>
      <c r="K78" s="192">
        <v>0.30487982520029133</v>
      </c>
      <c r="L78" s="110">
        <v>14233</v>
      </c>
      <c r="M78" s="68">
        <v>1.2331579794943481E-2</v>
      </c>
      <c r="N78" s="118">
        <v>2681</v>
      </c>
      <c r="O78" s="378">
        <v>-0.31273699891657636</v>
      </c>
      <c r="P78" s="61"/>
      <c r="Q78" s="287"/>
    </row>
    <row r="79" spans="1:17" x14ac:dyDescent="0.2">
      <c r="A79" s="29" t="s">
        <v>2</v>
      </c>
      <c r="B79" s="29" t="s">
        <v>10</v>
      </c>
      <c r="C79" s="29" t="s">
        <v>202</v>
      </c>
      <c r="D79" s="105">
        <v>20852</v>
      </c>
      <c r="E79" s="226">
        <v>-1.8337182448036837E-2</v>
      </c>
      <c r="F79" s="193">
        <v>0.93755994628812589</v>
      </c>
      <c r="G79" s="194">
        <v>6.2440053711874159E-2</v>
      </c>
      <c r="H79" s="109" t="s">
        <v>243</v>
      </c>
      <c r="I79" s="105">
        <v>19550</v>
      </c>
      <c r="J79" s="67">
        <v>-1.9391656571774663E-2</v>
      </c>
      <c r="K79" s="192">
        <v>0.17908461947844598</v>
      </c>
      <c r="L79" s="114">
        <v>1302</v>
      </c>
      <c r="M79" s="69">
        <v>-2.2267206477732948E-3</v>
      </c>
      <c r="N79" s="107" t="s">
        <v>243</v>
      </c>
      <c r="O79" s="69" t="s">
        <v>243</v>
      </c>
      <c r="P79" s="61"/>
      <c r="Q79" s="287"/>
    </row>
    <row r="80" spans="1:17" x14ac:dyDescent="0.2">
      <c r="A80" s="29" t="s">
        <v>2</v>
      </c>
      <c r="B80" s="10" t="s">
        <v>11</v>
      </c>
      <c r="C80" s="29" t="s">
        <v>204</v>
      </c>
      <c r="D80" s="105">
        <v>5807</v>
      </c>
      <c r="E80" s="226">
        <v>-6.6160764133310623E-2</v>
      </c>
      <c r="F80" s="193">
        <v>1</v>
      </c>
      <c r="G80" s="194" t="s">
        <v>243</v>
      </c>
      <c r="H80" s="109" t="s">
        <v>243</v>
      </c>
      <c r="I80" s="105">
        <v>5807</v>
      </c>
      <c r="J80" s="67">
        <v>-6.6160764133310623E-2</v>
      </c>
      <c r="K80" s="192">
        <v>3.7661050545094152E-2</v>
      </c>
      <c r="L80" s="114" t="s">
        <v>243</v>
      </c>
      <c r="M80" s="69" t="s">
        <v>243</v>
      </c>
      <c r="N80" s="107" t="s">
        <v>243</v>
      </c>
      <c r="O80" s="69" t="s">
        <v>243</v>
      </c>
      <c r="P80" s="61"/>
      <c r="Q80" s="287"/>
    </row>
    <row r="81" spans="1:17" x14ac:dyDescent="0.2">
      <c r="A81" s="29" t="s">
        <v>2</v>
      </c>
      <c r="B81" s="29" t="s">
        <v>15</v>
      </c>
      <c r="C81" s="29" t="s">
        <v>205</v>
      </c>
      <c r="D81" s="105">
        <v>34140</v>
      </c>
      <c r="E81" s="226">
        <v>4.1131892866179687E-3</v>
      </c>
      <c r="F81" s="193">
        <v>0.9152606912712361</v>
      </c>
      <c r="G81" s="194">
        <v>8.473930872876391E-2</v>
      </c>
      <c r="H81" s="109" t="s">
        <v>243</v>
      </c>
      <c r="I81" s="105">
        <v>31247</v>
      </c>
      <c r="J81" s="67">
        <v>-4.3175489074542717E-2</v>
      </c>
      <c r="K81" s="192">
        <v>3.3677765021048606E-2</v>
      </c>
      <c r="L81" s="114">
        <v>2893</v>
      </c>
      <c r="M81" s="380">
        <v>1.1538602011574985</v>
      </c>
      <c r="N81" s="107" t="s">
        <v>243</v>
      </c>
      <c r="O81" s="69" t="s">
        <v>243</v>
      </c>
      <c r="P81" s="61"/>
      <c r="Q81" s="287"/>
    </row>
    <row r="82" spans="1:17" x14ac:dyDescent="0.2">
      <c r="A82" s="29" t="s">
        <v>2</v>
      </c>
      <c r="B82" s="29" t="s">
        <v>16</v>
      </c>
      <c r="C82" s="29" t="s">
        <v>17</v>
      </c>
      <c r="D82" s="105">
        <v>3546</v>
      </c>
      <c r="E82" s="340">
        <v>0.30854174789728717</v>
      </c>
      <c r="F82" s="294" t="s">
        <v>243</v>
      </c>
      <c r="G82" s="330">
        <v>1</v>
      </c>
      <c r="H82" s="109" t="s">
        <v>243</v>
      </c>
      <c r="I82" s="203" t="s">
        <v>243</v>
      </c>
      <c r="J82" s="70" t="s">
        <v>243</v>
      </c>
      <c r="K82" s="195" t="s">
        <v>243</v>
      </c>
      <c r="L82" s="114">
        <v>3546</v>
      </c>
      <c r="M82" s="380">
        <v>0.30854174789728717</v>
      </c>
      <c r="N82" s="107" t="s">
        <v>243</v>
      </c>
      <c r="O82" s="69" t="s">
        <v>243</v>
      </c>
      <c r="P82" s="61"/>
      <c r="Q82" s="287"/>
    </row>
    <row r="83" spans="1:17" x14ac:dyDescent="0.2">
      <c r="A83" s="29" t="s">
        <v>2</v>
      </c>
      <c r="B83" s="29" t="s">
        <v>18</v>
      </c>
      <c r="C83" s="29" t="s">
        <v>206</v>
      </c>
      <c r="D83" s="105">
        <v>19496</v>
      </c>
      <c r="E83" s="226">
        <v>3.581973581973541E-3</v>
      </c>
      <c r="F83" s="201">
        <v>0.87094788674599921</v>
      </c>
      <c r="G83" s="202">
        <v>0.12905211325400082</v>
      </c>
      <c r="H83" s="109" t="s">
        <v>243</v>
      </c>
      <c r="I83" s="203">
        <v>16980</v>
      </c>
      <c r="J83" s="70">
        <v>1.5937531997489707E-3</v>
      </c>
      <c r="K83" s="195">
        <v>2.7548209366391185E-2</v>
      </c>
      <c r="L83" s="110">
        <v>2516</v>
      </c>
      <c r="M83" s="68">
        <v>1.7209288133524625E-2</v>
      </c>
      <c r="N83" s="107" t="s">
        <v>243</v>
      </c>
      <c r="O83" s="69" t="s">
        <v>243</v>
      </c>
      <c r="P83" s="61"/>
      <c r="Q83" s="287"/>
    </row>
    <row r="84" spans="1:17" x14ac:dyDescent="0.2">
      <c r="A84" s="29" t="s">
        <v>2</v>
      </c>
      <c r="B84" s="29" t="s">
        <v>19</v>
      </c>
      <c r="C84" s="29" t="s">
        <v>20</v>
      </c>
      <c r="D84" s="105">
        <v>10403</v>
      </c>
      <c r="E84" s="226">
        <v>3.9413556740289346E-2</v>
      </c>
      <c r="F84" s="193">
        <v>0.99432855906949913</v>
      </c>
      <c r="G84" s="194">
        <v>5.6714409305008168E-3</v>
      </c>
      <c r="H84" s="109" t="s">
        <v>243</v>
      </c>
      <c r="I84" s="105">
        <v>10344</v>
      </c>
      <c r="J84" s="67">
        <v>3.5447169212637686E-2</v>
      </c>
      <c r="K84" s="192">
        <v>7.9558652729384435E-2</v>
      </c>
      <c r="L84" s="114">
        <v>59</v>
      </c>
      <c r="M84" s="380">
        <v>2.1649797570850207</v>
      </c>
      <c r="N84" s="107" t="s">
        <v>243</v>
      </c>
      <c r="O84" s="69" t="s">
        <v>243</v>
      </c>
      <c r="P84" s="61"/>
      <c r="Q84" s="287"/>
    </row>
    <row r="85" spans="1:17" ht="12" thickBot="1" x14ac:dyDescent="0.25">
      <c r="A85" s="30" t="s">
        <v>2</v>
      </c>
      <c r="B85" s="30" t="s">
        <v>267</v>
      </c>
      <c r="C85" s="30" t="s">
        <v>203</v>
      </c>
      <c r="D85" s="121">
        <v>6930</v>
      </c>
      <c r="E85" s="227">
        <v>6.5938764100370584E-3</v>
      </c>
      <c r="F85" s="199">
        <v>1</v>
      </c>
      <c r="G85" s="200" t="s">
        <v>243</v>
      </c>
      <c r="H85" s="126" t="s">
        <v>243</v>
      </c>
      <c r="I85" s="121">
        <v>6930</v>
      </c>
      <c r="J85" s="71">
        <v>6.5938764100370584E-3</v>
      </c>
      <c r="K85" s="198">
        <v>5.3235053235053238E-2</v>
      </c>
      <c r="L85" s="127" t="s">
        <v>243</v>
      </c>
      <c r="M85" s="73" t="s">
        <v>243</v>
      </c>
      <c r="N85" s="124" t="s">
        <v>243</v>
      </c>
      <c r="O85" s="73" t="s">
        <v>243</v>
      </c>
      <c r="P85" s="61"/>
      <c r="Q85" s="287"/>
    </row>
    <row r="86" spans="1:17" ht="12" thickTop="1" x14ac:dyDescent="0.2">
      <c r="A86" s="536" t="s">
        <v>152</v>
      </c>
      <c r="B86" s="537"/>
      <c r="C86" s="537"/>
      <c r="D86" s="77">
        <v>201391</v>
      </c>
      <c r="E86" s="228">
        <v>-2.1491650892349057E-3</v>
      </c>
      <c r="F86" s="74">
        <v>0.82558306974988949</v>
      </c>
      <c r="G86" s="75">
        <v>0.16110451807677603</v>
      </c>
      <c r="H86" s="76">
        <v>1.3312412173334459E-2</v>
      </c>
      <c r="I86" s="77">
        <v>166265</v>
      </c>
      <c r="J86" s="78">
        <v>-1.5760594704524178E-2</v>
      </c>
      <c r="K86" s="79">
        <v>0.12405430614571458</v>
      </c>
      <c r="L86" s="80">
        <v>32445</v>
      </c>
      <c r="M86" s="81">
        <v>0.1189328790584121</v>
      </c>
      <c r="N86" s="82">
        <v>2681</v>
      </c>
      <c r="O86" s="83">
        <v>-0.31273699891657636</v>
      </c>
      <c r="P86" s="61"/>
      <c r="Q86" s="287"/>
    </row>
    <row r="87" spans="1:17" x14ac:dyDescent="0.2">
      <c r="A87" s="29" t="s">
        <v>13</v>
      </c>
      <c r="B87" s="29" t="s">
        <v>12</v>
      </c>
      <c r="C87" s="29" t="s">
        <v>207</v>
      </c>
      <c r="D87" s="105">
        <v>6534</v>
      </c>
      <c r="E87" s="340">
        <v>0.16204045474678863</v>
      </c>
      <c r="F87" s="193">
        <v>1</v>
      </c>
      <c r="G87" s="194" t="s">
        <v>243</v>
      </c>
      <c r="H87" s="109" t="s">
        <v>243</v>
      </c>
      <c r="I87" s="105">
        <v>6534</v>
      </c>
      <c r="J87" s="377">
        <v>0.16204045474678863</v>
      </c>
      <c r="K87" s="192">
        <v>5.6798623063683308E-2</v>
      </c>
      <c r="L87" s="114" t="s">
        <v>243</v>
      </c>
      <c r="M87" s="69" t="s">
        <v>243</v>
      </c>
      <c r="N87" s="107" t="s">
        <v>243</v>
      </c>
      <c r="O87" s="69" t="s">
        <v>243</v>
      </c>
      <c r="P87" s="61"/>
      <c r="Q87" s="287"/>
    </row>
    <row r="88" spans="1:17" x14ac:dyDescent="0.2">
      <c r="A88" s="29" t="s">
        <v>13</v>
      </c>
      <c r="B88" s="29" t="s">
        <v>91</v>
      </c>
      <c r="C88" s="29" t="s">
        <v>208</v>
      </c>
      <c r="D88" s="105">
        <v>8972</v>
      </c>
      <c r="E88" s="226">
        <v>-3.1709184504610244E-2</v>
      </c>
      <c r="F88" s="193">
        <v>1</v>
      </c>
      <c r="G88" s="194" t="s">
        <v>243</v>
      </c>
      <c r="H88" s="109" t="s">
        <v>243</v>
      </c>
      <c r="I88" s="105">
        <v>8972</v>
      </c>
      <c r="J88" s="67">
        <v>-3.1709184504610244E-2</v>
      </c>
      <c r="K88" s="192">
        <v>3.0186255619781631E-2</v>
      </c>
      <c r="L88" s="114" t="s">
        <v>243</v>
      </c>
      <c r="M88" s="69" t="s">
        <v>243</v>
      </c>
      <c r="N88" s="107" t="s">
        <v>243</v>
      </c>
      <c r="O88" s="69" t="s">
        <v>243</v>
      </c>
      <c r="P88" s="61"/>
      <c r="Q88" s="287"/>
    </row>
    <row r="89" spans="1:17" ht="12" thickBot="1" x14ac:dyDescent="0.25">
      <c r="A89" s="30" t="s">
        <v>13</v>
      </c>
      <c r="B89" s="30" t="s">
        <v>108</v>
      </c>
      <c r="C89" s="30" t="s">
        <v>109</v>
      </c>
      <c r="D89" s="121">
        <v>54865</v>
      </c>
      <c r="E89" s="376">
        <v>0.16801938662056459</v>
      </c>
      <c r="F89" s="199">
        <v>0.99329262735806068</v>
      </c>
      <c r="G89" s="200">
        <v>6.7073726419393052E-3</v>
      </c>
      <c r="H89" s="126" t="s">
        <v>243</v>
      </c>
      <c r="I89" s="121">
        <v>54497</v>
      </c>
      <c r="J89" s="379">
        <v>0.16018504534149125</v>
      </c>
      <c r="K89" s="198">
        <v>5.3492149431510559E-2</v>
      </c>
      <c r="L89" s="127">
        <v>368</v>
      </c>
      <c r="M89" s="73" t="s">
        <v>243</v>
      </c>
      <c r="N89" s="124" t="s">
        <v>243</v>
      </c>
      <c r="O89" s="73" t="s">
        <v>243</v>
      </c>
      <c r="P89" s="61"/>
      <c r="Q89" s="287"/>
    </row>
    <row r="90" spans="1:17" ht="12.75" thickTop="1" thickBot="1" x14ac:dyDescent="0.25">
      <c r="A90" s="538" t="s">
        <v>153</v>
      </c>
      <c r="B90" s="539"/>
      <c r="C90" s="539"/>
      <c r="D90" s="89">
        <v>70371</v>
      </c>
      <c r="E90" s="229">
        <v>0.13755988741714575</v>
      </c>
      <c r="F90" s="86">
        <v>0.99477057310539851</v>
      </c>
      <c r="G90" s="87">
        <v>5.229426894601469E-3</v>
      </c>
      <c r="H90" s="88" t="s">
        <v>243</v>
      </c>
      <c r="I90" s="89">
        <v>70003</v>
      </c>
      <c r="J90" s="90">
        <v>0.13161110114766683</v>
      </c>
      <c r="K90" s="91">
        <v>5.0777982265350512E-2</v>
      </c>
      <c r="L90" s="92">
        <v>368</v>
      </c>
      <c r="M90" s="93" t="s">
        <v>243</v>
      </c>
      <c r="N90" s="94" t="s">
        <v>243</v>
      </c>
      <c r="O90" s="93" t="s">
        <v>243</v>
      </c>
      <c r="P90" s="61"/>
      <c r="Q90" s="287"/>
    </row>
    <row r="91" spans="1:17" ht="12" thickTop="1" x14ac:dyDescent="0.2">
      <c r="A91" s="540" t="s">
        <v>124</v>
      </c>
      <c r="B91" s="541"/>
      <c r="C91" s="541"/>
      <c r="D91" s="98">
        <v>1844450</v>
      </c>
      <c r="E91" s="230">
        <v>4.6317586706299263E-3</v>
      </c>
      <c r="F91" s="95">
        <v>0.86544715226761371</v>
      </c>
      <c r="G91" s="96">
        <v>0.12313047249857681</v>
      </c>
      <c r="H91" s="97">
        <v>1.1422375233809536E-2</v>
      </c>
      <c r="I91" s="98">
        <v>1596274</v>
      </c>
      <c r="J91" s="99">
        <v>-6.0447361463449312E-3</v>
      </c>
      <c r="K91" s="100">
        <v>0.1008058162416496</v>
      </c>
      <c r="L91" s="101">
        <v>227108</v>
      </c>
      <c r="M91" s="102">
        <v>0.14071713395095409</v>
      </c>
      <c r="N91" s="103">
        <v>21068</v>
      </c>
      <c r="O91" s="104">
        <v>-0.31757599166866313</v>
      </c>
      <c r="P91" s="61"/>
      <c r="Q91" s="287"/>
    </row>
    <row r="92" spans="1:17" x14ac:dyDescent="0.2">
      <c r="A92" s="22" t="s">
        <v>401</v>
      </c>
      <c r="F92" s="4"/>
      <c r="G92" s="4"/>
      <c r="H92" s="4"/>
      <c r="J92" s="4"/>
      <c r="K92" s="4"/>
      <c r="M92" s="4"/>
      <c r="N92" s="4"/>
      <c r="O92" s="4"/>
    </row>
    <row r="93" spans="1:17" x14ac:dyDescent="0.2">
      <c r="A93" s="1" t="s">
        <v>141</v>
      </c>
    </row>
    <row r="94" spans="1:17" x14ac:dyDescent="0.2">
      <c r="A94" s="1" t="s">
        <v>142</v>
      </c>
    </row>
    <row r="95" spans="1:17" x14ac:dyDescent="0.2">
      <c r="A95" s="1" t="s">
        <v>143</v>
      </c>
    </row>
    <row r="96" spans="1:17" x14ac:dyDescent="0.2">
      <c r="A96" s="1" t="s">
        <v>144</v>
      </c>
    </row>
    <row r="97" spans="1:15" ht="24" customHeight="1" x14ac:dyDescent="0.2">
      <c r="A97" s="545" t="s">
        <v>161</v>
      </c>
      <c r="B97" s="494"/>
      <c r="C97" s="494"/>
      <c r="D97" s="546"/>
      <c r="E97" s="547"/>
      <c r="F97" s="547"/>
      <c r="G97" s="547"/>
      <c r="H97" s="547"/>
      <c r="I97" s="546"/>
      <c r="J97" s="547"/>
      <c r="K97" s="547"/>
      <c r="L97" s="546"/>
      <c r="M97" s="547"/>
      <c r="N97" s="548"/>
      <c r="O97" s="547"/>
    </row>
    <row r="98" spans="1:15" ht="12.75" x14ac:dyDescent="0.2">
      <c r="A98" s="494" t="s">
        <v>402</v>
      </c>
      <c r="B98" s="544"/>
      <c r="C98" s="544"/>
      <c r="D98" s="544"/>
      <c r="E98" s="544"/>
      <c r="F98" s="544"/>
      <c r="G98" s="544"/>
      <c r="H98" s="544"/>
      <c r="I98" s="544"/>
      <c r="J98" s="544"/>
      <c r="K98" s="544"/>
      <c r="L98" s="544"/>
      <c r="M98" s="544"/>
      <c r="N98" s="544"/>
      <c r="O98" s="544"/>
    </row>
    <row r="99" spans="1:15" x14ac:dyDescent="0.2">
      <c r="A99" s="1" t="s">
        <v>403</v>
      </c>
    </row>
    <row r="100" spans="1:15" ht="12.75" x14ac:dyDescent="0.2">
      <c r="A100" s="393" t="s">
        <v>22</v>
      </c>
      <c r="B100" s="542" t="s">
        <v>390</v>
      </c>
      <c r="C100" s="543"/>
      <c r="D100" s="394">
        <v>116576</v>
      </c>
      <c r="E100" s="395">
        <v>-2.8805756372740743E-2</v>
      </c>
      <c r="F100" s="396">
        <f>I100/D100</f>
        <v>0.72760259401592098</v>
      </c>
      <c r="G100" s="397">
        <f>L100/D100</f>
        <v>0.27239740598407908</v>
      </c>
      <c r="H100" s="398" t="s">
        <v>243</v>
      </c>
      <c r="I100" s="394">
        <v>84821</v>
      </c>
      <c r="J100" s="399">
        <v>-7.6839088107347964E-2</v>
      </c>
      <c r="K100" s="400">
        <v>0.25589706933523948</v>
      </c>
      <c r="L100" s="401">
        <v>31755</v>
      </c>
      <c r="M100" s="413">
        <v>0.33714823701396734</v>
      </c>
      <c r="N100" s="403" t="s">
        <v>243</v>
      </c>
      <c r="O100" s="402" t="s">
        <v>243</v>
      </c>
    </row>
  </sheetData>
  <mergeCells count="21">
    <mergeCell ref="N1:O1"/>
    <mergeCell ref="F1:H1"/>
    <mergeCell ref="I1:K1"/>
    <mergeCell ref="E1:E2"/>
    <mergeCell ref="A19:C19"/>
    <mergeCell ref="A1:A2"/>
    <mergeCell ref="B1:B2"/>
    <mergeCell ref="C1:C2"/>
    <mergeCell ref="D1:D2"/>
    <mergeCell ref="A26:C26"/>
    <mergeCell ref="A37:C37"/>
    <mergeCell ref="A45:C45"/>
    <mergeCell ref="A67:C67"/>
    <mergeCell ref="L1:M1"/>
    <mergeCell ref="B100:C100"/>
    <mergeCell ref="A98:O98"/>
    <mergeCell ref="A97:O97"/>
    <mergeCell ref="A75:C75"/>
    <mergeCell ref="A86:C86"/>
    <mergeCell ref="A90:C90"/>
    <mergeCell ref="A91:C91"/>
  </mergeCells>
  <phoneticPr fontId="2" type="noConversion"/>
  <pageMargins left="0.31496062992125984" right="0.19685039370078741" top="0.59055118110236227" bottom="0.59055118110236227" header="0.19685039370078741" footer="0.19685039370078741"/>
  <pageSetup paperSize="9" orientation="landscape" r:id="rId1"/>
  <headerFooter alignWithMargins="0">
    <oddHeader>&amp;C&amp;"Arial,Gras"&amp;12&amp;UANNEXE 5.a&amp;U &amp;K000000: PMSI SSR - Activité 2016 - Evolution de l'activité / 2015</oddHeader>
    <oddFooter>&amp;C&amp;8Soins de suite et de réadaptation (SSR) - Bilan PMSI 2016</oddFooter>
  </headerFooter>
  <rowBreaks count="2" manualBreakCount="2">
    <brk id="37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8000"/>
  </sheetPr>
  <dimension ref="A1:Z96"/>
  <sheetViews>
    <sheetView showZeros="0" tabSelected="1" zoomScale="85" zoomScaleNormal="85" workbookViewId="0">
      <selection activeCell="R19" sqref="R19"/>
    </sheetView>
  </sheetViews>
  <sheetFormatPr baseColWidth="10" defaultRowHeight="12.75" x14ac:dyDescent="0.2"/>
  <cols>
    <col min="1" max="1" width="3.28515625" style="1" customWidth="1"/>
    <col min="2" max="2" width="8.7109375" style="1" bestFit="1" customWidth="1"/>
    <col min="3" max="3" width="31.85546875" style="1" customWidth="1"/>
    <col min="4" max="4" width="8.42578125" style="4" customWidth="1"/>
    <col min="5" max="5" width="6.42578125" style="4" customWidth="1"/>
    <col min="6" max="6" width="5.5703125" style="4" customWidth="1"/>
    <col min="7" max="7" width="6.28515625" style="7" customWidth="1"/>
    <col min="8" max="8" width="6" style="7" customWidth="1"/>
    <col min="9" max="9" width="5.42578125" style="6" customWidth="1"/>
    <col min="10" max="11" width="6" style="4" customWidth="1"/>
    <col min="12" max="12" width="6.140625" style="6" customWidth="1"/>
    <col min="13" max="14" width="6" style="4" customWidth="1"/>
    <col min="15" max="15" width="5.85546875" style="6" customWidth="1"/>
    <col min="16" max="16" width="6" style="4" customWidth="1"/>
    <col min="17" max="17" width="5.7109375" style="4" customWidth="1"/>
    <col min="18" max="18" width="6.28515625" style="6" customWidth="1"/>
    <col min="19" max="19" width="6" style="4" customWidth="1"/>
    <col min="20" max="20" width="5.7109375" style="4" customWidth="1"/>
    <col min="21" max="21" width="6.28515625" style="6" customWidth="1"/>
    <col min="23" max="23" width="11.42578125" style="33"/>
  </cols>
  <sheetData>
    <row r="1" spans="1:26" s="27" customFormat="1" ht="12.75" customHeight="1" x14ac:dyDescent="0.15">
      <c r="A1" s="566" t="s">
        <v>115</v>
      </c>
      <c r="B1" s="566" t="s">
        <v>116</v>
      </c>
      <c r="C1" s="566" t="s">
        <v>117</v>
      </c>
      <c r="D1" s="568" t="s">
        <v>118</v>
      </c>
      <c r="E1" s="569" t="s">
        <v>155</v>
      </c>
      <c r="F1" s="571" t="s">
        <v>163</v>
      </c>
      <c r="G1" s="555" t="s">
        <v>158</v>
      </c>
      <c r="H1" s="555"/>
      <c r="I1" s="555"/>
      <c r="J1" s="555" t="s">
        <v>159</v>
      </c>
      <c r="K1" s="555"/>
      <c r="L1" s="555"/>
      <c r="M1" s="555" t="s">
        <v>125</v>
      </c>
      <c r="N1" s="555"/>
      <c r="O1" s="555"/>
      <c r="P1" s="555" t="s">
        <v>126</v>
      </c>
      <c r="Q1" s="555"/>
      <c r="R1" s="556"/>
      <c r="S1" s="555" t="s">
        <v>404</v>
      </c>
      <c r="T1" s="555"/>
      <c r="U1" s="556"/>
      <c r="W1" s="32"/>
    </row>
    <row r="2" spans="1:26" s="27" customFormat="1" ht="37.5" customHeight="1" x14ac:dyDescent="0.15">
      <c r="A2" s="567"/>
      <c r="B2" s="567"/>
      <c r="C2" s="567"/>
      <c r="D2" s="568"/>
      <c r="E2" s="570"/>
      <c r="F2" s="572"/>
      <c r="G2" s="34" t="s">
        <v>118</v>
      </c>
      <c r="H2" s="35" t="s">
        <v>155</v>
      </c>
      <c r="I2" s="36" t="s">
        <v>127</v>
      </c>
      <c r="J2" s="37" t="s">
        <v>118</v>
      </c>
      <c r="K2" s="38" t="s">
        <v>155</v>
      </c>
      <c r="L2" s="36" t="s">
        <v>127</v>
      </c>
      <c r="M2" s="37" t="s">
        <v>118</v>
      </c>
      <c r="N2" s="38" t="s">
        <v>155</v>
      </c>
      <c r="O2" s="36" t="s">
        <v>127</v>
      </c>
      <c r="P2" s="37" t="s">
        <v>118</v>
      </c>
      <c r="Q2" s="38" t="s">
        <v>155</v>
      </c>
      <c r="R2" s="36" t="s">
        <v>127</v>
      </c>
      <c r="S2" s="37" t="s">
        <v>118</v>
      </c>
      <c r="T2" s="38" t="s">
        <v>155</v>
      </c>
      <c r="U2" s="36" t="s">
        <v>127</v>
      </c>
      <c r="W2" s="32"/>
    </row>
    <row r="3" spans="1:26" x14ac:dyDescent="0.2">
      <c r="A3" s="10" t="s">
        <v>22</v>
      </c>
      <c r="B3" s="10" t="s">
        <v>21</v>
      </c>
      <c r="C3" s="10" t="s">
        <v>172</v>
      </c>
      <c r="D3" s="105">
        <v>67561</v>
      </c>
      <c r="E3" s="106">
        <v>2266</v>
      </c>
      <c r="F3" s="113">
        <v>3.7069726390114736E-2</v>
      </c>
      <c r="G3" s="107" t="s">
        <v>243</v>
      </c>
      <c r="H3" s="108" t="s">
        <v>243</v>
      </c>
      <c r="I3" s="109" t="s">
        <v>243</v>
      </c>
      <c r="J3" s="110">
        <v>298</v>
      </c>
      <c r="K3" s="111">
        <v>17</v>
      </c>
      <c r="L3" s="112">
        <v>7.5022065313327451E-3</v>
      </c>
      <c r="M3" s="110">
        <v>28388</v>
      </c>
      <c r="N3" s="111">
        <v>905</v>
      </c>
      <c r="O3" s="112">
        <v>0.3993821712268314</v>
      </c>
      <c r="P3" s="110">
        <v>38875</v>
      </c>
      <c r="Q3" s="111">
        <v>1348</v>
      </c>
      <c r="R3" s="109">
        <v>0.59488084730803181</v>
      </c>
      <c r="S3" s="110">
        <v>31710</v>
      </c>
      <c r="T3" s="111">
        <v>1111</v>
      </c>
      <c r="U3" s="109">
        <v>0.49029126213592233</v>
      </c>
      <c r="X3" s="25"/>
      <c r="Y3" s="25"/>
      <c r="Z3" s="25"/>
    </row>
    <row r="4" spans="1:26" x14ac:dyDescent="0.2">
      <c r="A4" s="10" t="s">
        <v>22</v>
      </c>
      <c r="B4" s="10" t="s">
        <v>23</v>
      </c>
      <c r="C4" s="10" t="s">
        <v>405</v>
      </c>
      <c r="D4" s="105">
        <v>10101</v>
      </c>
      <c r="E4" s="106">
        <v>435</v>
      </c>
      <c r="F4" s="113">
        <v>4.5977011494252873E-2</v>
      </c>
      <c r="G4" s="107" t="s">
        <v>243</v>
      </c>
      <c r="H4" s="108" t="s">
        <v>243</v>
      </c>
      <c r="I4" s="109" t="s">
        <v>243</v>
      </c>
      <c r="J4" s="114" t="s">
        <v>243</v>
      </c>
      <c r="K4" s="115" t="s">
        <v>243</v>
      </c>
      <c r="L4" s="109" t="s">
        <v>243</v>
      </c>
      <c r="M4" s="110">
        <v>2050</v>
      </c>
      <c r="N4" s="111">
        <v>91</v>
      </c>
      <c r="O4" s="112">
        <v>0.20919540229885059</v>
      </c>
      <c r="P4" s="110">
        <v>8051</v>
      </c>
      <c r="Q4" s="111">
        <v>345</v>
      </c>
      <c r="R4" s="109">
        <v>0.7931034482758621</v>
      </c>
      <c r="S4" s="110">
        <v>6746</v>
      </c>
      <c r="T4" s="111">
        <v>292</v>
      </c>
      <c r="U4" s="109">
        <v>0.671264367816092</v>
      </c>
      <c r="X4" s="25"/>
      <c r="Y4" s="25"/>
      <c r="Z4" s="25"/>
    </row>
    <row r="5" spans="1:26" x14ac:dyDescent="0.2">
      <c r="A5" s="10" t="s">
        <v>22</v>
      </c>
      <c r="B5" s="10" t="s">
        <v>28</v>
      </c>
      <c r="C5" s="10" t="s">
        <v>173</v>
      </c>
      <c r="D5" s="105">
        <v>3552</v>
      </c>
      <c r="E5" s="106">
        <v>128</v>
      </c>
      <c r="F5" s="113">
        <v>7.03125E-2</v>
      </c>
      <c r="G5" s="107" t="s">
        <v>243</v>
      </c>
      <c r="H5" s="108" t="s">
        <v>243</v>
      </c>
      <c r="I5" s="109" t="s">
        <v>243</v>
      </c>
      <c r="J5" s="114" t="s">
        <v>243</v>
      </c>
      <c r="K5" s="115" t="s">
        <v>243</v>
      </c>
      <c r="L5" s="109" t="s">
        <v>243</v>
      </c>
      <c r="M5" s="110">
        <v>556</v>
      </c>
      <c r="N5" s="111">
        <v>20</v>
      </c>
      <c r="O5" s="112">
        <v>0.15625</v>
      </c>
      <c r="P5" s="116">
        <v>2996</v>
      </c>
      <c r="Q5" s="117">
        <v>108</v>
      </c>
      <c r="R5" s="109">
        <v>0.84375</v>
      </c>
      <c r="S5" s="116">
        <v>2247</v>
      </c>
      <c r="T5" s="117">
        <v>85</v>
      </c>
      <c r="U5" s="109">
        <v>0.6640625</v>
      </c>
      <c r="X5" s="25"/>
      <c r="Y5" s="25"/>
      <c r="Z5" s="25"/>
    </row>
    <row r="6" spans="1:26" x14ac:dyDescent="0.2">
      <c r="A6" s="10" t="s">
        <v>22</v>
      </c>
      <c r="B6" s="10" t="s">
        <v>29</v>
      </c>
      <c r="C6" s="10" t="s">
        <v>174</v>
      </c>
      <c r="D6" s="105">
        <v>10999</v>
      </c>
      <c r="E6" s="106">
        <v>332</v>
      </c>
      <c r="F6" s="113">
        <v>1.5060240963855422E-2</v>
      </c>
      <c r="G6" s="107" t="s">
        <v>243</v>
      </c>
      <c r="H6" s="108" t="s">
        <v>243</v>
      </c>
      <c r="I6" s="109" t="s">
        <v>243</v>
      </c>
      <c r="J6" s="114" t="s">
        <v>243</v>
      </c>
      <c r="K6" s="115" t="s">
        <v>243</v>
      </c>
      <c r="L6" s="109" t="s">
        <v>243</v>
      </c>
      <c r="M6" s="110">
        <v>2969</v>
      </c>
      <c r="N6" s="111">
        <v>64</v>
      </c>
      <c r="O6" s="112">
        <v>0.19277108433734941</v>
      </c>
      <c r="P6" s="110">
        <v>8030</v>
      </c>
      <c r="Q6" s="111">
        <v>268</v>
      </c>
      <c r="R6" s="109">
        <v>0.80722891566265065</v>
      </c>
      <c r="S6" s="110">
        <v>7092</v>
      </c>
      <c r="T6" s="111">
        <v>234</v>
      </c>
      <c r="U6" s="109">
        <v>0.70481927710843373</v>
      </c>
      <c r="X6" s="25"/>
      <c r="Y6" s="25"/>
      <c r="Z6" s="25"/>
    </row>
    <row r="7" spans="1:26" x14ac:dyDescent="0.2">
      <c r="A7" s="10" t="s">
        <v>22</v>
      </c>
      <c r="B7" s="10" t="s">
        <v>30</v>
      </c>
      <c r="C7" s="10" t="s">
        <v>175</v>
      </c>
      <c r="D7" s="105">
        <v>5053</v>
      </c>
      <c r="E7" s="106">
        <v>172</v>
      </c>
      <c r="F7" s="113" t="s">
        <v>243</v>
      </c>
      <c r="G7" s="107" t="s">
        <v>243</v>
      </c>
      <c r="H7" s="108" t="s">
        <v>243</v>
      </c>
      <c r="I7" s="109" t="s">
        <v>243</v>
      </c>
      <c r="J7" s="114" t="s">
        <v>243</v>
      </c>
      <c r="K7" s="115" t="s">
        <v>243</v>
      </c>
      <c r="L7" s="109" t="s">
        <v>243</v>
      </c>
      <c r="M7" s="110">
        <v>879</v>
      </c>
      <c r="N7" s="111">
        <v>25</v>
      </c>
      <c r="O7" s="112">
        <v>0.14534883720930233</v>
      </c>
      <c r="P7" s="110">
        <v>4174</v>
      </c>
      <c r="Q7" s="111">
        <v>147</v>
      </c>
      <c r="R7" s="109">
        <v>0.85465116279069764</v>
      </c>
      <c r="S7" s="110">
        <v>3462</v>
      </c>
      <c r="T7" s="111">
        <v>122</v>
      </c>
      <c r="U7" s="109">
        <v>0.70930232558139539</v>
      </c>
      <c r="X7" s="25"/>
      <c r="Y7" s="25"/>
      <c r="Z7" s="25"/>
    </row>
    <row r="8" spans="1:26" x14ac:dyDescent="0.2">
      <c r="A8" s="10" t="s">
        <v>22</v>
      </c>
      <c r="B8" s="10" t="s">
        <v>31</v>
      </c>
      <c r="C8" s="10" t="s">
        <v>32</v>
      </c>
      <c r="D8" s="105">
        <v>23528</v>
      </c>
      <c r="E8" s="106">
        <v>767</v>
      </c>
      <c r="F8" s="113">
        <v>2.4771838331160364E-2</v>
      </c>
      <c r="G8" s="107" t="s">
        <v>243</v>
      </c>
      <c r="H8" s="108" t="s">
        <v>243</v>
      </c>
      <c r="I8" s="109" t="s">
        <v>243</v>
      </c>
      <c r="J8" s="114" t="s">
        <v>243</v>
      </c>
      <c r="K8" s="115" t="s">
        <v>243</v>
      </c>
      <c r="L8" s="109" t="s">
        <v>243</v>
      </c>
      <c r="M8" s="110">
        <v>6156</v>
      </c>
      <c r="N8" s="111">
        <v>222</v>
      </c>
      <c r="O8" s="112">
        <v>0.28943937418513688</v>
      </c>
      <c r="P8" s="110">
        <v>17372</v>
      </c>
      <c r="Q8" s="111">
        <v>547</v>
      </c>
      <c r="R8" s="109">
        <v>0.71316818774445889</v>
      </c>
      <c r="S8" s="110">
        <v>13852</v>
      </c>
      <c r="T8" s="111">
        <v>426</v>
      </c>
      <c r="U8" s="109">
        <v>0.55541069100391138</v>
      </c>
      <c r="X8" s="25"/>
      <c r="Y8" s="25"/>
      <c r="Z8" s="25"/>
    </row>
    <row r="9" spans="1:26" x14ac:dyDescent="0.2">
      <c r="A9" s="10" t="s">
        <v>22</v>
      </c>
      <c r="B9" s="10" t="s">
        <v>38</v>
      </c>
      <c r="C9" s="10" t="s">
        <v>176</v>
      </c>
      <c r="D9" s="105">
        <v>17679</v>
      </c>
      <c r="E9" s="106">
        <v>623</v>
      </c>
      <c r="F9" s="113">
        <v>6.2600321027287326E-2</v>
      </c>
      <c r="G9" s="107" t="s">
        <v>243</v>
      </c>
      <c r="H9" s="108" t="s">
        <v>243</v>
      </c>
      <c r="I9" s="109" t="s">
        <v>243</v>
      </c>
      <c r="J9" s="114" t="s">
        <v>243</v>
      </c>
      <c r="K9" s="115" t="s">
        <v>243</v>
      </c>
      <c r="L9" s="109" t="s">
        <v>243</v>
      </c>
      <c r="M9" s="110">
        <v>5351</v>
      </c>
      <c r="N9" s="111">
        <v>193</v>
      </c>
      <c r="O9" s="112">
        <v>0.3097913322632424</v>
      </c>
      <c r="P9" s="110">
        <v>12328</v>
      </c>
      <c r="Q9" s="111">
        <v>430</v>
      </c>
      <c r="R9" s="109">
        <v>0.6902086677367576</v>
      </c>
      <c r="S9" s="110">
        <v>9801</v>
      </c>
      <c r="T9" s="111">
        <v>339</v>
      </c>
      <c r="U9" s="109">
        <v>0.54414125200642049</v>
      </c>
      <c r="X9" s="25"/>
      <c r="Y9" s="25"/>
      <c r="Z9" s="25"/>
    </row>
    <row r="10" spans="1:26" s="362" customFormat="1" x14ac:dyDescent="0.2">
      <c r="A10" s="10" t="s">
        <v>22</v>
      </c>
      <c r="B10" s="10" t="s">
        <v>336</v>
      </c>
      <c r="C10" s="10" t="s">
        <v>337</v>
      </c>
      <c r="D10" s="105">
        <v>3121</v>
      </c>
      <c r="E10" s="106">
        <v>205</v>
      </c>
      <c r="F10" s="113" t="s">
        <v>243</v>
      </c>
      <c r="G10" s="107" t="s">
        <v>243</v>
      </c>
      <c r="H10" s="108" t="s">
        <v>243</v>
      </c>
      <c r="I10" s="109" t="s">
        <v>243</v>
      </c>
      <c r="J10" s="114" t="s">
        <v>243</v>
      </c>
      <c r="K10" s="115" t="s">
        <v>243</v>
      </c>
      <c r="L10" s="109" t="s">
        <v>243</v>
      </c>
      <c r="M10" s="110">
        <v>2712</v>
      </c>
      <c r="N10" s="111">
        <v>174</v>
      </c>
      <c r="O10" s="112">
        <v>0.84878048780487803</v>
      </c>
      <c r="P10" s="110">
        <v>409</v>
      </c>
      <c r="Q10" s="111">
        <v>31</v>
      </c>
      <c r="R10" s="109">
        <v>0.15121951219512195</v>
      </c>
      <c r="S10" s="110">
        <v>257</v>
      </c>
      <c r="T10" s="111">
        <v>20</v>
      </c>
      <c r="U10" s="109">
        <v>9.7560975609756101E-2</v>
      </c>
      <c r="W10" s="33"/>
      <c r="X10" s="25"/>
      <c r="Y10" s="25"/>
      <c r="Z10" s="25"/>
    </row>
    <row r="11" spans="1:26" x14ac:dyDescent="0.2">
      <c r="A11" s="10" t="s">
        <v>22</v>
      </c>
      <c r="B11" s="10" t="s">
        <v>39</v>
      </c>
      <c r="C11" s="10" t="s">
        <v>177</v>
      </c>
      <c r="D11" s="105">
        <v>9977</v>
      </c>
      <c r="E11" s="106">
        <v>277</v>
      </c>
      <c r="F11" s="113">
        <v>1.444043321299639E-2</v>
      </c>
      <c r="G11" s="107" t="s">
        <v>243</v>
      </c>
      <c r="H11" s="108" t="s">
        <v>243</v>
      </c>
      <c r="I11" s="109" t="s">
        <v>243</v>
      </c>
      <c r="J11" s="114" t="s">
        <v>243</v>
      </c>
      <c r="K11" s="115" t="s">
        <v>243</v>
      </c>
      <c r="L11" s="109" t="s">
        <v>243</v>
      </c>
      <c r="M11" s="110">
        <v>1840</v>
      </c>
      <c r="N11" s="111">
        <v>39</v>
      </c>
      <c r="O11" s="112">
        <v>0.1407942238267148</v>
      </c>
      <c r="P11" s="110">
        <v>8137</v>
      </c>
      <c r="Q11" s="111">
        <v>238</v>
      </c>
      <c r="R11" s="109">
        <v>0.8592057761732852</v>
      </c>
      <c r="S11" s="110">
        <v>7132</v>
      </c>
      <c r="T11" s="111">
        <v>208</v>
      </c>
      <c r="U11" s="109">
        <v>0.75090252707581229</v>
      </c>
      <c r="X11" s="25"/>
      <c r="Y11" s="25"/>
      <c r="Z11" s="25"/>
    </row>
    <row r="12" spans="1:26" x14ac:dyDescent="0.2">
      <c r="A12" s="10" t="s">
        <v>22</v>
      </c>
      <c r="B12" s="10" t="s">
        <v>41</v>
      </c>
      <c r="C12" s="10" t="s">
        <v>343</v>
      </c>
      <c r="D12" s="105">
        <v>6492</v>
      </c>
      <c r="E12" s="106">
        <v>216</v>
      </c>
      <c r="F12" s="113" t="s">
        <v>243</v>
      </c>
      <c r="G12" s="107">
        <v>623</v>
      </c>
      <c r="H12" s="108">
        <v>31</v>
      </c>
      <c r="I12" s="109">
        <v>0.14351851851851852</v>
      </c>
      <c r="J12" s="114">
        <v>5591</v>
      </c>
      <c r="K12" s="115">
        <v>178</v>
      </c>
      <c r="L12" s="109">
        <v>0.82407407407407407</v>
      </c>
      <c r="M12" s="110">
        <v>278</v>
      </c>
      <c r="N12" s="111">
        <v>11</v>
      </c>
      <c r="O12" s="112">
        <v>5.0925925925925923E-2</v>
      </c>
      <c r="P12" s="110" t="s">
        <v>243</v>
      </c>
      <c r="Q12" s="111" t="s">
        <v>243</v>
      </c>
      <c r="R12" s="109" t="s">
        <v>243</v>
      </c>
      <c r="S12" s="110" t="s">
        <v>243</v>
      </c>
      <c r="T12" s="111" t="s">
        <v>243</v>
      </c>
      <c r="U12" s="109" t="s">
        <v>243</v>
      </c>
      <c r="X12" s="25"/>
      <c r="Y12" s="25"/>
      <c r="Z12" s="25"/>
    </row>
    <row r="13" spans="1:26" x14ac:dyDescent="0.2">
      <c r="A13" s="10" t="s">
        <v>22</v>
      </c>
      <c r="B13" s="10" t="s">
        <v>42</v>
      </c>
      <c r="C13" s="10" t="s">
        <v>400</v>
      </c>
      <c r="D13" s="105">
        <v>47402</v>
      </c>
      <c r="E13" s="106">
        <v>1382</v>
      </c>
      <c r="F13" s="120">
        <v>2.2431259044862518E-2</v>
      </c>
      <c r="G13" s="118" t="s">
        <v>243</v>
      </c>
      <c r="H13" s="119" t="s">
        <v>243</v>
      </c>
      <c r="I13" s="112" t="s">
        <v>243</v>
      </c>
      <c r="J13" s="110" t="s">
        <v>243</v>
      </c>
      <c r="K13" s="111" t="s">
        <v>243</v>
      </c>
      <c r="L13" s="112" t="s">
        <v>243</v>
      </c>
      <c r="M13" s="110">
        <v>22035</v>
      </c>
      <c r="N13" s="111">
        <v>704</v>
      </c>
      <c r="O13" s="112">
        <v>0.50940665701881327</v>
      </c>
      <c r="P13" s="114">
        <v>25367</v>
      </c>
      <c r="Q13" s="115">
        <v>685</v>
      </c>
      <c r="R13" s="109">
        <v>0.49565846599131691</v>
      </c>
      <c r="S13" s="114">
        <v>17284</v>
      </c>
      <c r="T13" s="115">
        <v>464</v>
      </c>
      <c r="U13" s="109">
        <v>0.33574529667149061</v>
      </c>
      <c r="X13" s="25"/>
      <c r="Y13" s="25"/>
      <c r="Z13" s="25"/>
    </row>
    <row r="14" spans="1:26" x14ac:dyDescent="0.2">
      <c r="A14" s="10" t="s">
        <v>22</v>
      </c>
      <c r="B14" s="10" t="s">
        <v>43</v>
      </c>
      <c r="C14" s="10" t="s">
        <v>340</v>
      </c>
      <c r="D14" s="105">
        <v>40352</v>
      </c>
      <c r="E14" s="106">
        <v>1284</v>
      </c>
      <c r="F14" s="113">
        <v>2.9595015576323987E-2</v>
      </c>
      <c r="G14" s="107">
        <v>2503</v>
      </c>
      <c r="H14" s="108">
        <v>57</v>
      </c>
      <c r="I14" s="109">
        <v>4.4392523364485979E-2</v>
      </c>
      <c r="J14" s="114">
        <v>2690</v>
      </c>
      <c r="K14" s="115">
        <v>89</v>
      </c>
      <c r="L14" s="109">
        <v>6.931464174454828E-2</v>
      </c>
      <c r="M14" s="110">
        <v>22219</v>
      </c>
      <c r="N14" s="111">
        <v>656</v>
      </c>
      <c r="O14" s="112">
        <v>0.5109034267912772</v>
      </c>
      <c r="P14" s="110">
        <v>12940</v>
      </c>
      <c r="Q14" s="111">
        <v>487</v>
      </c>
      <c r="R14" s="109">
        <v>0.37928348909657322</v>
      </c>
      <c r="S14" s="110">
        <v>10783</v>
      </c>
      <c r="T14" s="111">
        <v>397</v>
      </c>
      <c r="U14" s="109">
        <v>0.30919003115264798</v>
      </c>
      <c r="X14" s="25"/>
      <c r="Y14" s="25"/>
      <c r="Z14" s="25"/>
    </row>
    <row r="15" spans="1:26" x14ac:dyDescent="0.2">
      <c r="A15" s="10" t="s">
        <v>22</v>
      </c>
      <c r="B15" s="10" t="s">
        <v>44</v>
      </c>
      <c r="C15" s="10" t="s">
        <v>341</v>
      </c>
      <c r="D15" s="105">
        <v>56620</v>
      </c>
      <c r="E15" s="106">
        <v>2103</v>
      </c>
      <c r="F15" s="113">
        <v>8.5592011412268191E-3</v>
      </c>
      <c r="G15" s="118">
        <v>785</v>
      </c>
      <c r="H15" s="119">
        <v>21</v>
      </c>
      <c r="I15" s="112">
        <v>9.9857346647646214E-3</v>
      </c>
      <c r="J15" s="110">
        <v>11476</v>
      </c>
      <c r="K15" s="111">
        <v>284</v>
      </c>
      <c r="L15" s="112">
        <v>0.13504517356157869</v>
      </c>
      <c r="M15" s="110">
        <v>39729</v>
      </c>
      <c r="N15" s="111">
        <v>1599</v>
      </c>
      <c r="O15" s="112">
        <v>0.76034236804564903</v>
      </c>
      <c r="P15" s="110">
        <v>4630</v>
      </c>
      <c r="Q15" s="111">
        <v>203</v>
      </c>
      <c r="R15" s="109">
        <v>9.6528768426058009E-2</v>
      </c>
      <c r="S15" s="110">
        <v>1899</v>
      </c>
      <c r="T15" s="111">
        <v>95</v>
      </c>
      <c r="U15" s="109">
        <v>4.5173561578697098E-2</v>
      </c>
      <c r="X15" s="25"/>
      <c r="Y15" s="25"/>
      <c r="Z15" s="25"/>
    </row>
    <row r="16" spans="1:26" x14ac:dyDescent="0.2">
      <c r="A16" s="10" t="s">
        <v>22</v>
      </c>
      <c r="B16" s="10" t="s">
        <v>271</v>
      </c>
      <c r="C16" s="10" t="s">
        <v>342</v>
      </c>
      <c r="D16" s="105">
        <v>13112</v>
      </c>
      <c r="E16" s="106">
        <v>740</v>
      </c>
      <c r="F16" s="113">
        <v>1.3513513513513514E-3</v>
      </c>
      <c r="G16" s="118" t="s">
        <v>243</v>
      </c>
      <c r="H16" s="119" t="s">
        <v>243</v>
      </c>
      <c r="I16" s="112" t="s">
        <v>243</v>
      </c>
      <c r="J16" s="110" t="s">
        <v>243</v>
      </c>
      <c r="K16" s="111" t="s">
        <v>243</v>
      </c>
      <c r="L16" s="112" t="s">
        <v>243</v>
      </c>
      <c r="M16" s="110">
        <v>9804</v>
      </c>
      <c r="N16" s="111">
        <v>581</v>
      </c>
      <c r="O16" s="112">
        <v>0.78513513513513511</v>
      </c>
      <c r="P16" s="110">
        <v>3308</v>
      </c>
      <c r="Q16" s="111">
        <v>160</v>
      </c>
      <c r="R16" s="109">
        <v>0.21621621621621623</v>
      </c>
      <c r="S16" s="110">
        <v>1496</v>
      </c>
      <c r="T16" s="111">
        <v>68</v>
      </c>
      <c r="U16" s="109">
        <v>9.1891891891891897E-2</v>
      </c>
      <c r="X16" s="25"/>
      <c r="Y16" s="25"/>
      <c r="Z16" s="25"/>
    </row>
    <row r="17" spans="1:26" x14ac:dyDescent="0.2">
      <c r="A17" s="10" t="s">
        <v>22</v>
      </c>
      <c r="B17" s="10" t="s">
        <v>47</v>
      </c>
      <c r="C17" s="10" t="s">
        <v>178</v>
      </c>
      <c r="D17" s="105">
        <v>1178</v>
      </c>
      <c r="E17" s="106">
        <v>79</v>
      </c>
      <c r="F17" s="120" t="s">
        <v>243</v>
      </c>
      <c r="G17" s="107" t="s">
        <v>243</v>
      </c>
      <c r="H17" s="108" t="s">
        <v>243</v>
      </c>
      <c r="I17" s="109" t="s">
        <v>243</v>
      </c>
      <c r="J17" s="110">
        <v>1178</v>
      </c>
      <c r="K17" s="111">
        <v>79</v>
      </c>
      <c r="L17" s="112">
        <v>1</v>
      </c>
      <c r="M17" s="114" t="s">
        <v>243</v>
      </c>
      <c r="N17" s="115" t="s">
        <v>243</v>
      </c>
      <c r="O17" s="109" t="s">
        <v>243</v>
      </c>
      <c r="P17" s="114" t="s">
        <v>243</v>
      </c>
      <c r="Q17" s="115" t="s">
        <v>243</v>
      </c>
      <c r="R17" s="109" t="s">
        <v>243</v>
      </c>
      <c r="S17" s="114" t="s">
        <v>243</v>
      </c>
      <c r="T17" s="115" t="s">
        <v>243</v>
      </c>
      <c r="U17" s="109" t="s">
        <v>243</v>
      </c>
      <c r="X17" s="25"/>
      <c r="Y17" s="25"/>
      <c r="Z17" s="25"/>
    </row>
    <row r="18" spans="1:26" ht="13.5" thickBot="1" x14ac:dyDescent="0.25">
      <c r="A18" s="28" t="s">
        <v>22</v>
      </c>
      <c r="B18" s="28" t="s">
        <v>49</v>
      </c>
      <c r="C18" s="28" t="s">
        <v>50</v>
      </c>
      <c r="D18" s="121">
        <v>45153</v>
      </c>
      <c r="E18" s="122">
        <v>1167</v>
      </c>
      <c r="F18" s="123">
        <v>8.1405312767780638E-2</v>
      </c>
      <c r="G18" s="124" t="s">
        <v>243</v>
      </c>
      <c r="H18" s="125" t="s">
        <v>243</v>
      </c>
      <c r="I18" s="126" t="s">
        <v>243</v>
      </c>
      <c r="J18" s="127" t="s">
        <v>243</v>
      </c>
      <c r="K18" s="128" t="s">
        <v>243</v>
      </c>
      <c r="L18" s="126" t="s">
        <v>243</v>
      </c>
      <c r="M18" s="129">
        <v>16209</v>
      </c>
      <c r="N18" s="130">
        <v>460</v>
      </c>
      <c r="O18" s="131">
        <v>0.39417309340188517</v>
      </c>
      <c r="P18" s="129">
        <v>28944</v>
      </c>
      <c r="Q18" s="130">
        <v>710</v>
      </c>
      <c r="R18" s="126">
        <v>0.6083976006855184</v>
      </c>
      <c r="S18" s="129">
        <v>24911</v>
      </c>
      <c r="T18" s="130">
        <v>614</v>
      </c>
      <c r="U18" s="126">
        <v>0.52613538988860331</v>
      </c>
      <c r="X18" s="25"/>
      <c r="Y18" s="25"/>
      <c r="Z18" s="25"/>
    </row>
    <row r="19" spans="1:26" ht="13.5" thickTop="1" x14ac:dyDescent="0.2">
      <c r="A19" s="560" t="s">
        <v>146</v>
      </c>
      <c r="B19" s="561"/>
      <c r="C19" s="562"/>
      <c r="D19" s="77">
        <v>361880</v>
      </c>
      <c r="E19" s="132">
        <v>11498</v>
      </c>
      <c r="F19" s="133">
        <v>3.1570707949208555E-2</v>
      </c>
      <c r="G19" s="82">
        <v>3911</v>
      </c>
      <c r="H19" s="134">
        <v>102</v>
      </c>
      <c r="I19" s="85">
        <v>8.8711080187858764E-3</v>
      </c>
      <c r="J19" s="135">
        <v>21233</v>
      </c>
      <c r="K19" s="136">
        <v>584</v>
      </c>
      <c r="L19" s="76">
        <v>5.0791441989911291E-2</v>
      </c>
      <c r="M19" s="80">
        <v>161175</v>
      </c>
      <c r="N19" s="137">
        <v>5465</v>
      </c>
      <c r="O19" s="76">
        <v>0.47530005218298832</v>
      </c>
      <c r="P19" s="80">
        <v>175561</v>
      </c>
      <c r="Q19" s="137">
        <v>5383</v>
      </c>
      <c r="R19" s="85">
        <v>0.46816837710906245</v>
      </c>
      <c r="S19" s="80">
        <v>138672</v>
      </c>
      <c r="T19" s="137">
        <v>4215</v>
      </c>
      <c r="U19" s="85">
        <v>0.36658549312923988</v>
      </c>
      <c r="X19" s="25"/>
      <c r="Y19" s="25"/>
      <c r="Z19" s="25"/>
    </row>
    <row r="20" spans="1:26" x14ac:dyDescent="0.2">
      <c r="A20" s="10" t="s">
        <v>27</v>
      </c>
      <c r="B20" s="10" t="s">
        <v>25</v>
      </c>
      <c r="C20" s="10" t="s">
        <v>26</v>
      </c>
      <c r="D20" s="105">
        <v>17736</v>
      </c>
      <c r="E20" s="106">
        <v>608</v>
      </c>
      <c r="F20" s="113">
        <v>6.5789473684210523E-2</v>
      </c>
      <c r="G20" s="107" t="s">
        <v>243</v>
      </c>
      <c r="H20" s="108" t="s">
        <v>243</v>
      </c>
      <c r="I20" s="109" t="s">
        <v>243</v>
      </c>
      <c r="J20" s="114" t="s">
        <v>243</v>
      </c>
      <c r="K20" s="115" t="s">
        <v>243</v>
      </c>
      <c r="L20" s="109" t="s">
        <v>243</v>
      </c>
      <c r="M20" s="110">
        <v>3971</v>
      </c>
      <c r="N20" s="111">
        <v>188</v>
      </c>
      <c r="O20" s="112">
        <v>0.30921052631578949</v>
      </c>
      <c r="P20" s="110">
        <v>13765</v>
      </c>
      <c r="Q20" s="111">
        <v>420</v>
      </c>
      <c r="R20" s="109">
        <v>0.69078947368421051</v>
      </c>
      <c r="S20" s="110">
        <v>11959</v>
      </c>
      <c r="T20" s="111">
        <v>352</v>
      </c>
      <c r="U20" s="109">
        <v>0.57894736842105265</v>
      </c>
      <c r="X20" s="25"/>
      <c r="Y20" s="25"/>
      <c r="Z20" s="25"/>
    </row>
    <row r="21" spans="1:26" x14ac:dyDescent="0.2">
      <c r="A21" s="10" t="s">
        <v>27</v>
      </c>
      <c r="B21" s="10" t="s">
        <v>36</v>
      </c>
      <c r="C21" s="10" t="s">
        <v>250</v>
      </c>
      <c r="D21" s="105">
        <v>45607</v>
      </c>
      <c r="E21" s="106">
        <v>1382</v>
      </c>
      <c r="F21" s="113">
        <v>3.3285094066570188E-2</v>
      </c>
      <c r="G21" s="107" t="s">
        <v>243</v>
      </c>
      <c r="H21" s="108" t="s">
        <v>243</v>
      </c>
      <c r="I21" s="109" t="s">
        <v>243</v>
      </c>
      <c r="J21" s="114" t="s">
        <v>243</v>
      </c>
      <c r="K21" s="115" t="s">
        <v>243</v>
      </c>
      <c r="L21" s="109" t="s">
        <v>243</v>
      </c>
      <c r="M21" s="110">
        <v>8940</v>
      </c>
      <c r="N21" s="111">
        <v>278</v>
      </c>
      <c r="O21" s="112">
        <v>0.20115774240231549</v>
      </c>
      <c r="P21" s="110">
        <v>36667</v>
      </c>
      <c r="Q21" s="111">
        <v>1106</v>
      </c>
      <c r="R21" s="109">
        <v>0.80028943560057886</v>
      </c>
      <c r="S21" s="110">
        <v>28629</v>
      </c>
      <c r="T21" s="111">
        <v>872</v>
      </c>
      <c r="U21" s="109">
        <v>0.63096960926193923</v>
      </c>
      <c r="X21" s="25"/>
      <c r="Y21" s="25"/>
      <c r="Z21" s="25"/>
    </row>
    <row r="22" spans="1:26" x14ac:dyDescent="0.2">
      <c r="A22" s="10" t="s">
        <v>27</v>
      </c>
      <c r="B22" s="10" t="s">
        <v>40</v>
      </c>
      <c r="C22" s="10" t="s">
        <v>179</v>
      </c>
      <c r="D22" s="105">
        <v>18338</v>
      </c>
      <c r="E22" s="106">
        <v>688</v>
      </c>
      <c r="F22" s="113">
        <v>5.8139534883720929E-2</v>
      </c>
      <c r="G22" s="107" t="s">
        <v>243</v>
      </c>
      <c r="H22" s="108" t="s">
        <v>243</v>
      </c>
      <c r="I22" s="109" t="s">
        <v>243</v>
      </c>
      <c r="J22" s="114" t="s">
        <v>243</v>
      </c>
      <c r="K22" s="115" t="s">
        <v>243</v>
      </c>
      <c r="L22" s="109" t="s">
        <v>243</v>
      </c>
      <c r="M22" s="110">
        <v>4460</v>
      </c>
      <c r="N22" s="111">
        <v>271</v>
      </c>
      <c r="O22" s="112">
        <v>0.39389534883720928</v>
      </c>
      <c r="P22" s="110">
        <v>13878</v>
      </c>
      <c r="Q22" s="111">
        <v>418</v>
      </c>
      <c r="R22" s="109">
        <v>0.60755813953488369</v>
      </c>
      <c r="S22" s="110">
        <v>12140</v>
      </c>
      <c r="T22" s="111">
        <v>359</v>
      </c>
      <c r="U22" s="109">
        <v>0.52180232558139539</v>
      </c>
      <c r="X22" s="25"/>
      <c r="Y22" s="25"/>
      <c r="Z22" s="25"/>
    </row>
    <row r="23" spans="1:26" x14ac:dyDescent="0.2">
      <c r="A23" s="10" t="s">
        <v>27</v>
      </c>
      <c r="B23" s="10" t="s">
        <v>45</v>
      </c>
      <c r="C23" s="10" t="s">
        <v>180</v>
      </c>
      <c r="D23" s="105">
        <v>31138</v>
      </c>
      <c r="E23" s="106">
        <v>830</v>
      </c>
      <c r="F23" s="113">
        <v>5.0602409638554217E-2</v>
      </c>
      <c r="G23" s="107" t="s">
        <v>243</v>
      </c>
      <c r="H23" s="108" t="s">
        <v>243</v>
      </c>
      <c r="I23" s="109" t="s">
        <v>243</v>
      </c>
      <c r="J23" s="114" t="s">
        <v>243</v>
      </c>
      <c r="K23" s="115" t="s">
        <v>243</v>
      </c>
      <c r="L23" s="109" t="s">
        <v>243</v>
      </c>
      <c r="M23" s="110">
        <v>9031</v>
      </c>
      <c r="N23" s="111">
        <v>232</v>
      </c>
      <c r="O23" s="112">
        <v>0.27951807228915665</v>
      </c>
      <c r="P23" s="110">
        <v>22107</v>
      </c>
      <c r="Q23" s="111">
        <v>601</v>
      </c>
      <c r="R23" s="109">
        <v>0.72409638554216871</v>
      </c>
      <c r="S23" s="110">
        <v>18115</v>
      </c>
      <c r="T23" s="111">
        <v>492</v>
      </c>
      <c r="U23" s="109">
        <v>0.59277108433734937</v>
      </c>
      <c r="X23" s="25"/>
      <c r="Y23" s="25"/>
      <c r="Z23" s="25"/>
    </row>
    <row r="24" spans="1:26" x14ac:dyDescent="0.2">
      <c r="A24" s="10" t="s">
        <v>27</v>
      </c>
      <c r="B24" s="10" t="s">
        <v>46</v>
      </c>
      <c r="C24" s="10" t="s">
        <v>181</v>
      </c>
      <c r="D24" s="105">
        <v>70815</v>
      </c>
      <c r="E24" s="106">
        <v>2303</v>
      </c>
      <c r="F24" s="120" t="s">
        <v>243</v>
      </c>
      <c r="G24" s="107" t="s">
        <v>243</v>
      </c>
      <c r="H24" s="108" t="s">
        <v>243</v>
      </c>
      <c r="I24" s="109" t="s">
        <v>243</v>
      </c>
      <c r="J24" s="110">
        <v>1</v>
      </c>
      <c r="K24" s="111">
        <v>1</v>
      </c>
      <c r="L24" s="112">
        <v>4.3421623968736432E-4</v>
      </c>
      <c r="M24" s="110">
        <v>54475</v>
      </c>
      <c r="N24" s="111">
        <v>1808</v>
      </c>
      <c r="O24" s="112">
        <v>0.78506296135475462</v>
      </c>
      <c r="P24" s="110">
        <v>16339</v>
      </c>
      <c r="Q24" s="111">
        <v>502</v>
      </c>
      <c r="R24" s="109">
        <v>0.21797655232305688</v>
      </c>
      <c r="S24" s="110">
        <v>7798</v>
      </c>
      <c r="T24" s="111">
        <v>239</v>
      </c>
      <c r="U24" s="109">
        <v>0.10377768128528007</v>
      </c>
      <c r="X24" s="25"/>
      <c r="Y24" s="25"/>
      <c r="Z24" s="25"/>
    </row>
    <row r="25" spans="1:26" ht="13.5" thickBot="1" x14ac:dyDescent="0.25">
      <c r="A25" s="28" t="s">
        <v>27</v>
      </c>
      <c r="B25" s="28" t="s">
        <v>48</v>
      </c>
      <c r="C25" s="28" t="s">
        <v>236</v>
      </c>
      <c r="D25" s="121">
        <v>47219</v>
      </c>
      <c r="E25" s="122">
        <v>1534</v>
      </c>
      <c r="F25" s="123">
        <v>3.3898305084745763E-2</v>
      </c>
      <c r="G25" s="124" t="s">
        <v>243</v>
      </c>
      <c r="H25" s="125" t="s">
        <v>243</v>
      </c>
      <c r="I25" s="126" t="s">
        <v>243</v>
      </c>
      <c r="J25" s="129">
        <v>635</v>
      </c>
      <c r="K25" s="130">
        <v>31</v>
      </c>
      <c r="L25" s="131">
        <v>2.0208604954367666E-2</v>
      </c>
      <c r="M25" s="129">
        <v>28061</v>
      </c>
      <c r="N25" s="130">
        <v>909</v>
      </c>
      <c r="O25" s="131">
        <v>0.59256844850065193</v>
      </c>
      <c r="P25" s="129">
        <v>18523</v>
      </c>
      <c r="Q25" s="130">
        <v>596</v>
      </c>
      <c r="R25" s="126">
        <v>0.38852672750977835</v>
      </c>
      <c r="S25" s="129">
        <v>14226</v>
      </c>
      <c r="T25" s="130">
        <v>453</v>
      </c>
      <c r="U25" s="126">
        <v>0.29530638852672753</v>
      </c>
      <c r="X25" s="25"/>
      <c r="Y25" s="25"/>
      <c r="Z25" s="25"/>
    </row>
    <row r="26" spans="1:26" ht="13.5" thickTop="1" x14ac:dyDescent="0.2">
      <c r="A26" s="560" t="s">
        <v>154</v>
      </c>
      <c r="B26" s="561"/>
      <c r="C26" s="562"/>
      <c r="D26" s="77">
        <v>230853</v>
      </c>
      <c r="E26" s="132">
        <v>7065</v>
      </c>
      <c r="F26" s="133">
        <v>3.113941967445152E-2</v>
      </c>
      <c r="G26" s="82"/>
      <c r="H26" s="134"/>
      <c r="I26" s="85">
        <v>0</v>
      </c>
      <c r="J26" s="135">
        <v>636</v>
      </c>
      <c r="K26" s="136">
        <v>32</v>
      </c>
      <c r="L26" s="76">
        <v>4.529370134465676E-3</v>
      </c>
      <c r="M26" s="80">
        <v>108938</v>
      </c>
      <c r="N26" s="137">
        <v>3596</v>
      </c>
      <c r="O26" s="76">
        <v>0.50898796886058029</v>
      </c>
      <c r="P26" s="80">
        <v>121279</v>
      </c>
      <c r="Q26" s="137">
        <v>3454</v>
      </c>
      <c r="R26" s="85">
        <v>0.48888888888888887</v>
      </c>
      <c r="S26" s="80">
        <v>92867</v>
      </c>
      <c r="T26" s="137">
        <v>2629</v>
      </c>
      <c r="U26" s="85">
        <v>0.37211606510969569</v>
      </c>
      <c r="X26" s="25"/>
      <c r="Y26" s="25"/>
      <c r="Z26" s="25"/>
    </row>
    <row r="27" spans="1:26" x14ac:dyDescent="0.2">
      <c r="A27" s="10" t="s">
        <v>35</v>
      </c>
      <c r="B27" s="10" t="s">
        <v>33</v>
      </c>
      <c r="C27" s="10" t="s">
        <v>34</v>
      </c>
      <c r="D27" s="105">
        <v>21924</v>
      </c>
      <c r="E27" s="106">
        <v>689</v>
      </c>
      <c r="F27" s="113">
        <v>6.3860667634252535E-2</v>
      </c>
      <c r="G27" s="107" t="s">
        <v>243</v>
      </c>
      <c r="H27" s="108" t="s">
        <v>243</v>
      </c>
      <c r="I27" s="109" t="s">
        <v>243</v>
      </c>
      <c r="J27" s="114">
        <v>2</v>
      </c>
      <c r="K27" s="115">
        <v>1</v>
      </c>
      <c r="L27" s="109">
        <v>1.4513788098693759E-3</v>
      </c>
      <c r="M27" s="110">
        <v>7924</v>
      </c>
      <c r="N27" s="111">
        <v>267</v>
      </c>
      <c r="O27" s="112">
        <v>0.38751814223512338</v>
      </c>
      <c r="P27" s="110">
        <v>13998</v>
      </c>
      <c r="Q27" s="111">
        <v>423</v>
      </c>
      <c r="R27" s="109">
        <v>0.61393323657474597</v>
      </c>
      <c r="S27" s="110">
        <v>11713</v>
      </c>
      <c r="T27" s="111">
        <v>341</v>
      </c>
      <c r="U27" s="109">
        <v>0.49492017416545719</v>
      </c>
      <c r="X27" s="25"/>
      <c r="Y27" s="25"/>
      <c r="Z27" s="25"/>
    </row>
    <row r="28" spans="1:26" x14ac:dyDescent="0.2">
      <c r="A28" s="26" t="s">
        <v>35</v>
      </c>
      <c r="B28" s="26" t="s">
        <v>37</v>
      </c>
      <c r="C28" s="26" t="s">
        <v>235</v>
      </c>
      <c r="D28" s="138">
        <v>14663</v>
      </c>
      <c r="E28" s="162">
        <v>492</v>
      </c>
      <c r="F28" s="164">
        <v>6.0975609756097563E-3</v>
      </c>
      <c r="G28" s="139" t="s">
        <v>243</v>
      </c>
      <c r="H28" s="140" t="s">
        <v>243</v>
      </c>
      <c r="I28" s="141" t="s">
        <v>243</v>
      </c>
      <c r="J28" s="142" t="s">
        <v>243</v>
      </c>
      <c r="K28" s="143" t="s">
        <v>243</v>
      </c>
      <c r="L28" s="141" t="s">
        <v>243</v>
      </c>
      <c r="M28" s="116">
        <v>4311</v>
      </c>
      <c r="N28" s="117">
        <v>145</v>
      </c>
      <c r="O28" s="165">
        <v>0.29471544715447157</v>
      </c>
      <c r="P28" s="116">
        <v>10352</v>
      </c>
      <c r="Q28" s="117">
        <v>348</v>
      </c>
      <c r="R28" s="141">
        <v>0.70731707317073167</v>
      </c>
      <c r="S28" s="116">
        <v>7945</v>
      </c>
      <c r="T28" s="117">
        <v>270</v>
      </c>
      <c r="U28" s="141">
        <v>0.54878048780487809</v>
      </c>
      <c r="X28" s="25"/>
      <c r="Y28" s="25"/>
      <c r="Z28" s="25"/>
    </row>
    <row r="29" spans="1:26" x14ac:dyDescent="0.2">
      <c r="A29" s="10" t="s">
        <v>35</v>
      </c>
      <c r="B29" s="10" t="s">
        <v>92</v>
      </c>
      <c r="C29" s="10" t="s">
        <v>93</v>
      </c>
      <c r="D29" s="105">
        <v>8390</v>
      </c>
      <c r="E29" s="106">
        <v>147</v>
      </c>
      <c r="F29" s="120" t="s">
        <v>243</v>
      </c>
      <c r="G29" s="107" t="s">
        <v>243</v>
      </c>
      <c r="H29" s="108" t="s">
        <v>243</v>
      </c>
      <c r="I29" s="109" t="s">
        <v>243</v>
      </c>
      <c r="J29" s="114" t="s">
        <v>243</v>
      </c>
      <c r="K29" s="115" t="s">
        <v>243</v>
      </c>
      <c r="L29" s="109" t="s">
        <v>243</v>
      </c>
      <c r="M29" s="110">
        <v>8390</v>
      </c>
      <c r="N29" s="111">
        <v>147</v>
      </c>
      <c r="O29" s="112">
        <v>1</v>
      </c>
      <c r="P29" s="114" t="s">
        <v>243</v>
      </c>
      <c r="Q29" s="115" t="s">
        <v>243</v>
      </c>
      <c r="R29" s="109" t="s">
        <v>243</v>
      </c>
      <c r="S29" s="114" t="s">
        <v>243</v>
      </c>
      <c r="T29" s="115" t="s">
        <v>243</v>
      </c>
      <c r="U29" s="109" t="s">
        <v>243</v>
      </c>
      <c r="X29" s="25"/>
      <c r="Y29" s="25"/>
      <c r="Z29" s="25"/>
    </row>
    <row r="30" spans="1:26" x14ac:dyDescent="0.2">
      <c r="A30" s="10" t="s">
        <v>35</v>
      </c>
      <c r="B30" s="10" t="s">
        <v>94</v>
      </c>
      <c r="C30" s="10" t="s">
        <v>268</v>
      </c>
      <c r="D30" s="105">
        <v>13534</v>
      </c>
      <c r="E30" s="106">
        <v>448</v>
      </c>
      <c r="F30" s="113">
        <v>2.2321428571428572E-2</v>
      </c>
      <c r="G30" s="107" t="s">
        <v>243</v>
      </c>
      <c r="H30" s="108" t="s">
        <v>243</v>
      </c>
      <c r="I30" s="109" t="s">
        <v>243</v>
      </c>
      <c r="J30" s="114" t="s">
        <v>243</v>
      </c>
      <c r="K30" s="115" t="s">
        <v>243</v>
      </c>
      <c r="L30" s="109" t="s">
        <v>243</v>
      </c>
      <c r="M30" s="110">
        <v>6570</v>
      </c>
      <c r="N30" s="111">
        <v>185</v>
      </c>
      <c r="O30" s="112">
        <v>0.41294642857142855</v>
      </c>
      <c r="P30" s="110">
        <v>6964</v>
      </c>
      <c r="Q30" s="111">
        <v>263</v>
      </c>
      <c r="R30" s="109">
        <v>0.5870535714285714</v>
      </c>
      <c r="S30" s="110">
        <v>5115</v>
      </c>
      <c r="T30" s="111">
        <v>184</v>
      </c>
      <c r="U30" s="109">
        <v>0.4107142857142857</v>
      </c>
      <c r="X30" s="25"/>
      <c r="Y30" s="25"/>
      <c r="Z30" s="25"/>
    </row>
    <row r="31" spans="1:26" x14ac:dyDescent="0.2">
      <c r="A31" s="10" t="s">
        <v>35</v>
      </c>
      <c r="B31" s="10" t="s">
        <v>95</v>
      </c>
      <c r="C31" s="10" t="s">
        <v>182</v>
      </c>
      <c r="D31" s="105">
        <v>85083</v>
      </c>
      <c r="E31" s="106">
        <v>3610</v>
      </c>
      <c r="F31" s="120">
        <v>8.310249307479224E-4</v>
      </c>
      <c r="G31" s="118">
        <v>1794</v>
      </c>
      <c r="H31" s="119">
        <v>72</v>
      </c>
      <c r="I31" s="112">
        <v>1.9944598337950138E-2</v>
      </c>
      <c r="J31" s="110">
        <v>13342</v>
      </c>
      <c r="K31" s="111">
        <v>435</v>
      </c>
      <c r="L31" s="112">
        <v>0.12049861495844875</v>
      </c>
      <c r="M31" s="110">
        <v>66618</v>
      </c>
      <c r="N31" s="111">
        <v>2961</v>
      </c>
      <c r="O31" s="112">
        <v>0.82022160664819943</v>
      </c>
      <c r="P31" s="110">
        <v>3329</v>
      </c>
      <c r="Q31" s="111">
        <v>158</v>
      </c>
      <c r="R31" s="109">
        <v>4.3767313019390582E-2</v>
      </c>
      <c r="S31" s="110">
        <v>1126</v>
      </c>
      <c r="T31" s="111">
        <v>53</v>
      </c>
      <c r="U31" s="109">
        <v>1.4681440443213296E-2</v>
      </c>
      <c r="X31" s="25"/>
      <c r="Y31" s="25"/>
      <c r="Z31" s="25"/>
    </row>
    <row r="32" spans="1:26" x14ac:dyDescent="0.2">
      <c r="A32" s="10" t="s">
        <v>35</v>
      </c>
      <c r="B32" s="10" t="s">
        <v>97</v>
      </c>
      <c r="C32" s="10" t="s">
        <v>183</v>
      </c>
      <c r="D32" s="105">
        <v>8622</v>
      </c>
      <c r="E32" s="106">
        <v>259</v>
      </c>
      <c r="F32" s="113">
        <v>1.1583011583011582E-2</v>
      </c>
      <c r="G32" s="107" t="s">
        <v>243</v>
      </c>
      <c r="H32" s="108" t="s">
        <v>243</v>
      </c>
      <c r="I32" s="109" t="s">
        <v>243</v>
      </c>
      <c r="J32" s="114" t="s">
        <v>243</v>
      </c>
      <c r="K32" s="115" t="s">
        <v>243</v>
      </c>
      <c r="L32" s="109" t="s">
        <v>243</v>
      </c>
      <c r="M32" s="110">
        <v>1762</v>
      </c>
      <c r="N32" s="111">
        <v>57</v>
      </c>
      <c r="O32" s="112">
        <v>0.22007722007722008</v>
      </c>
      <c r="P32" s="110">
        <v>6860</v>
      </c>
      <c r="Q32" s="111">
        <v>203</v>
      </c>
      <c r="R32" s="109">
        <v>0.78378378378378377</v>
      </c>
      <c r="S32" s="110">
        <v>5888</v>
      </c>
      <c r="T32" s="111">
        <v>175</v>
      </c>
      <c r="U32" s="109">
        <v>0.67567567567567566</v>
      </c>
      <c r="X32" s="25"/>
      <c r="Y32" s="25"/>
      <c r="Z32" s="25"/>
    </row>
    <row r="33" spans="1:26" x14ac:dyDescent="0.2">
      <c r="A33" s="10" t="s">
        <v>35</v>
      </c>
      <c r="B33" s="10" t="s">
        <v>99</v>
      </c>
      <c r="C33" s="10" t="s">
        <v>100</v>
      </c>
      <c r="D33" s="105">
        <v>8039</v>
      </c>
      <c r="E33" s="106">
        <v>240</v>
      </c>
      <c r="F33" s="113">
        <v>8.3333333333333329E-2</v>
      </c>
      <c r="G33" s="107" t="s">
        <v>243</v>
      </c>
      <c r="H33" s="108" t="s">
        <v>243</v>
      </c>
      <c r="I33" s="109" t="s">
        <v>243</v>
      </c>
      <c r="J33" s="114" t="s">
        <v>243</v>
      </c>
      <c r="K33" s="115" t="s">
        <v>243</v>
      </c>
      <c r="L33" s="109" t="s">
        <v>243</v>
      </c>
      <c r="M33" s="110">
        <v>1297</v>
      </c>
      <c r="N33" s="111">
        <v>44</v>
      </c>
      <c r="O33" s="112">
        <v>0.18333333333333332</v>
      </c>
      <c r="P33" s="110">
        <v>6742</v>
      </c>
      <c r="Q33" s="111">
        <v>197</v>
      </c>
      <c r="R33" s="109">
        <v>0.8208333333333333</v>
      </c>
      <c r="S33" s="110">
        <v>5178</v>
      </c>
      <c r="T33" s="111">
        <v>152</v>
      </c>
      <c r="U33" s="109">
        <v>0.6333333333333333</v>
      </c>
      <c r="X33" s="25"/>
      <c r="Y33" s="25"/>
      <c r="Z33" s="25"/>
    </row>
    <row r="34" spans="1:26" x14ac:dyDescent="0.2">
      <c r="A34" s="10" t="s">
        <v>35</v>
      </c>
      <c r="B34" s="10" t="s">
        <v>102</v>
      </c>
      <c r="C34" s="10" t="s">
        <v>184</v>
      </c>
      <c r="D34" s="105">
        <v>26745</v>
      </c>
      <c r="E34" s="106">
        <v>633</v>
      </c>
      <c r="F34" s="382">
        <v>0.17693522906793049</v>
      </c>
      <c r="G34" s="107" t="s">
        <v>243</v>
      </c>
      <c r="H34" s="108" t="s">
        <v>243</v>
      </c>
      <c r="I34" s="109" t="s">
        <v>243</v>
      </c>
      <c r="J34" s="114" t="s">
        <v>243</v>
      </c>
      <c r="K34" s="115" t="s">
        <v>243</v>
      </c>
      <c r="L34" s="109" t="s">
        <v>243</v>
      </c>
      <c r="M34" s="110">
        <v>6041</v>
      </c>
      <c r="N34" s="111">
        <v>167</v>
      </c>
      <c r="O34" s="112">
        <v>0.26382306477093209</v>
      </c>
      <c r="P34" s="110">
        <v>20704</v>
      </c>
      <c r="Q34" s="111">
        <v>469</v>
      </c>
      <c r="R34" s="109">
        <v>0.74091627172195895</v>
      </c>
      <c r="S34" s="110">
        <v>16944</v>
      </c>
      <c r="T34" s="111">
        <v>376</v>
      </c>
      <c r="U34" s="109">
        <v>0.59399684044233803</v>
      </c>
      <c r="X34" s="25"/>
      <c r="Y34" s="25"/>
      <c r="Z34" s="25"/>
    </row>
    <row r="35" spans="1:26" x14ac:dyDescent="0.2">
      <c r="A35" s="10" t="s">
        <v>35</v>
      </c>
      <c r="B35" s="10" t="s">
        <v>103</v>
      </c>
      <c r="C35" s="10" t="s">
        <v>104</v>
      </c>
      <c r="D35" s="105">
        <v>9668</v>
      </c>
      <c r="E35" s="106">
        <v>145</v>
      </c>
      <c r="F35" s="120" t="s">
        <v>243</v>
      </c>
      <c r="G35" s="107" t="s">
        <v>243</v>
      </c>
      <c r="H35" s="108" t="s">
        <v>243</v>
      </c>
      <c r="I35" s="109" t="s">
        <v>243</v>
      </c>
      <c r="J35" s="114" t="s">
        <v>243</v>
      </c>
      <c r="K35" s="115" t="s">
        <v>243</v>
      </c>
      <c r="L35" s="109" t="s">
        <v>243</v>
      </c>
      <c r="M35" s="110">
        <v>9668</v>
      </c>
      <c r="N35" s="111">
        <v>145</v>
      </c>
      <c r="O35" s="112">
        <v>1</v>
      </c>
      <c r="P35" s="114" t="s">
        <v>243</v>
      </c>
      <c r="Q35" s="115" t="s">
        <v>243</v>
      </c>
      <c r="R35" s="109" t="s">
        <v>243</v>
      </c>
      <c r="S35" s="114" t="s">
        <v>243</v>
      </c>
      <c r="T35" s="115" t="s">
        <v>243</v>
      </c>
      <c r="U35" s="109" t="s">
        <v>243</v>
      </c>
      <c r="X35" s="25"/>
      <c r="Y35" s="25"/>
      <c r="Z35" s="25"/>
    </row>
    <row r="36" spans="1:26" ht="13.5" thickBot="1" x14ac:dyDescent="0.25">
      <c r="A36" s="28" t="s">
        <v>35</v>
      </c>
      <c r="B36" s="28" t="s">
        <v>106</v>
      </c>
      <c r="C36" s="28" t="s">
        <v>107</v>
      </c>
      <c r="D36" s="121">
        <v>43418</v>
      </c>
      <c r="E36" s="122">
        <v>1108</v>
      </c>
      <c r="F36" s="123">
        <v>5.2346570397111915E-2</v>
      </c>
      <c r="G36" s="124" t="s">
        <v>243</v>
      </c>
      <c r="H36" s="125" t="s">
        <v>243</v>
      </c>
      <c r="I36" s="126" t="s">
        <v>243</v>
      </c>
      <c r="J36" s="127" t="s">
        <v>243</v>
      </c>
      <c r="K36" s="128" t="s">
        <v>243</v>
      </c>
      <c r="L36" s="126" t="s">
        <v>243</v>
      </c>
      <c r="M36" s="129">
        <v>10358</v>
      </c>
      <c r="N36" s="130">
        <v>248</v>
      </c>
      <c r="O36" s="131">
        <v>0.22382671480144403</v>
      </c>
      <c r="P36" s="129">
        <v>33060</v>
      </c>
      <c r="Q36" s="130">
        <v>860</v>
      </c>
      <c r="R36" s="126">
        <v>0.776173285198556</v>
      </c>
      <c r="S36" s="129">
        <v>27814</v>
      </c>
      <c r="T36" s="130">
        <v>713</v>
      </c>
      <c r="U36" s="126">
        <v>0.64350180505415167</v>
      </c>
      <c r="X36" s="25"/>
      <c r="Y36" s="25"/>
      <c r="Z36" s="25"/>
    </row>
    <row r="37" spans="1:26" ht="13.5" thickTop="1" x14ac:dyDescent="0.2">
      <c r="A37" s="560" t="s">
        <v>148</v>
      </c>
      <c r="B37" s="561"/>
      <c r="C37" s="562"/>
      <c r="D37" s="77">
        <v>240086</v>
      </c>
      <c r="E37" s="132">
        <v>7570</v>
      </c>
      <c r="F37" s="133">
        <v>3.342140026420079E-2</v>
      </c>
      <c r="G37" s="82">
        <v>1794</v>
      </c>
      <c r="H37" s="134">
        <v>72</v>
      </c>
      <c r="I37" s="85">
        <v>9.511228533685601E-3</v>
      </c>
      <c r="J37" s="135">
        <v>13344</v>
      </c>
      <c r="K37" s="136">
        <v>436</v>
      </c>
      <c r="L37" s="76">
        <v>5.759577278731836E-2</v>
      </c>
      <c r="M37" s="80">
        <v>122939</v>
      </c>
      <c r="N37" s="137">
        <v>4285</v>
      </c>
      <c r="O37" s="76">
        <v>0.56605019815059443</v>
      </c>
      <c r="P37" s="80">
        <v>102009</v>
      </c>
      <c r="Q37" s="137">
        <v>2803</v>
      </c>
      <c r="R37" s="85">
        <v>0.37027741083223248</v>
      </c>
      <c r="S37" s="80">
        <v>81723</v>
      </c>
      <c r="T37" s="137">
        <v>2169</v>
      </c>
      <c r="U37" s="85">
        <v>0.28652575957727872</v>
      </c>
      <c r="X37" s="25"/>
      <c r="Y37" s="25"/>
      <c r="Z37" s="25"/>
    </row>
    <row r="38" spans="1:26" x14ac:dyDescent="0.2">
      <c r="A38" s="10" t="s">
        <v>87</v>
      </c>
      <c r="B38" s="10" t="s">
        <v>86</v>
      </c>
      <c r="C38" s="10" t="s">
        <v>185</v>
      </c>
      <c r="D38" s="105">
        <v>8285</v>
      </c>
      <c r="E38" s="106">
        <v>265</v>
      </c>
      <c r="F38" s="382">
        <v>0.20754716981132076</v>
      </c>
      <c r="G38" s="107" t="s">
        <v>243</v>
      </c>
      <c r="H38" s="108" t="s">
        <v>243</v>
      </c>
      <c r="I38" s="109" t="s">
        <v>243</v>
      </c>
      <c r="J38" s="114" t="s">
        <v>243</v>
      </c>
      <c r="K38" s="115" t="s">
        <v>243</v>
      </c>
      <c r="L38" s="109" t="s">
        <v>243</v>
      </c>
      <c r="M38" s="110">
        <v>1674</v>
      </c>
      <c r="N38" s="111">
        <v>46</v>
      </c>
      <c r="O38" s="112">
        <v>0.17358490566037735</v>
      </c>
      <c r="P38" s="110">
        <v>6611</v>
      </c>
      <c r="Q38" s="111">
        <v>219</v>
      </c>
      <c r="R38" s="109">
        <v>0.82641509433962268</v>
      </c>
      <c r="S38" s="110">
        <v>5716</v>
      </c>
      <c r="T38" s="111">
        <v>188</v>
      </c>
      <c r="U38" s="109">
        <v>0.7094339622641509</v>
      </c>
      <c r="X38" s="25"/>
      <c r="Y38" s="25"/>
      <c r="Z38" s="25"/>
    </row>
    <row r="39" spans="1:26" x14ac:dyDescent="0.2">
      <c r="A39" s="10" t="s">
        <v>87</v>
      </c>
      <c r="B39" s="10" t="s">
        <v>88</v>
      </c>
      <c r="C39" s="10" t="s">
        <v>186</v>
      </c>
      <c r="D39" s="105">
        <v>2655</v>
      </c>
      <c r="E39" s="106">
        <v>90</v>
      </c>
      <c r="F39" s="113" t="s">
        <v>243</v>
      </c>
      <c r="G39" s="107" t="s">
        <v>243</v>
      </c>
      <c r="H39" s="108" t="s">
        <v>243</v>
      </c>
      <c r="I39" s="109" t="s">
        <v>243</v>
      </c>
      <c r="J39" s="114" t="s">
        <v>243</v>
      </c>
      <c r="K39" s="115" t="s">
        <v>243</v>
      </c>
      <c r="L39" s="109" t="s">
        <v>243</v>
      </c>
      <c r="M39" s="110">
        <v>635</v>
      </c>
      <c r="N39" s="111">
        <v>24</v>
      </c>
      <c r="O39" s="112">
        <v>0.26666666666666666</v>
      </c>
      <c r="P39" s="110">
        <v>2020</v>
      </c>
      <c r="Q39" s="111">
        <v>66</v>
      </c>
      <c r="R39" s="109">
        <v>0.73333333333333328</v>
      </c>
      <c r="S39" s="110">
        <v>1789</v>
      </c>
      <c r="T39" s="111">
        <v>57</v>
      </c>
      <c r="U39" s="109">
        <v>0.6333333333333333</v>
      </c>
      <c r="X39" s="25"/>
      <c r="Y39" s="25"/>
      <c r="Z39" s="25"/>
    </row>
    <row r="40" spans="1:26" x14ac:dyDescent="0.2">
      <c r="A40" s="10" t="s">
        <v>87</v>
      </c>
      <c r="B40" s="10" t="s">
        <v>89</v>
      </c>
      <c r="C40" s="10" t="s">
        <v>90</v>
      </c>
      <c r="D40" s="105">
        <v>28530</v>
      </c>
      <c r="E40" s="106">
        <v>962</v>
      </c>
      <c r="F40" s="382">
        <v>0.12370062370062371</v>
      </c>
      <c r="G40" s="107" t="s">
        <v>243</v>
      </c>
      <c r="H40" s="108" t="s">
        <v>243</v>
      </c>
      <c r="I40" s="109" t="s">
        <v>243</v>
      </c>
      <c r="J40" s="114">
        <v>37</v>
      </c>
      <c r="K40" s="115">
        <v>2</v>
      </c>
      <c r="L40" s="109">
        <v>2.0790020790020791E-3</v>
      </c>
      <c r="M40" s="110">
        <v>11037</v>
      </c>
      <c r="N40" s="111">
        <v>373</v>
      </c>
      <c r="O40" s="112">
        <v>0.38773388773388773</v>
      </c>
      <c r="P40" s="110">
        <v>17456</v>
      </c>
      <c r="Q40" s="111">
        <v>587</v>
      </c>
      <c r="R40" s="109">
        <v>0.61018711018711014</v>
      </c>
      <c r="S40" s="110">
        <v>13339</v>
      </c>
      <c r="T40" s="111">
        <v>467</v>
      </c>
      <c r="U40" s="109">
        <v>0.48544698544698545</v>
      </c>
      <c r="X40" s="25"/>
      <c r="Y40" s="25"/>
      <c r="Z40" s="25"/>
    </row>
    <row r="41" spans="1:26" x14ac:dyDescent="0.2">
      <c r="A41" s="10" t="s">
        <v>87</v>
      </c>
      <c r="B41" s="10" t="s">
        <v>96</v>
      </c>
      <c r="C41" s="10" t="s">
        <v>187</v>
      </c>
      <c r="D41" s="105">
        <v>8171</v>
      </c>
      <c r="E41" s="106">
        <v>249</v>
      </c>
      <c r="F41" s="113">
        <v>1.6064257028112448E-2</v>
      </c>
      <c r="G41" s="107" t="s">
        <v>243</v>
      </c>
      <c r="H41" s="108" t="s">
        <v>243</v>
      </c>
      <c r="I41" s="109" t="s">
        <v>243</v>
      </c>
      <c r="J41" s="114" t="s">
        <v>243</v>
      </c>
      <c r="K41" s="115" t="s">
        <v>243</v>
      </c>
      <c r="L41" s="109" t="s">
        <v>243</v>
      </c>
      <c r="M41" s="110">
        <v>1965</v>
      </c>
      <c r="N41" s="111">
        <v>51</v>
      </c>
      <c r="O41" s="112">
        <v>0.20481927710843373</v>
      </c>
      <c r="P41" s="110">
        <v>6206</v>
      </c>
      <c r="Q41" s="111">
        <v>198</v>
      </c>
      <c r="R41" s="109">
        <v>0.79518072289156627</v>
      </c>
      <c r="S41" s="110">
        <v>5313</v>
      </c>
      <c r="T41" s="111">
        <v>164</v>
      </c>
      <c r="U41" s="109">
        <v>0.65863453815261042</v>
      </c>
      <c r="X41" s="25"/>
      <c r="Y41" s="25"/>
      <c r="Z41" s="25"/>
    </row>
    <row r="42" spans="1:26" x14ac:dyDescent="0.2">
      <c r="A42" s="10" t="s">
        <v>87</v>
      </c>
      <c r="B42" s="10" t="s">
        <v>101</v>
      </c>
      <c r="C42" s="24" t="s">
        <v>162</v>
      </c>
      <c r="D42" s="105">
        <v>8440</v>
      </c>
      <c r="E42" s="106">
        <v>244</v>
      </c>
      <c r="F42" s="382">
        <v>0.14754098360655737</v>
      </c>
      <c r="G42" s="107" t="s">
        <v>243</v>
      </c>
      <c r="H42" s="108" t="s">
        <v>243</v>
      </c>
      <c r="I42" s="109" t="s">
        <v>243</v>
      </c>
      <c r="J42" s="114" t="s">
        <v>243</v>
      </c>
      <c r="K42" s="115" t="s">
        <v>243</v>
      </c>
      <c r="L42" s="109" t="s">
        <v>243</v>
      </c>
      <c r="M42" s="110">
        <v>2142</v>
      </c>
      <c r="N42" s="111">
        <v>60</v>
      </c>
      <c r="O42" s="112">
        <v>0.24590163934426229</v>
      </c>
      <c r="P42" s="110">
        <v>6298</v>
      </c>
      <c r="Q42" s="111">
        <v>184</v>
      </c>
      <c r="R42" s="109">
        <v>0.75409836065573765</v>
      </c>
      <c r="S42" s="110">
        <v>4792</v>
      </c>
      <c r="T42" s="111">
        <v>151</v>
      </c>
      <c r="U42" s="109">
        <v>0.61885245901639341</v>
      </c>
      <c r="X42" s="25"/>
      <c r="Y42" s="25"/>
      <c r="Z42" s="25"/>
    </row>
    <row r="43" spans="1:26" x14ac:dyDescent="0.2">
      <c r="A43" s="10" t="s">
        <v>87</v>
      </c>
      <c r="B43" s="10" t="s">
        <v>105</v>
      </c>
      <c r="C43" s="10" t="s">
        <v>188</v>
      </c>
      <c r="D43" s="105">
        <v>29124</v>
      </c>
      <c r="E43" s="106">
        <v>743</v>
      </c>
      <c r="F43" s="113">
        <v>7.2678331090174964E-2</v>
      </c>
      <c r="G43" s="107" t="s">
        <v>243</v>
      </c>
      <c r="H43" s="108" t="s">
        <v>243</v>
      </c>
      <c r="I43" s="109" t="s">
        <v>243</v>
      </c>
      <c r="J43" s="114" t="s">
        <v>243</v>
      </c>
      <c r="K43" s="115" t="s">
        <v>243</v>
      </c>
      <c r="L43" s="109" t="s">
        <v>243</v>
      </c>
      <c r="M43" s="110">
        <v>8773</v>
      </c>
      <c r="N43" s="111">
        <v>226</v>
      </c>
      <c r="O43" s="112">
        <v>0.30417227456258411</v>
      </c>
      <c r="P43" s="110">
        <v>20351</v>
      </c>
      <c r="Q43" s="111">
        <v>518</v>
      </c>
      <c r="R43" s="109">
        <v>0.69717362045760434</v>
      </c>
      <c r="S43" s="110">
        <v>15930</v>
      </c>
      <c r="T43" s="111">
        <v>403</v>
      </c>
      <c r="U43" s="109">
        <v>0.54239569313593539</v>
      </c>
      <c r="X43" s="25"/>
      <c r="Y43" s="25"/>
      <c r="Z43" s="25"/>
    </row>
    <row r="44" spans="1:26" ht="13.5" thickBot="1" x14ac:dyDescent="0.25">
      <c r="A44" s="28" t="s">
        <v>87</v>
      </c>
      <c r="B44" s="28" t="s">
        <v>110</v>
      </c>
      <c r="C44" s="28" t="s">
        <v>111</v>
      </c>
      <c r="D44" s="121">
        <v>83699</v>
      </c>
      <c r="E44" s="122">
        <v>3126</v>
      </c>
      <c r="F44" s="123">
        <v>6.5898912348048622E-2</v>
      </c>
      <c r="G44" s="144">
        <v>422</v>
      </c>
      <c r="H44" s="145">
        <v>26</v>
      </c>
      <c r="I44" s="131">
        <v>8.3173384516954576E-3</v>
      </c>
      <c r="J44" s="129">
        <v>1090</v>
      </c>
      <c r="K44" s="130">
        <v>116</v>
      </c>
      <c r="L44" s="131">
        <v>3.7108125399872044E-2</v>
      </c>
      <c r="M44" s="129">
        <v>31145</v>
      </c>
      <c r="N44" s="130">
        <v>1249</v>
      </c>
      <c r="O44" s="131">
        <v>0.39955214331413946</v>
      </c>
      <c r="P44" s="129">
        <v>51042</v>
      </c>
      <c r="Q44" s="130">
        <v>1746</v>
      </c>
      <c r="R44" s="126">
        <v>0.55854126679462568</v>
      </c>
      <c r="S44" s="129">
        <v>41025</v>
      </c>
      <c r="T44" s="130">
        <v>1393</v>
      </c>
      <c r="U44" s="126">
        <v>0.445617402431222</v>
      </c>
      <c r="X44" s="25"/>
      <c r="Y44" s="25"/>
      <c r="Z44" s="25"/>
    </row>
    <row r="45" spans="1:26" ht="13.5" thickTop="1" x14ac:dyDescent="0.2">
      <c r="A45" s="560" t="s">
        <v>149</v>
      </c>
      <c r="B45" s="561"/>
      <c r="C45" s="562"/>
      <c r="D45" s="77">
        <v>168904</v>
      </c>
      <c r="E45" s="132">
        <v>5565</v>
      </c>
      <c r="F45" s="133">
        <v>8.5175202156334229E-2</v>
      </c>
      <c r="G45" s="82">
        <v>422</v>
      </c>
      <c r="H45" s="134">
        <v>26</v>
      </c>
      <c r="I45" s="85">
        <v>4.6720575022461816E-3</v>
      </c>
      <c r="J45" s="135">
        <v>1127</v>
      </c>
      <c r="K45" s="136">
        <v>117</v>
      </c>
      <c r="L45" s="76">
        <v>2.1024258760107817E-2</v>
      </c>
      <c r="M45" s="80">
        <v>57371</v>
      </c>
      <c r="N45" s="137">
        <v>1995</v>
      </c>
      <c r="O45" s="76">
        <v>0.35849056603773582</v>
      </c>
      <c r="P45" s="80">
        <v>109984</v>
      </c>
      <c r="Q45" s="137">
        <v>3440</v>
      </c>
      <c r="R45" s="85">
        <v>0.61814914645103325</v>
      </c>
      <c r="S45" s="80">
        <v>87904</v>
      </c>
      <c r="T45" s="137">
        <v>2767</v>
      </c>
      <c r="U45" s="85">
        <v>0.49721473495058399</v>
      </c>
      <c r="X45" s="25"/>
      <c r="Y45" s="25"/>
      <c r="Z45" s="25"/>
    </row>
    <row r="46" spans="1:26" x14ac:dyDescent="0.2">
      <c r="A46" s="10" t="s">
        <v>55</v>
      </c>
      <c r="B46" s="10" t="s">
        <v>53</v>
      </c>
      <c r="C46" s="10" t="s">
        <v>54</v>
      </c>
      <c r="D46" s="105">
        <v>9231</v>
      </c>
      <c r="E46" s="106">
        <v>316</v>
      </c>
      <c r="F46" s="113">
        <v>4.1139240506329111E-2</v>
      </c>
      <c r="G46" s="107" t="s">
        <v>243</v>
      </c>
      <c r="H46" s="108" t="s">
        <v>243</v>
      </c>
      <c r="I46" s="109" t="s">
        <v>243</v>
      </c>
      <c r="J46" s="114" t="s">
        <v>243</v>
      </c>
      <c r="K46" s="115" t="s">
        <v>243</v>
      </c>
      <c r="L46" s="109" t="s">
        <v>243</v>
      </c>
      <c r="M46" s="110">
        <v>1039</v>
      </c>
      <c r="N46" s="111">
        <v>33</v>
      </c>
      <c r="O46" s="112">
        <v>0.10443037974683544</v>
      </c>
      <c r="P46" s="110">
        <v>8192</v>
      </c>
      <c r="Q46" s="111">
        <v>283</v>
      </c>
      <c r="R46" s="109">
        <v>0.89556962025316456</v>
      </c>
      <c r="S46" s="110">
        <v>7207</v>
      </c>
      <c r="T46" s="111">
        <v>252</v>
      </c>
      <c r="U46" s="109">
        <v>0.79746835443037978</v>
      </c>
      <c r="X46" s="25"/>
      <c r="Y46" s="25"/>
      <c r="Z46" s="25"/>
    </row>
    <row r="47" spans="1:26" x14ac:dyDescent="0.2">
      <c r="A47" s="10" t="s">
        <v>55</v>
      </c>
      <c r="B47" s="10" t="s">
        <v>56</v>
      </c>
      <c r="C47" s="10" t="s">
        <v>57</v>
      </c>
      <c r="D47" s="105">
        <v>17994</v>
      </c>
      <c r="E47" s="106">
        <v>556</v>
      </c>
      <c r="F47" s="113">
        <v>4.8561151079136694E-2</v>
      </c>
      <c r="G47" s="107" t="s">
        <v>243</v>
      </c>
      <c r="H47" s="108" t="s">
        <v>243</v>
      </c>
      <c r="I47" s="109" t="s">
        <v>243</v>
      </c>
      <c r="J47" s="114">
        <v>32</v>
      </c>
      <c r="K47" s="115">
        <v>1</v>
      </c>
      <c r="L47" s="109">
        <v>1.7985611510791368E-3</v>
      </c>
      <c r="M47" s="110">
        <v>4733</v>
      </c>
      <c r="N47" s="111">
        <v>136</v>
      </c>
      <c r="O47" s="112">
        <v>0.2446043165467626</v>
      </c>
      <c r="P47" s="110">
        <v>13229</v>
      </c>
      <c r="Q47" s="111">
        <v>421</v>
      </c>
      <c r="R47" s="109">
        <v>0.7571942446043165</v>
      </c>
      <c r="S47" s="110">
        <v>10347</v>
      </c>
      <c r="T47" s="111">
        <v>327</v>
      </c>
      <c r="U47" s="109">
        <v>0.58812949640287771</v>
      </c>
      <c r="X47" s="25"/>
      <c r="Y47" s="25"/>
      <c r="Z47" s="25"/>
    </row>
    <row r="48" spans="1:26" x14ac:dyDescent="0.2">
      <c r="A48" s="10" t="s">
        <v>55</v>
      </c>
      <c r="B48" s="10" t="s">
        <v>58</v>
      </c>
      <c r="C48" s="10" t="s">
        <v>189</v>
      </c>
      <c r="D48" s="105">
        <v>18686</v>
      </c>
      <c r="E48" s="106">
        <v>461</v>
      </c>
      <c r="F48" s="382">
        <v>0.15401301518438179</v>
      </c>
      <c r="G48" s="107" t="s">
        <v>243</v>
      </c>
      <c r="H48" s="108" t="s">
        <v>243</v>
      </c>
      <c r="I48" s="109" t="s">
        <v>243</v>
      </c>
      <c r="J48" s="114" t="s">
        <v>243</v>
      </c>
      <c r="K48" s="115" t="s">
        <v>243</v>
      </c>
      <c r="L48" s="109" t="s">
        <v>243</v>
      </c>
      <c r="M48" s="110">
        <v>2918</v>
      </c>
      <c r="N48" s="111">
        <v>81</v>
      </c>
      <c r="O48" s="112">
        <v>0.175704989154013</v>
      </c>
      <c r="P48" s="110">
        <v>15768</v>
      </c>
      <c r="Q48" s="111">
        <v>381</v>
      </c>
      <c r="R48" s="109">
        <v>0.82646420824295008</v>
      </c>
      <c r="S48" s="110">
        <v>13845</v>
      </c>
      <c r="T48" s="111">
        <v>331</v>
      </c>
      <c r="U48" s="109">
        <v>0.71800433839479394</v>
      </c>
      <c r="X48" s="25"/>
      <c r="Y48" s="25"/>
      <c r="Z48" s="25"/>
    </row>
    <row r="49" spans="1:26" x14ac:dyDescent="0.2">
      <c r="A49" s="10" t="s">
        <v>55</v>
      </c>
      <c r="B49" s="10" t="s">
        <v>59</v>
      </c>
      <c r="C49" s="10" t="s">
        <v>60</v>
      </c>
      <c r="D49" s="105">
        <v>18183</v>
      </c>
      <c r="E49" s="106">
        <v>490</v>
      </c>
      <c r="F49" s="113">
        <v>3.0612244897959183E-2</v>
      </c>
      <c r="G49" s="107" t="s">
        <v>243</v>
      </c>
      <c r="H49" s="108" t="s">
        <v>243</v>
      </c>
      <c r="I49" s="109" t="s">
        <v>243</v>
      </c>
      <c r="J49" s="114" t="s">
        <v>243</v>
      </c>
      <c r="K49" s="115" t="s">
        <v>243</v>
      </c>
      <c r="L49" s="109" t="s">
        <v>243</v>
      </c>
      <c r="M49" s="110">
        <v>7178</v>
      </c>
      <c r="N49" s="111">
        <v>199</v>
      </c>
      <c r="O49" s="112">
        <v>0.40612244897959182</v>
      </c>
      <c r="P49" s="110">
        <v>11005</v>
      </c>
      <c r="Q49" s="111">
        <v>292</v>
      </c>
      <c r="R49" s="109">
        <v>0.59591836734693882</v>
      </c>
      <c r="S49" s="110">
        <v>9346</v>
      </c>
      <c r="T49" s="111">
        <v>241</v>
      </c>
      <c r="U49" s="109">
        <v>0.49183673469387756</v>
      </c>
      <c r="X49" s="25"/>
      <c r="Y49" s="25"/>
      <c r="Z49" s="25"/>
    </row>
    <row r="50" spans="1:26" x14ac:dyDescent="0.2">
      <c r="A50" s="10" t="s">
        <v>55</v>
      </c>
      <c r="B50" s="10" t="s">
        <v>63</v>
      </c>
      <c r="C50" s="10" t="s">
        <v>190</v>
      </c>
      <c r="D50" s="105">
        <v>7089</v>
      </c>
      <c r="E50" s="106">
        <v>203</v>
      </c>
      <c r="F50" s="113">
        <v>1.4778325123152709E-2</v>
      </c>
      <c r="G50" s="107" t="s">
        <v>243</v>
      </c>
      <c r="H50" s="108" t="s">
        <v>243</v>
      </c>
      <c r="I50" s="109" t="s">
        <v>243</v>
      </c>
      <c r="J50" s="114" t="s">
        <v>243</v>
      </c>
      <c r="K50" s="115" t="s">
        <v>243</v>
      </c>
      <c r="L50" s="109" t="s">
        <v>243</v>
      </c>
      <c r="M50" s="110">
        <v>1434</v>
      </c>
      <c r="N50" s="111">
        <v>35</v>
      </c>
      <c r="O50" s="112">
        <v>0.17241379310344829</v>
      </c>
      <c r="P50" s="110">
        <v>5655</v>
      </c>
      <c r="Q50" s="111">
        <v>168</v>
      </c>
      <c r="R50" s="109">
        <v>0.82758620689655171</v>
      </c>
      <c r="S50" s="110">
        <v>4716</v>
      </c>
      <c r="T50" s="111">
        <v>141</v>
      </c>
      <c r="U50" s="109">
        <v>0.69458128078817738</v>
      </c>
      <c r="X50" s="25"/>
      <c r="Y50" s="25"/>
      <c r="Z50" s="25"/>
    </row>
    <row r="51" spans="1:26" x14ac:dyDescent="0.2">
      <c r="A51" s="10" t="s">
        <v>55</v>
      </c>
      <c r="B51" s="10" t="s">
        <v>66</v>
      </c>
      <c r="C51" s="10" t="s">
        <v>67</v>
      </c>
      <c r="D51" s="105">
        <v>32686</v>
      </c>
      <c r="E51" s="106">
        <v>1027</v>
      </c>
      <c r="F51" s="113">
        <v>4.5764362220058426E-2</v>
      </c>
      <c r="G51" s="107" t="s">
        <v>243</v>
      </c>
      <c r="H51" s="108" t="s">
        <v>243</v>
      </c>
      <c r="I51" s="109" t="s">
        <v>243</v>
      </c>
      <c r="J51" s="114" t="s">
        <v>243</v>
      </c>
      <c r="K51" s="115" t="s">
        <v>243</v>
      </c>
      <c r="L51" s="109" t="s">
        <v>243</v>
      </c>
      <c r="M51" s="110">
        <v>11586</v>
      </c>
      <c r="N51" s="111">
        <v>408</v>
      </c>
      <c r="O51" s="112">
        <v>0.39727361246348586</v>
      </c>
      <c r="P51" s="110">
        <v>21100</v>
      </c>
      <c r="Q51" s="111">
        <v>622</v>
      </c>
      <c r="R51" s="109">
        <v>0.60564751703992215</v>
      </c>
      <c r="S51" s="110">
        <v>16742</v>
      </c>
      <c r="T51" s="111">
        <v>485</v>
      </c>
      <c r="U51" s="109">
        <v>0.47224926971762415</v>
      </c>
      <c r="X51" s="25"/>
      <c r="Y51" s="25"/>
      <c r="Z51" s="25"/>
    </row>
    <row r="52" spans="1:26" x14ac:dyDescent="0.2">
      <c r="A52" s="10" t="s">
        <v>55</v>
      </c>
      <c r="B52" s="10" t="s">
        <v>68</v>
      </c>
      <c r="C52" s="10" t="s">
        <v>69</v>
      </c>
      <c r="D52" s="105">
        <v>38389</v>
      </c>
      <c r="E52" s="106">
        <v>1673</v>
      </c>
      <c r="F52" s="113">
        <v>2.9886431560071729E-3</v>
      </c>
      <c r="G52" s="107" t="s">
        <v>243</v>
      </c>
      <c r="H52" s="108" t="s">
        <v>243</v>
      </c>
      <c r="I52" s="109" t="s">
        <v>243</v>
      </c>
      <c r="J52" s="110">
        <v>577</v>
      </c>
      <c r="K52" s="111">
        <v>11</v>
      </c>
      <c r="L52" s="112">
        <v>6.5750149432157803E-3</v>
      </c>
      <c r="M52" s="110">
        <v>33051</v>
      </c>
      <c r="N52" s="111">
        <v>1497</v>
      </c>
      <c r="O52" s="112">
        <v>0.89479976090854751</v>
      </c>
      <c r="P52" s="110">
        <v>4761</v>
      </c>
      <c r="Q52" s="111">
        <v>170</v>
      </c>
      <c r="R52" s="109">
        <v>0.10161386730424388</v>
      </c>
      <c r="S52" s="110">
        <v>2330</v>
      </c>
      <c r="T52" s="111">
        <v>69</v>
      </c>
      <c r="U52" s="109">
        <v>4.1243275552898986E-2</v>
      </c>
      <c r="X52" s="25"/>
      <c r="Y52" s="25"/>
      <c r="Z52" s="25"/>
    </row>
    <row r="53" spans="1:26" x14ac:dyDescent="0.2">
      <c r="A53" s="10" t="s">
        <v>55</v>
      </c>
      <c r="B53" s="10" t="s">
        <v>70</v>
      </c>
      <c r="C53" s="10" t="s">
        <v>171</v>
      </c>
      <c r="D53" s="105">
        <v>19206</v>
      </c>
      <c r="E53" s="106">
        <v>493</v>
      </c>
      <c r="F53" s="120">
        <v>4.0567951318458417E-3</v>
      </c>
      <c r="G53" s="107" t="s">
        <v>243</v>
      </c>
      <c r="H53" s="108" t="s">
        <v>243</v>
      </c>
      <c r="I53" s="109" t="s">
        <v>243</v>
      </c>
      <c r="J53" s="110">
        <v>2212</v>
      </c>
      <c r="K53" s="111">
        <v>76</v>
      </c>
      <c r="L53" s="112">
        <v>0.15415821501014199</v>
      </c>
      <c r="M53" s="110">
        <v>16994</v>
      </c>
      <c r="N53" s="111">
        <v>423</v>
      </c>
      <c r="O53" s="112">
        <v>0.85801217038539557</v>
      </c>
      <c r="P53" s="114" t="s">
        <v>243</v>
      </c>
      <c r="Q53" s="115" t="s">
        <v>243</v>
      </c>
      <c r="R53" s="109" t="s">
        <v>243</v>
      </c>
      <c r="S53" s="114" t="s">
        <v>243</v>
      </c>
      <c r="T53" s="115" t="s">
        <v>243</v>
      </c>
      <c r="U53" s="109" t="s">
        <v>243</v>
      </c>
      <c r="X53" s="25"/>
      <c r="Y53" s="25"/>
      <c r="Z53" s="25"/>
    </row>
    <row r="54" spans="1:26" x14ac:dyDescent="0.2">
      <c r="A54" s="10" t="s">
        <v>55</v>
      </c>
      <c r="B54" s="10" t="s">
        <v>71</v>
      </c>
      <c r="C54" s="10" t="s">
        <v>191</v>
      </c>
      <c r="D54" s="105">
        <v>8412</v>
      </c>
      <c r="E54" s="106">
        <v>269</v>
      </c>
      <c r="F54" s="113">
        <v>7.4349442379182153E-3</v>
      </c>
      <c r="G54" s="107" t="s">
        <v>243</v>
      </c>
      <c r="H54" s="108" t="s">
        <v>243</v>
      </c>
      <c r="I54" s="109" t="s">
        <v>243</v>
      </c>
      <c r="J54" s="114" t="s">
        <v>243</v>
      </c>
      <c r="K54" s="115" t="s">
        <v>243</v>
      </c>
      <c r="L54" s="109" t="s">
        <v>243</v>
      </c>
      <c r="M54" s="110">
        <v>1138</v>
      </c>
      <c r="N54" s="111">
        <v>43</v>
      </c>
      <c r="O54" s="112">
        <v>0.15985130111524162</v>
      </c>
      <c r="P54" s="110">
        <v>7274</v>
      </c>
      <c r="Q54" s="111">
        <v>226</v>
      </c>
      <c r="R54" s="109">
        <v>0.8401486988847584</v>
      </c>
      <c r="S54" s="110">
        <v>5602</v>
      </c>
      <c r="T54" s="111">
        <v>189</v>
      </c>
      <c r="U54" s="109">
        <v>0.70260223048327142</v>
      </c>
      <c r="X54" s="25"/>
      <c r="Y54" s="25"/>
      <c r="Z54" s="25"/>
    </row>
    <row r="55" spans="1:26" x14ac:dyDescent="0.2">
      <c r="A55" s="10" t="s">
        <v>55</v>
      </c>
      <c r="B55" s="10" t="s">
        <v>72</v>
      </c>
      <c r="C55" s="10" t="s">
        <v>192</v>
      </c>
      <c r="D55" s="105">
        <v>7341</v>
      </c>
      <c r="E55" s="106">
        <v>196</v>
      </c>
      <c r="F55" s="113">
        <v>4.5918367346938778E-2</v>
      </c>
      <c r="G55" s="107" t="s">
        <v>243</v>
      </c>
      <c r="H55" s="108" t="s">
        <v>243</v>
      </c>
      <c r="I55" s="109" t="s">
        <v>243</v>
      </c>
      <c r="J55" s="114" t="s">
        <v>243</v>
      </c>
      <c r="K55" s="115" t="s">
        <v>243</v>
      </c>
      <c r="L55" s="109" t="s">
        <v>243</v>
      </c>
      <c r="M55" s="110">
        <v>2628</v>
      </c>
      <c r="N55" s="111">
        <v>38</v>
      </c>
      <c r="O55" s="112">
        <v>0.19387755102040816</v>
      </c>
      <c r="P55" s="110">
        <v>4713</v>
      </c>
      <c r="Q55" s="111">
        <v>158</v>
      </c>
      <c r="R55" s="109">
        <v>0.80612244897959184</v>
      </c>
      <c r="S55" s="110">
        <v>3800</v>
      </c>
      <c r="T55" s="111">
        <v>131</v>
      </c>
      <c r="U55" s="109">
        <v>0.66836734693877553</v>
      </c>
      <c r="X55" s="25"/>
      <c r="Y55" s="25"/>
      <c r="Z55" s="25"/>
    </row>
    <row r="56" spans="1:26" x14ac:dyDescent="0.2">
      <c r="A56" s="10" t="s">
        <v>55</v>
      </c>
      <c r="B56" s="10" t="s">
        <v>73</v>
      </c>
      <c r="C56" s="10" t="s">
        <v>193</v>
      </c>
      <c r="D56" s="105">
        <v>11625</v>
      </c>
      <c r="E56" s="106">
        <v>223</v>
      </c>
      <c r="F56" s="113">
        <v>4.0358744394618833E-2</v>
      </c>
      <c r="G56" s="107" t="s">
        <v>243</v>
      </c>
      <c r="H56" s="108" t="s">
        <v>243</v>
      </c>
      <c r="I56" s="109" t="s">
        <v>243</v>
      </c>
      <c r="J56" s="114" t="s">
        <v>243</v>
      </c>
      <c r="K56" s="115" t="s">
        <v>243</v>
      </c>
      <c r="L56" s="109" t="s">
        <v>243</v>
      </c>
      <c r="M56" s="110">
        <v>3604</v>
      </c>
      <c r="N56" s="111">
        <v>49</v>
      </c>
      <c r="O56" s="112">
        <v>0.21973094170403587</v>
      </c>
      <c r="P56" s="110">
        <v>8021</v>
      </c>
      <c r="Q56" s="111">
        <v>175</v>
      </c>
      <c r="R56" s="109">
        <v>0.7847533632286996</v>
      </c>
      <c r="S56" s="110">
        <v>6536</v>
      </c>
      <c r="T56" s="111">
        <v>138</v>
      </c>
      <c r="U56" s="109">
        <v>0.6188340807174888</v>
      </c>
      <c r="X56" s="25"/>
      <c r="Y56" s="25"/>
      <c r="Z56" s="25"/>
    </row>
    <row r="57" spans="1:26" x14ac:dyDescent="0.2">
      <c r="A57" s="10" t="s">
        <v>55</v>
      </c>
      <c r="B57" s="10" t="s">
        <v>74</v>
      </c>
      <c r="C57" s="10" t="s">
        <v>194</v>
      </c>
      <c r="D57" s="105">
        <v>17273</v>
      </c>
      <c r="E57" s="106">
        <v>503</v>
      </c>
      <c r="F57" s="113">
        <v>6.7594433399602388E-2</v>
      </c>
      <c r="G57" s="107" t="s">
        <v>243</v>
      </c>
      <c r="H57" s="108" t="s">
        <v>243</v>
      </c>
      <c r="I57" s="109" t="s">
        <v>243</v>
      </c>
      <c r="J57" s="114" t="s">
        <v>243</v>
      </c>
      <c r="K57" s="115" t="s">
        <v>243</v>
      </c>
      <c r="L57" s="109" t="s">
        <v>243</v>
      </c>
      <c r="M57" s="110">
        <v>4122</v>
      </c>
      <c r="N57" s="111">
        <v>98</v>
      </c>
      <c r="O57" s="112">
        <v>0.19483101391650098</v>
      </c>
      <c r="P57" s="110">
        <v>13151</v>
      </c>
      <c r="Q57" s="111">
        <v>405</v>
      </c>
      <c r="R57" s="109">
        <v>0.80516898608349896</v>
      </c>
      <c r="S57" s="110">
        <v>10649</v>
      </c>
      <c r="T57" s="111">
        <v>331</v>
      </c>
      <c r="U57" s="109">
        <v>0.65805168986083495</v>
      </c>
      <c r="X57" s="25"/>
      <c r="Y57" s="25"/>
      <c r="Z57" s="25"/>
    </row>
    <row r="58" spans="1:26" x14ac:dyDescent="0.2">
      <c r="A58" s="10" t="s">
        <v>55</v>
      </c>
      <c r="B58" s="10" t="s">
        <v>75</v>
      </c>
      <c r="C58" s="10" t="s">
        <v>195</v>
      </c>
      <c r="D58" s="105">
        <v>66503</v>
      </c>
      <c r="E58" s="106">
        <v>2754</v>
      </c>
      <c r="F58" s="113">
        <v>3.6310820624546115E-4</v>
      </c>
      <c r="G58" s="107" t="s">
        <v>243</v>
      </c>
      <c r="H58" s="108" t="s">
        <v>243</v>
      </c>
      <c r="I58" s="109" t="s">
        <v>243</v>
      </c>
      <c r="J58" s="110">
        <v>93</v>
      </c>
      <c r="K58" s="111">
        <v>9</v>
      </c>
      <c r="L58" s="112">
        <v>3.2679738562091504E-3</v>
      </c>
      <c r="M58" s="110">
        <v>60218</v>
      </c>
      <c r="N58" s="111">
        <v>2476</v>
      </c>
      <c r="O58" s="112">
        <v>0.89905591866376178</v>
      </c>
      <c r="P58" s="110">
        <v>6192</v>
      </c>
      <c r="Q58" s="111">
        <v>278</v>
      </c>
      <c r="R58" s="109">
        <v>0.1009440813362382</v>
      </c>
      <c r="S58" s="110">
        <v>2005</v>
      </c>
      <c r="T58" s="111">
        <v>111</v>
      </c>
      <c r="U58" s="109">
        <v>4.0305010893246188E-2</v>
      </c>
      <c r="X58" s="25"/>
      <c r="Y58" s="25"/>
      <c r="Z58" s="25"/>
    </row>
    <row r="59" spans="1:26" x14ac:dyDescent="0.2">
      <c r="A59" s="10" t="s">
        <v>55</v>
      </c>
      <c r="B59" s="10" t="s">
        <v>76</v>
      </c>
      <c r="C59" s="10" t="s">
        <v>77</v>
      </c>
      <c r="D59" s="105">
        <v>10050</v>
      </c>
      <c r="E59" s="106">
        <v>82</v>
      </c>
      <c r="F59" s="120" t="s">
        <v>243</v>
      </c>
      <c r="G59" s="107" t="s">
        <v>243</v>
      </c>
      <c r="H59" s="108" t="s">
        <v>243</v>
      </c>
      <c r="I59" s="109" t="s">
        <v>243</v>
      </c>
      <c r="J59" s="114" t="s">
        <v>243</v>
      </c>
      <c r="K59" s="115" t="s">
        <v>243</v>
      </c>
      <c r="L59" s="109" t="s">
        <v>243</v>
      </c>
      <c r="M59" s="110">
        <v>10050</v>
      </c>
      <c r="N59" s="111">
        <v>82</v>
      </c>
      <c r="O59" s="112">
        <v>1</v>
      </c>
      <c r="P59" s="114" t="s">
        <v>243</v>
      </c>
      <c r="Q59" s="115" t="s">
        <v>243</v>
      </c>
      <c r="R59" s="109" t="s">
        <v>243</v>
      </c>
      <c r="S59" s="114" t="s">
        <v>243</v>
      </c>
      <c r="T59" s="115" t="s">
        <v>243</v>
      </c>
      <c r="U59" s="109" t="s">
        <v>243</v>
      </c>
      <c r="X59" s="25"/>
      <c r="Y59" s="25"/>
      <c r="Z59" s="25"/>
    </row>
    <row r="60" spans="1:26" x14ac:dyDescent="0.2">
      <c r="A60" s="10" t="s">
        <v>55</v>
      </c>
      <c r="B60" s="10" t="s">
        <v>79</v>
      </c>
      <c r="C60" s="10" t="s">
        <v>392</v>
      </c>
      <c r="D60" s="105">
        <v>48628</v>
      </c>
      <c r="E60" s="106">
        <v>1147</v>
      </c>
      <c r="F60" s="113">
        <v>2.4411508282476024E-2</v>
      </c>
      <c r="G60" s="107" t="s">
        <v>243</v>
      </c>
      <c r="H60" s="108" t="s">
        <v>243</v>
      </c>
      <c r="I60" s="109" t="s">
        <v>243</v>
      </c>
      <c r="J60" s="114" t="s">
        <v>243</v>
      </c>
      <c r="K60" s="115" t="s">
        <v>243</v>
      </c>
      <c r="L60" s="109" t="s">
        <v>243</v>
      </c>
      <c r="M60" s="110">
        <v>7152</v>
      </c>
      <c r="N60" s="111">
        <v>171</v>
      </c>
      <c r="O60" s="112">
        <v>0.14908456843940715</v>
      </c>
      <c r="P60" s="110">
        <v>41476</v>
      </c>
      <c r="Q60" s="111">
        <v>978</v>
      </c>
      <c r="R60" s="109">
        <v>0.85265911072362688</v>
      </c>
      <c r="S60" s="110">
        <v>33972</v>
      </c>
      <c r="T60" s="111">
        <v>816</v>
      </c>
      <c r="U60" s="109">
        <v>0.71142109851787272</v>
      </c>
      <c r="X60" s="25"/>
      <c r="Y60" s="25"/>
      <c r="Z60" s="25"/>
    </row>
    <row r="61" spans="1:26" x14ac:dyDescent="0.2">
      <c r="A61" s="10" t="s">
        <v>55</v>
      </c>
      <c r="B61" s="10" t="s">
        <v>80</v>
      </c>
      <c r="C61" s="10" t="s">
        <v>196</v>
      </c>
      <c r="D61" s="105">
        <v>43706</v>
      </c>
      <c r="E61" s="106">
        <v>1778</v>
      </c>
      <c r="F61" s="113">
        <v>1.4623172103487065E-2</v>
      </c>
      <c r="G61" s="118">
        <v>982</v>
      </c>
      <c r="H61" s="119">
        <v>103</v>
      </c>
      <c r="I61" s="112">
        <v>5.7930258717660291E-2</v>
      </c>
      <c r="J61" s="110">
        <v>4005</v>
      </c>
      <c r="K61" s="111">
        <v>378</v>
      </c>
      <c r="L61" s="112">
        <v>0.2125984251968504</v>
      </c>
      <c r="M61" s="110">
        <v>17424</v>
      </c>
      <c r="N61" s="111">
        <v>824</v>
      </c>
      <c r="O61" s="112">
        <v>0.46344206974128233</v>
      </c>
      <c r="P61" s="110">
        <v>21295</v>
      </c>
      <c r="Q61" s="111">
        <v>480</v>
      </c>
      <c r="R61" s="109">
        <v>0.26996625421822273</v>
      </c>
      <c r="S61" s="110">
        <v>16848</v>
      </c>
      <c r="T61" s="111">
        <v>388</v>
      </c>
      <c r="U61" s="109">
        <v>0.21822272215973004</v>
      </c>
      <c r="X61" s="25"/>
      <c r="Y61" s="25"/>
      <c r="Z61" s="25"/>
    </row>
    <row r="62" spans="1:26" x14ac:dyDescent="0.2">
      <c r="A62" s="10" t="s">
        <v>55</v>
      </c>
      <c r="B62" s="10" t="s">
        <v>81</v>
      </c>
      <c r="C62" s="10" t="s">
        <v>209</v>
      </c>
      <c r="D62" s="105">
        <v>9833</v>
      </c>
      <c r="E62" s="106">
        <v>121</v>
      </c>
      <c r="F62" s="120" t="s">
        <v>243</v>
      </c>
      <c r="G62" s="118">
        <v>1887</v>
      </c>
      <c r="H62" s="119">
        <v>21</v>
      </c>
      <c r="I62" s="112">
        <v>0.17355371900826447</v>
      </c>
      <c r="J62" s="110">
        <v>7695</v>
      </c>
      <c r="K62" s="111">
        <v>103</v>
      </c>
      <c r="L62" s="112">
        <v>0.85123966942148765</v>
      </c>
      <c r="M62" s="114">
        <v>251</v>
      </c>
      <c r="N62" s="115">
        <v>3</v>
      </c>
      <c r="O62" s="109">
        <v>2.4793388429752067E-2</v>
      </c>
      <c r="P62" s="114" t="s">
        <v>243</v>
      </c>
      <c r="Q62" s="115" t="s">
        <v>243</v>
      </c>
      <c r="R62" s="109" t="s">
        <v>243</v>
      </c>
      <c r="S62" s="114" t="s">
        <v>243</v>
      </c>
      <c r="T62" s="115" t="s">
        <v>243</v>
      </c>
      <c r="U62" s="109" t="s">
        <v>243</v>
      </c>
      <c r="X62" s="25"/>
      <c r="Y62" s="25"/>
      <c r="Z62" s="25"/>
    </row>
    <row r="63" spans="1:26" x14ac:dyDescent="0.2">
      <c r="A63" s="10" t="s">
        <v>55</v>
      </c>
      <c r="B63" s="10" t="s">
        <v>82</v>
      </c>
      <c r="C63" s="10" t="s">
        <v>197</v>
      </c>
      <c r="D63" s="105">
        <v>8194</v>
      </c>
      <c r="E63" s="106">
        <v>272</v>
      </c>
      <c r="F63" s="120" t="s">
        <v>243</v>
      </c>
      <c r="G63" s="107" t="s">
        <v>243</v>
      </c>
      <c r="H63" s="108" t="s">
        <v>243</v>
      </c>
      <c r="I63" s="109" t="s">
        <v>243</v>
      </c>
      <c r="J63" s="114" t="s">
        <v>243</v>
      </c>
      <c r="K63" s="115" t="s">
        <v>243</v>
      </c>
      <c r="L63" s="109" t="s">
        <v>243</v>
      </c>
      <c r="M63" s="110">
        <v>8194</v>
      </c>
      <c r="N63" s="111">
        <v>272</v>
      </c>
      <c r="O63" s="112">
        <v>1</v>
      </c>
      <c r="P63" s="114" t="s">
        <v>243</v>
      </c>
      <c r="Q63" s="115" t="s">
        <v>243</v>
      </c>
      <c r="R63" s="109" t="s">
        <v>243</v>
      </c>
      <c r="S63" s="114" t="s">
        <v>243</v>
      </c>
      <c r="T63" s="115" t="s">
        <v>243</v>
      </c>
      <c r="U63" s="109" t="s">
        <v>243</v>
      </c>
      <c r="X63" s="25"/>
      <c r="Y63" s="25"/>
      <c r="Z63" s="25"/>
    </row>
    <row r="64" spans="1:26" x14ac:dyDescent="0.2">
      <c r="A64" s="10" t="s">
        <v>55</v>
      </c>
      <c r="B64" s="10" t="s">
        <v>84</v>
      </c>
      <c r="C64" s="10" t="s">
        <v>85</v>
      </c>
      <c r="D64" s="105">
        <v>13059</v>
      </c>
      <c r="E64" s="106">
        <v>282</v>
      </c>
      <c r="F64" s="120" t="s">
        <v>243</v>
      </c>
      <c r="G64" s="107" t="s">
        <v>243</v>
      </c>
      <c r="H64" s="108" t="s">
        <v>243</v>
      </c>
      <c r="I64" s="109" t="s">
        <v>243</v>
      </c>
      <c r="J64" s="114" t="s">
        <v>243</v>
      </c>
      <c r="K64" s="115" t="s">
        <v>243</v>
      </c>
      <c r="L64" s="109" t="s">
        <v>243</v>
      </c>
      <c r="M64" s="110">
        <v>13059</v>
      </c>
      <c r="N64" s="111">
        <v>282</v>
      </c>
      <c r="O64" s="112">
        <v>1</v>
      </c>
      <c r="P64" s="114" t="s">
        <v>243</v>
      </c>
      <c r="Q64" s="115" t="s">
        <v>243</v>
      </c>
      <c r="R64" s="109" t="s">
        <v>243</v>
      </c>
      <c r="S64" s="114" t="s">
        <v>243</v>
      </c>
      <c r="T64" s="115" t="s">
        <v>243</v>
      </c>
      <c r="U64" s="109" t="s">
        <v>243</v>
      </c>
      <c r="X64" s="25"/>
      <c r="Y64" s="25"/>
      <c r="Z64" s="25"/>
    </row>
    <row r="65" spans="1:26" x14ac:dyDescent="0.2">
      <c r="A65" s="10" t="s">
        <v>55</v>
      </c>
      <c r="B65" s="10" t="s">
        <v>210</v>
      </c>
      <c r="C65" s="24" t="s">
        <v>211</v>
      </c>
      <c r="D65" s="121">
        <v>23230</v>
      </c>
      <c r="E65" s="122">
        <v>661</v>
      </c>
      <c r="F65" s="146">
        <v>1.2102874432677761E-2</v>
      </c>
      <c r="G65" s="124" t="s">
        <v>243</v>
      </c>
      <c r="H65" s="125" t="s">
        <v>243</v>
      </c>
      <c r="I65" s="126" t="s">
        <v>243</v>
      </c>
      <c r="J65" s="127" t="s">
        <v>243</v>
      </c>
      <c r="K65" s="128" t="s">
        <v>243</v>
      </c>
      <c r="L65" s="126" t="s">
        <v>243</v>
      </c>
      <c r="M65" s="129">
        <v>6841</v>
      </c>
      <c r="N65" s="130">
        <v>187</v>
      </c>
      <c r="O65" s="131">
        <v>0.28290468986384265</v>
      </c>
      <c r="P65" s="127">
        <v>16389</v>
      </c>
      <c r="Q65" s="128">
        <v>477</v>
      </c>
      <c r="R65" s="126">
        <v>0.72163388804841144</v>
      </c>
      <c r="S65" s="127" t="s">
        <v>243</v>
      </c>
      <c r="T65" s="128">
        <v>370</v>
      </c>
      <c r="U65" s="126">
        <v>0.55975794251134647</v>
      </c>
      <c r="X65" s="25"/>
      <c r="Y65" s="25"/>
      <c r="Z65" s="25"/>
    </row>
    <row r="66" spans="1:26" ht="13.5" thickBot="1" x14ac:dyDescent="0.25">
      <c r="A66" s="28" t="s">
        <v>55</v>
      </c>
      <c r="B66" s="28" t="s">
        <v>98</v>
      </c>
      <c r="C66" s="28" t="s">
        <v>198</v>
      </c>
      <c r="D66" s="121">
        <v>6825</v>
      </c>
      <c r="E66" s="122">
        <v>233</v>
      </c>
      <c r="F66" s="123">
        <v>8.5836909871244635E-2</v>
      </c>
      <c r="G66" s="124" t="s">
        <v>243</v>
      </c>
      <c r="H66" s="125" t="s">
        <v>243</v>
      </c>
      <c r="I66" s="126" t="s">
        <v>243</v>
      </c>
      <c r="J66" s="127" t="s">
        <v>243</v>
      </c>
      <c r="K66" s="128" t="s">
        <v>243</v>
      </c>
      <c r="L66" s="126" t="s">
        <v>243</v>
      </c>
      <c r="M66" s="129">
        <v>1505</v>
      </c>
      <c r="N66" s="130">
        <v>54</v>
      </c>
      <c r="O66" s="131">
        <v>0.23175965665236051</v>
      </c>
      <c r="P66" s="129">
        <v>5320</v>
      </c>
      <c r="Q66" s="130">
        <v>179</v>
      </c>
      <c r="R66" s="126">
        <v>0.76824034334763946</v>
      </c>
      <c r="S66" s="129">
        <v>4396</v>
      </c>
      <c r="T66" s="130">
        <v>148</v>
      </c>
      <c r="U66" s="126">
        <v>0.63519313304721026</v>
      </c>
      <c r="X66" s="25"/>
      <c r="Y66" s="25"/>
      <c r="Z66" s="25"/>
    </row>
    <row r="67" spans="1:26" ht="13.5" thickTop="1" x14ac:dyDescent="0.2">
      <c r="A67" s="560" t="s">
        <v>150</v>
      </c>
      <c r="B67" s="561"/>
      <c r="C67" s="562"/>
      <c r="D67" s="77">
        <v>436143</v>
      </c>
      <c r="E67" s="132">
        <v>13280</v>
      </c>
      <c r="F67" s="133">
        <v>2.4096385542168676E-2</v>
      </c>
      <c r="G67" s="82">
        <v>2869</v>
      </c>
      <c r="H67" s="134">
        <v>119</v>
      </c>
      <c r="I67" s="85">
        <v>8.9608433734939767E-3</v>
      </c>
      <c r="J67" s="135">
        <v>14614</v>
      </c>
      <c r="K67" s="136">
        <v>561</v>
      </c>
      <c r="L67" s="76">
        <v>4.2243975903614457E-2</v>
      </c>
      <c r="M67" s="80">
        <v>215119</v>
      </c>
      <c r="N67" s="137">
        <v>7138</v>
      </c>
      <c r="O67" s="76">
        <v>0.53749999999999998</v>
      </c>
      <c r="P67" s="80">
        <v>203541</v>
      </c>
      <c r="Q67" s="137">
        <v>5511</v>
      </c>
      <c r="R67" s="85">
        <v>0.41498493975903616</v>
      </c>
      <c r="S67" s="80">
        <v>160328</v>
      </c>
      <c r="T67" s="137">
        <v>4321</v>
      </c>
      <c r="U67" s="85">
        <v>0.3253765060240964</v>
      </c>
      <c r="X67" s="25"/>
      <c r="Y67" s="25"/>
      <c r="Z67" s="25"/>
    </row>
    <row r="68" spans="1:26" x14ac:dyDescent="0.2">
      <c r="A68" s="10" t="s">
        <v>5</v>
      </c>
      <c r="B68" s="10" t="s">
        <v>3</v>
      </c>
      <c r="C68" s="10" t="s">
        <v>4</v>
      </c>
      <c r="D68" s="105">
        <v>23570</v>
      </c>
      <c r="E68" s="106">
        <v>532</v>
      </c>
      <c r="F68" s="382">
        <v>0.10338345864661654</v>
      </c>
      <c r="G68" s="107" t="s">
        <v>243</v>
      </c>
      <c r="H68" s="108" t="s">
        <v>243</v>
      </c>
      <c r="I68" s="109" t="s">
        <v>243</v>
      </c>
      <c r="J68" s="114" t="s">
        <v>243</v>
      </c>
      <c r="K68" s="115" t="s">
        <v>243</v>
      </c>
      <c r="L68" s="109" t="s">
        <v>243</v>
      </c>
      <c r="M68" s="110">
        <v>2996</v>
      </c>
      <c r="N68" s="111">
        <v>70</v>
      </c>
      <c r="O68" s="112">
        <v>0.13157894736842105</v>
      </c>
      <c r="P68" s="110">
        <v>20574</v>
      </c>
      <c r="Q68" s="111">
        <v>462</v>
      </c>
      <c r="R68" s="109">
        <v>0.86842105263157898</v>
      </c>
      <c r="S68" s="110">
        <v>17932</v>
      </c>
      <c r="T68" s="111">
        <v>412</v>
      </c>
      <c r="U68" s="109">
        <v>0.77443609022556392</v>
      </c>
      <c r="X68" s="25"/>
      <c r="Y68" s="25"/>
      <c r="Z68" s="25"/>
    </row>
    <row r="69" spans="1:26" x14ac:dyDescent="0.2">
      <c r="A69" s="10" t="s">
        <v>5</v>
      </c>
      <c r="B69" s="10" t="s">
        <v>14</v>
      </c>
      <c r="C69" s="10" t="s">
        <v>199</v>
      </c>
      <c r="D69" s="105">
        <v>42924</v>
      </c>
      <c r="E69" s="106">
        <v>1007</v>
      </c>
      <c r="F69" s="113">
        <v>4.7666335650446874E-2</v>
      </c>
      <c r="G69" s="107" t="s">
        <v>243</v>
      </c>
      <c r="H69" s="108" t="s">
        <v>243</v>
      </c>
      <c r="I69" s="109" t="s">
        <v>243</v>
      </c>
      <c r="J69" s="114" t="s">
        <v>243</v>
      </c>
      <c r="K69" s="115" t="s">
        <v>243</v>
      </c>
      <c r="L69" s="109" t="s">
        <v>243</v>
      </c>
      <c r="M69" s="110">
        <v>15988</v>
      </c>
      <c r="N69" s="111">
        <v>359</v>
      </c>
      <c r="O69" s="112">
        <v>0.35650446871896724</v>
      </c>
      <c r="P69" s="110">
        <v>26936</v>
      </c>
      <c r="Q69" s="111">
        <v>652</v>
      </c>
      <c r="R69" s="109">
        <v>0.64746772591857005</v>
      </c>
      <c r="S69" s="110">
        <v>21952</v>
      </c>
      <c r="T69" s="111">
        <v>516</v>
      </c>
      <c r="U69" s="109">
        <v>0.51241310824230391</v>
      </c>
      <c r="X69" s="25"/>
      <c r="Y69" s="25"/>
      <c r="Z69" s="25"/>
    </row>
    <row r="70" spans="1:26" x14ac:dyDescent="0.2">
      <c r="A70" s="10" t="s">
        <v>5</v>
      </c>
      <c r="B70" s="10" t="s">
        <v>51</v>
      </c>
      <c r="C70" s="10" t="s">
        <v>52</v>
      </c>
      <c r="D70" s="105">
        <v>19245</v>
      </c>
      <c r="E70" s="106">
        <v>575</v>
      </c>
      <c r="F70" s="113">
        <v>2.6086956521739129E-2</v>
      </c>
      <c r="G70" s="107" t="s">
        <v>243</v>
      </c>
      <c r="H70" s="108" t="s">
        <v>243</v>
      </c>
      <c r="I70" s="109" t="s">
        <v>243</v>
      </c>
      <c r="J70" s="114">
        <v>31</v>
      </c>
      <c r="K70" s="115">
        <v>2</v>
      </c>
      <c r="L70" s="109">
        <v>3.4782608695652175E-3</v>
      </c>
      <c r="M70" s="110">
        <v>7001</v>
      </c>
      <c r="N70" s="111">
        <v>288</v>
      </c>
      <c r="O70" s="112">
        <v>0.50086956521739134</v>
      </c>
      <c r="P70" s="110">
        <v>12213</v>
      </c>
      <c r="Q70" s="111">
        <v>286</v>
      </c>
      <c r="R70" s="109">
        <v>0.49739130434782608</v>
      </c>
      <c r="S70" s="110">
        <v>9688</v>
      </c>
      <c r="T70" s="111">
        <v>221</v>
      </c>
      <c r="U70" s="109">
        <v>0.3843478260869565</v>
      </c>
      <c r="X70" s="25"/>
      <c r="Y70" s="25"/>
      <c r="Z70" s="25"/>
    </row>
    <row r="71" spans="1:26" x14ac:dyDescent="0.2">
      <c r="A71" s="10" t="s">
        <v>5</v>
      </c>
      <c r="B71" s="10" t="s">
        <v>61</v>
      </c>
      <c r="C71" s="10" t="s">
        <v>62</v>
      </c>
      <c r="D71" s="105">
        <v>17958</v>
      </c>
      <c r="E71" s="106">
        <v>727</v>
      </c>
      <c r="F71" s="113">
        <v>6.1898211829436035E-2</v>
      </c>
      <c r="G71" s="107" t="s">
        <v>243</v>
      </c>
      <c r="H71" s="108" t="s">
        <v>243</v>
      </c>
      <c r="I71" s="109" t="s">
        <v>243</v>
      </c>
      <c r="J71" s="114" t="s">
        <v>243</v>
      </c>
      <c r="K71" s="115" t="s">
        <v>243</v>
      </c>
      <c r="L71" s="109" t="s">
        <v>243</v>
      </c>
      <c r="M71" s="110">
        <v>6846</v>
      </c>
      <c r="N71" s="111">
        <v>391</v>
      </c>
      <c r="O71" s="112">
        <v>0.53782668500687758</v>
      </c>
      <c r="P71" s="110">
        <v>11112</v>
      </c>
      <c r="Q71" s="111">
        <v>336</v>
      </c>
      <c r="R71" s="109">
        <v>0.46217331499312242</v>
      </c>
      <c r="S71" s="110">
        <v>9102</v>
      </c>
      <c r="T71" s="111">
        <v>264</v>
      </c>
      <c r="U71" s="109">
        <v>0.36313617606602477</v>
      </c>
      <c r="X71" s="25"/>
      <c r="Y71" s="25"/>
      <c r="Z71" s="25"/>
    </row>
    <row r="72" spans="1:26" x14ac:dyDescent="0.2">
      <c r="A72" s="10" t="s">
        <v>5</v>
      </c>
      <c r="B72" s="10" t="s">
        <v>64</v>
      </c>
      <c r="C72" s="10" t="s">
        <v>65</v>
      </c>
      <c r="D72" s="105">
        <v>11392</v>
      </c>
      <c r="E72" s="106">
        <v>271</v>
      </c>
      <c r="F72" s="113">
        <v>7.3800738007380072E-3</v>
      </c>
      <c r="G72" s="107" t="s">
        <v>243</v>
      </c>
      <c r="H72" s="108" t="s">
        <v>243</v>
      </c>
      <c r="I72" s="109" t="s">
        <v>243</v>
      </c>
      <c r="J72" s="114" t="s">
        <v>243</v>
      </c>
      <c r="K72" s="115" t="s">
        <v>243</v>
      </c>
      <c r="L72" s="109" t="s">
        <v>243</v>
      </c>
      <c r="M72" s="110">
        <v>4054</v>
      </c>
      <c r="N72" s="111">
        <v>61</v>
      </c>
      <c r="O72" s="112">
        <v>0.22509225092250923</v>
      </c>
      <c r="P72" s="110">
        <v>7338</v>
      </c>
      <c r="Q72" s="111">
        <v>210</v>
      </c>
      <c r="R72" s="109">
        <v>0.77490774907749083</v>
      </c>
      <c r="S72" s="110">
        <v>6089</v>
      </c>
      <c r="T72" s="111">
        <v>174</v>
      </c>
      <c r="U72" s="109">
        <v>0.64206642066420661</v>
      </c>
      <c r="X72" s="25"/>
      <c r="Y72" s="25"/>
      <c r="Z72" s="25"/>
    </row>
    <row r="73" spans="1:26" x14ac:dyDescent="0.2">
      <c r="A73" s="10" t="s">
        <v>5</v>
      </c>
      <c r="B73" s="10" t="s">
        <v>78</v>
      </c>
      <c r="C73" s="10" t="s">
        <v>200</v>
      </c>
      <c r="D73" s="105">
        <v>11642</v>
      </c>
      <c r="E73" s="106">
        <v>401</v>
      </c>
      <c r="F73" s="113">
        <v>1.2468827930174564E-2</v>
      </c>
      <c r="G73" s="107" t="s">
        <v>243</v>
      </c>
      <c r="H73" s="108" t="s">
        <v>243</v>
      </c>
      <c r="I73" s="109" t="s">
        <v>243</v>
      </c>
      <c r="J73" s="114" t="s">
        <v>243</v>
      </c>
      <c r="K73" s="115" t="s">
        <v>243</v>
      </c>
      <c r="L73" s="109" t="s">
        <v>243</v>
      </c>
      <c r="M73" s="110">
        <v>2447</v>
      </c>
      <c r="N73" s="111">
        <v>95</v>
      </c>
      <c r="O73" s="112">
        <v>0.23690773067331672</v>
      </c>
      <c r="P73" s="110">
        <v>9195</v>
      </c>
      <c r="Q73" s="111">
        <v>306</v>
      </c>
      <c r="R73" s="109">
        <v>0.76309226932668328</v>
      </c>
      <c r="S73" s="110">
        <v>7277</v>
      </c>
      <c r="T73" s="111">
        <v>240</v>
      </c>
      <c r="U73" s="109">
        <v>0.59850374064837908</v>
      </c>
      <c r="X73" s="25"/>
      <c r="Y73" s="25"/>
      <c r="Z73" s="25"/>
    </row>
    <row r="74" spans="1:26" ht="13.5" thickBot="1" x14ac:dyDescent="0.25">
      <c r="A74" s="28" t="s">
        <v>5</v>
      </c>
      <c r="B74" s="28" t="s">
        <v>83</v>
      </c>
      <c r="C74" s="28" t="s">
        <v>201</v>
      </c>
      <c r="D74" s="121">
        <v>8091</v>
      </c>
      <c r="E74" s="122">
        <v>282</v>
      </c>
      <c r="F74" s="123">
        <v>2.4822695035460994E-2</v>
      </c>
      <c r="G74" s="124" t="s">
        <v>243</v>
      </c>
      <c r="H74" s="125" t="s">
        <v>243</v>
      </c>
      <c r="I74" s="126" t="s">
        <v>243</v>
      </c>
      <c r="J74" s="127" t="s">
        <v>243</v>
      </c>
      <c r="K74" s="128" t="s">
        <v>243</v>
      </c>
      <c r="L74" s="126" t="s">
        <v>243</v>
      </c>
      <c r="M74" s="129">
        <v>1613</v>
      </c>
      <c r="N74" s="130">
        <v>52</v>
      </c>
      <c r="O74" s="131">
        <v>0.18439716312056736</v>
      </c>
      <c r="P74" s="129">
        <v>6478</v>
      </c>
      <c r="Q74" s="130">
        <v>230</v>
      </c>
      <c r="R74" s="126">
        <v>0.81560283687943258</v>
      </c>
      <c r="S74" s="129">
        <v>5235</v>
      </c>
      <c r="T74" s="130">
        <v>190</v>
      </c>
      <c r="U74" s="126">
        <v>0.67375886524822692</v>
      </c>
      <c r="X74" s="25"/>
      <c r="Y74" s="25"/>
      <c r="Z74" s="25"/>
    </row>
    <row r="75" spans="1:26" ht="13.5" thickTop="1" x14ac:dyDescent="0.2">
      <c r="A75" s="560" t="s">
        <v>151</v>
      </c>
      <c r="B75" s="561"/>
      <c r="C75" s="562"/>
      <c r="D75" s="77">
        <v>134822</v>
      </c>
      <c r="E75" s="132">
        <v>3672</v>
      </c>
      <c r="F75" s="133">
        <v>4.820261437908497E-2</v>
      </c>
      <c r="G75" s="82"/>
      <c r="H75" s="134"/>
      <c r="I75" s="85">
        <v>0</v>
      </c>
      <c r="J75" s="135">
        <v>31</v>
      </c>
      <c r="K75" s="136">
        <v>2</v>
      </c>
      <c r="L75" s="85">
        <v>5.4466230936819177E-4</v>
      </c>
      <c r="M75" s="80">
        <v>40945</v>
      </c>
      <c r="N75" s="137">
        <v>1289</v>
      </c>
      <c r="O75" s="76">
        <v>0.35103485838779958</v>
      </c>
      <c r="P75" s="80">
        <v>93846</v>
      </c>
      <c r="Q75" s="137">
        <v>2387</v>
      </c>
      <c r="R75" s="85">
        <v>0.65005446623093677</v>
      </c>
      <c r="S75" s="80">
        <v>77275</v>
      </c>
      <c r="T75" s="137">
        <v>1938</v>
      </c>
      <c r="U75" s="85">
        <v>0.52777777777777779</v>
      </c>
      <c r="X75" s="25"/>
      <c r="Y75" s="25"/>
      <c r="Z75" s="25"/>
    </row>
    <row r="76" spans="1:26" x14ac:dyDescent="0.2">
      <c r="A76" s="10" t="s">
        <v>2</v>
      </c>
      <c r="B76" s="10" t="s">
        <v>0</v>
      </c>
      <c r="C76" s="10" t="s">
        <v>1</v>
      </c>
      <c r="D76" s="105">
        <v>17617</v>
      </c>
      <c r="E76" s="106">
        <v>966</v>
      </c>
      <c r="F76" s="113">
        <v>7.246376811594203E-3</v>
      </c>
      <c r="G76" s="107" t="s">
        <v>243</v>
      </c>
      <c r="H76" s="108" t="s">
        <v>243</v>
      </c>
      <c r="I76" s="109" t="s">
        <v>243</v>
      </c>
      <c r="J76" s="110">
        <v>2</v>
      </c>
      <c r="K76" s="111">
        <v>1</v>
      </c>
      <c r="L76" s="112">
        <v>1.0351966873706005E-3</v>
      </c>
      <c r="M76" s="110">
        <v>6293</v>
      </c>
      <c r="N76" s="111">
        <v>483</v>
      </c>
      <c r="O76" s="112">
        <v>0.5</v>
      </c>
      <c r="P76" s="110">
        <v>11322</v>
      </c>
      <c r="Q76" s="111">
        <v>483</v>
      </c>
      <c r="R76" s="109">
        <v>0.5</v>
      </c>
      <c r="S76" s="110">
        <v>9819</v>
      </c>
      <c r="T76" s="111">
        <v>410</v>
      </c>
      <c r="U76" s="109">
        <v>0.42443064182194618</v>
      </c>
      <c r="X76" s="25"/>
      <c r="Y76" s="25"/>
      <c r="Z76" s="25"/>
    </row>
    <row r="77" spans="1:26" x14ac:dyDescent="0.2">
      <c r="A77" s="10" t="s">
        <v>2</v>
      </c>
      <c r="B77" s="10" t="s">
        <v>6</v>
      </c>
      <c r="C77" s="10" t="s">
        <v>7</v>
      </c>
      <c r="D77" s="105">
        <v>25948</v>
      </c>
      <c r="E77" s="106">
        <v>962</v>
      </c>
      <c r="F77" s="113">
        <v>3.2224532224532226E-2</v>
      </c>
      <c r="G77" s="107" t="s">
        <v>243</v>
      </c>
      <c r="H77" s="108" t="s">
        <v>243</v>
      </c>
      <c r="I77" s="109" t="s">
        <v>243</v>
      </c>
      <c r="J77" s="114" t="s">
        <v>243</v>
      </c>
      <c r="K77" s="115" t="s">
        <v>243</v>
      </c>
      <c r="L77" s="109" t="s">
        <v>243</v>
      </c>
      <c r="M77" s="110">
        <v>11051</v>
      </c>
      <c r="N77" s="111">
        <v>403</v>
      </c>
      <c r="O77" s="112">
        <v>0.41891891891891891</v>
      </c>
      <c r="P77" s="110">
        <v>14897</v>
      </c>
      <c r="Q77" s="111">
        <v>560</v>
      </c>
      <c r="R77" s="109">
        <v>0.58212058212058215</v>
      </c>
      <c r="S77" s="110">
        <v>12214</v>
      </c>
      <c r="T77" s="111">
        <v>461</v>
      </c>
      <c r="U77" s="109">
        <v>0.47920997920997921</v>
      </c>
      <c r="X77" s="25"/>
      <c r="Y77" s="25"/>
      <c r="Z77" s="25"/>
    </row>
    <row r="78" spans="1:26" x14ac:dyDescent="0.2">
      <c r="A78" s="10" t="s">
        <v>2</v>
      </c>
      <c r="B78" s="10" t="s">
        <v>8</v>
      </c>
      <c r="C78" s="10" t="s">
        <v>9</v>
      </c>
      <c r="D78" s="105">
        <v>56652</v>
      </c>
      <c r="E78" s="106">
        <v>1993</v>
      </c>
      <c r="F78" s="113">
        <v>1.7561465127947817E-2</v>
      </c>
      <c r="G78" s="118">
        <v>1730</v>
      </c>
      <c r="H78" s="119">
        <v>33</v>
      </c>
      <c r="I78" s="112">
        <v>1.6557952834922229E-2</v>
      </c>
      <c r="J78" s="110">
        <v>7365</v>
      </c>
      <c r="K78" s="111">
        <v>405</v>
      </c>
      <c r="L78" s="112">
        <v>0.2032112393376819</v>
      </c>
      <c r="M78" s="110">
        <v>32112</v>
      </c>
      <c r="N78" s="111">
        <v>1097</v>
      </c>
      <c r="O78" s="112">
        <v>0.55042649272453592</v>
      </c>
      <c r="P78" s="110">
        <v>15445</v>
      </c>
      <c r="Q78" s="111">
        <v>471</v>
      </c>
      <c r="R78" s="109">
        <v>0.23632714500752633</v>
      </c>
      <c r="S78" s="110">
        <v>10787</v>
      </c>
      <c r="T78" s="111">
        <v>330</v>
      </c>
      <c r="U78" s="109">
        <v>0.16557952834922227</v>
      </c>
      <c r="X78" s="25"/>
      <c r="Y78" s="25"/>
      <c r="Z78" s="25"/>
    </row>
    <row r="79" spans="1:26" x14ac:dyDescent="0.2">
      <c r="A79" s="10" t="s">
        <v>2</v>
      </c>
      <c r="B79" s="10" t="s">
        <v>10</v>
      </c>
      <c r="C79" s="10" t="s">
        <v>202</v>
      </c>
      <c r="D79" s="105">
        <v>20852</v>
      </c>
      <c r="E79" s="106">
        <v>944</v>
      </c>
      <c r="F79" s="113">
        <v>7.4152542372881358E-3</v>
      </c>
      <c r="G79" s="107" t="s">
        <v>243</v>
      </c>
      <c r="H79" s="108" t="s">
        <v>243</v>
      </c>
      <c r="I79" s="109" t="s">
        <v>243</v>
      </c>
      <c r="J79" s="114">
        <v>5</v>
      </c>
      <c r="K79" s="115">
        <v>1</v>
      </c>
      <c r="L79" s="109">
        <v>1.0593220338983051E-3</v>
      </c>
      <c r="M79" s="110">
        <v>10556</v>
      </c>
      <c r="N79" s="111">
        <v>597</v>
      </c>
      <c r="O79" s="112">
        <v>0.63241525423728817</v>
      </c>
      <c r="P79" s="110">
        <v>10291</v>
      </c>
      <c r="Q79" s="111">
        <v>347</v>
      </c>
      <c r="R79" s="109">
        <v>0.36758474576271188</v>
      </c>
      <c r="S79" s="110">
        <v>8297</v>
      </c>
      <c r="T79" s="111">
        <v>262</v>
      </c>
      <c r="U79" s="109">
        <v>0.27754237288135591</v>
      </c>
      <c r="X79" s="25"/>
      <c r="Y79" s="25"/>
      <c r="Z79" s="25"/>
    </row>
    <row r="80" spans="1:26" x14ac:dyDescent="0.2">
      <c r="A80" s="10" t="s">
        <v>2</v>
      </c>
      <c r="B80" s="10" t="s">
        <v>11</v>
      </c>
      <c r="C80" s="10" t="s">
        <v>204</v>
      </c>
      <c r="D80" s="105">
        <v>5807</v>
      </c>
      <c r="E80" s="106">
        <v>212</v>
      </c>
      <c r="F80" s="113">
        <v>1.8867924528301886E-2</v>
      </c>
      <c r="G80" s="107" t="s">
        <v>243</v>
      </c>
      <c r="H80" s="108" t="s">
        <v>243</v>
      </c>
      <c r="I80" s="109" t="s">
        <v>243</v>
      </c>
      <c r="J80" s="114" t="s">
        <v>243</v>
      </c>
      <c r="K80" s="115" t="s">
        <v>243</v>
      </c>
      <c r="L80" s="109" t="s">
        <v>243</v>
      </c>
      <c r="M80" s="110">
        <v>1874</v>
      </c>
      <c r="N80" s="111">
        <v>58</v>
      </c>
      <c r="O80" s="112">
        <v>0.27358490566037735</v>
      </c>
      <c r="P80" s="110">
        <v>3933</v>
      </c>
      <c r="Q80" s="111">
        <v>154</v>
      </c>
      <c r="R80" s="109">
        <v>0.72641509433962259</v>
      </c>
      <c r="S80" s="110">
        <v>3375</v>
      </c>
      <c r="T80" s="111">
        <v>133</v>
      </c>
      <c r="U80" s="109">
        <v>0.62735849056603776</v>
      </c>
      <c r="X80" s="25"/>
      <c r="Y80" s="25"/>
      <c r="Z80" s="25"/>
    </row>
    <row r="81" spans="1:26" x14ac:dyDescent="0.2">
      <c r="A81" s="10" t="s">
        <v>2</v>
      </c>
      <c r="B81" s="10" t="s">
        <v>15</v>
      </c>
      <c r="C81" s="10" t="s">
        <v>205</v>
      </c>
      <c r="D81" s="105">
        <v>34140</v>
      </c>
      <c r="E81" s="106">
        <v>1010</v>
      </c>
      <c r="F81" s="113">
        <v>1.9801980198019802E-2</v>
      </c>
      <c r="G81" s="107" t="s">
        <v>243</v>
      </c>
      <c r="H81" s="108" t="s">
        <v>243</v>
      </c>
      <c r="I81" s="109" t="s">
        <v>243</v>
      </c>
      <c r="J81" s="114" t="s">
        <v>243</v>
      </c>
      <c r="K81" s="115" t="s">
        <v>243</v>
      </c>
      <c r="L81" s="109" t="s">
        <v>243</v>
      </c>
      <c r="M81" s="110">
        <v>11192</v>
      </c>
      <c r="N81" s="111">
        <v>364</v>
      </c>
      <c r="O81" s="112">
        <v>0.36039603960396038</v>
      </c>
      <c r="P81" s="110">
        <v>22948</v>
      </c>
      <c r="Q81" s="111">
        <v>647</v>
      </c>
      <c r="R81" s="109">
        <v>0.64059405940594061</v>
      </c>
      <c r="S81" s="110">
        <v>16628</v>
      </c>
      <c r="T81" s="111">
        <v>476</v>
      </c>
      <c r="U81" s="109">
        <v>0.47128712871287126</v>
      </c>
      <c r="X81" s="25"/>
      <c r="Y81" s="25"/>
      <c r="Z81" s="25"/>
    </row>
    <row r="82" spans="1:26" x14ac:dyDescent="0.2">
      <c r="A82" s="10" t="s">
        <v>2</v>
      </c>
      <c r="B82" s="10" t="s">
        <v>16</v>
      </c>
      <c r="C82" s="10" t="s">
        <v>17</v>
      </c>
      <c r="D82" s="105">
        <v>3546</v>
      </c>
      <c r="E82" s="106">
        <v>293</v>
      </c>
      <c r="F82" s="120" t="s">
        <v>243</v>
      </c>
      <c r="G82" s="107">
        <v>337</v>
      </c>
      <c r="H82" s="108">
        <v>13</v>
      </c>
      <c r="I82" s="109">
        <v>4.4368600682593858E-2</v>
      </c>
      <c r="J82" s="114">
        <v>3189</v>
      </c>
      <c r="K82" s="115">
        <v>281</v>
      </c>
      <c r="L82" s="109">
        <v>0.95904436860068254</v>
      </c>
      <c r="M82" s="110">
        <v>20</v>
      </c>
      <c r="N82" s="111">
        <v>3</v>
      </c>
      <c r="O82" s="112">
        <v>1.0238907849829351E-2</v>
      </c>
      <c r="P82" s="114" t="s">
        <v>243</v>
      </c>
      <c r="Q82" s="115" t="s">
        <v>243</v>
      </c>
      <c r="R82" s="109" t="s">
        <v>243</v>
      </c>
      <c r="S82" s="114" t="s">
        <v>243</v>
      </c>
      <c r="T82" s="115" t="s">
        <v>243</v>
      </c>
      <c r="U82" s="109" t="s">
        <v>243</v>
      </c>
      <c r="X82" s="25"/>
      <c r="Y82" s="25"/>
      <c r="Z82" s="25"/>
    </row>
    <row r="83" spans="1:26" x14ac:dyDescent="0.2">
      <c r="A83" s="10" t="s">
        <v>2</v>
      </c>
      <c r="B83" s="10" t="s">
        <v>18</v>
      </c>
      <c r="C83" s="10" t="s">
        <v>206</v>
      </c>
      <c r="D83" s="105">
        <v>19496</v>
      </c>
      <c r="E83" s="106">
        <v>676</v>
      </c>
      <c r="F83" s="120">
        <v>2.3668639053254437E-2</v>
      </c>
      <c r="G83" s="292" t="s">
        <v>243</v>
      </c>
      <c r="H83" s="293" t="s">
        <v>243</v>
      </c>
      <c r="I83" s="109" t="s">
        <v>243</v>
      </c>
      <c r="J83" s="114" t="s">
        <v>243</v>
      </c>
      <c r="K83" s="115" t="s">
        <v>243</v>
      </c>
      <c r="L83" s="109" t="s">
        <v>243</v>
      </c>
      <c r="M83" s="110">
        <v>3134</v>
      </c>
      <c r="N83" s="111">
        <v>133</v>
      </c>
      <c r="O83" s="112">
        <v>0.19674556213017752</v>
      </c>
      <c r="P83" s="114">
        <v>16362</v>
      </c>
      <c r="Q83" s="115">
        <v>548</v>
      </c>
      <c r="R83" s="109">
        <v>0.81065088757396453</v>
      </c>
      <c r="S83" s="114">
        <v>14380</v>
      </c>
      <c r="T83" s="115">
        <v>455</v>
      </c>
      <c r="U83" s="109">
        <v>0.67307692307692313</v>
      </c>
      <c r="X83" s="25"/>
      <c r="Y83" s="25"/>
      <c r="Z83" s="25"/>
    </row>
    <row r="84" spans="1:26" x14ac:dyDescent="0.2">
      <c r="A84" s="10" t="s">
        <v>2</v>
      </c>
      <c r="B84" s="10" t="s">
        <v>19</v>
      </c>
      <c r="C84" s="10" t="s">
        <v>20</v>
      </c>
      <c r="D84" s="105">
        <v>10403</v>
      </c>
      <c r="E84" s="106">
        <v>175</v>
      </c>
      <c r="F84" s="120" t="s">
        <v>243</v>
      </c>
      <c r="G84" s="107" t="s">
        <v>243</v>
      </c>
      <c r="H84" s="108" t="s">
        <v>243</v>
      </c>
      <c r="I84" s="109" t="s">
        <v>243</v>
      </c>
      <c r="J84" s="114" t="s">
        <v>243</v>
      </c>
      <c r="K84" s="115" t="s">
        <v>243</v>
      </c>
      <c r="L84" s="109" t="s">
        <v>243</v>
      </c>
      <c r="M84" s="110">
        <v>10403</v>
      </c>
      <c r="N84" s="111">
        <v>175</v>
      </c>
      <c r="O84" s="112">
        <v>1</v>
      </c>
      <c r="P84" s="114" t="s">
        <v>243</v>
      </c>
      <c r="Q84" s="115" t="s">
        <v>243</v>
      </c>
      <c r="R84" s="109" t="s">
        <v>243</v>
      </c>
      <c r="S84" s="114" t="s">
        <v>243</v>
      </c>
      <c r="T84" s="115" t="s">
        <v>243</v>
      </c>
      <c r="U84" s="109" t="s">
        <v>243</v>
      </c>
      <c r="X84" s="25"/>
      <c r="Y84" s="25"/>
      <c r="Z84" s="25"/>
    </row>
    <row r="85" spans="1:26" ht="13.5" thickBot="1" x14ac:dyDescent="0.25">
      <c r="A85" s="28" t="s">
        <v>2</v>
      </c>
      <c r="B85" s="28" t="s">
        <v>267</v>
      </c>
      <c r="C85" s="28" t="s">
        <v>203</v>
      </c>
      <c r="D85" s="121">
        <v>6930</v>
      </c>
      <c r="E85" s="122">
        <v>270</v>
      </c>
      <c r="F85" s="146">
        <v>1.1111111111111112E-2</v>
      </c>
      <c r="G85" s="124" t="s">
        <v>243</v>
      </c>
      <c r="H85" s="125" t="s">
        <v>243</v>
      </c>
      <c r="I85" s="126" t="s">
        <v>243</v>
      </c>
      <c r="J85" s="127" t="s">
        <v>243</v>
      </c>
      <c r="K85" s="128" t="s">
        <v>243</v>
      </c>
      <c r="L85" s="126" t="s">
        <v>243</v>
      </c>
      <c r="M85" s="129">
        <v>1598</v>
      </c>
      <c r="N85" s="130">
        <v>60</v>
      </c>
      <c r="O85" s="131">
        <v>0.22222222222222221</v>
      </c>
      <c r="P85" s="127">
        <v>5332</v>
      </c>
      <c r="Q85" s="128">
        <v>210</v>
      </c>
      <c r="R85" s="126">
        <v>0.77777777777777779</v>
      </c>
      <c r="S85" s="127">
        <v>4490</v>
      </c>
      <c r="T85" s="128">
        <v>170</v>
      </c>
      <c r="U85" s="126">
        <v>0.62962962962962965</v>
      </c>
      <c r="X85" s="25"/>
      <c r="Y85" s="25"/>
      <c r="Z85" s="25"/>
    </row>
    <row r="86" spans="1:26" ht="13.5" thickTop="1" x14ac:dyDescent="0.2">
      <c r="A86" s="560" t="s">
        <v>152</v>
      </c>
      <c r="B86" s="561"/>
      <c r="C86" s="562"/>
      <c r="D86" s="77">
        <v>201391</v>
      </c>
      <c r="E86" s="132">
        <v>7292</v>
      </c>
      <c r="F86" s="133">
        <v>1.6867800329127811E-2</v>
      </c>
      <c r="G86" s="82">
        <v>2067</v>
      </c>
      <c r="H86" s="134">
        <v>46</v>
      </c>
      <c r="I86" s="85">
        <v>6.308283049917718E-3</v>
      </c>
      <c r="J86" s="135">
        <v>10561</v>
      </c>
      <c r="K86" s="136">
        <v>682</v>
      </c>
      <c r="L86" s="76">
        <v>9.3527153044432251E-2</v>
      </c>
      <c r="M86" s="80">
        <v>88233</v>
      </c>
      <c r="N86" s="137">
        <v>3279</v>
      </c>
      <c r="O86" s="76">
        <v>0.44967087218869994</v>
      </c>
      <c r="P86" s="80">
        <v>100530</v>
      </c>
      <c r="Q86" s="137">
        <v>3312</v>
      </c>
      <c r="R86" s="85">
        <v>0.45419637959407572</v>
      </c>
      <c r="S86" s="80">
        <v>79990</v>
      </c>
      <c r="T86" s="137">
        <v>2621</v>
      </c>
      <c r="U86" s="85">
        <v>0.35943499725726824</v>
      </c>
      <c r="X86" s="25"/>
      <c r="Y86" s="25"/>
      <c r="Z86" s="25"/>
    </row>
    <row r="87" spans="1:26" x14ac:dyDescent="0.2">
      <c r="A87" s="10" t="s">
        <v>13</v>
      </c>
      <c r="B87" s="10" t="s">
        <v>12</v>
      </c>
      <c r="C87" s="10" t="s">
        <v>207</v>
      </c>
      <c r="D87" s="105">
        <v>6534</v>
      </c>
      <c r="E87" s="106">
        <v>243</v>
      </c>
      <c r="F87" s="113">
        <v>6.1728395061728392E-2</v>
      </c>
      <c r="G87" s="107" t="s">
        <v>243</v>
      </c>
      <c r="H87" s="108" t="s">
        <v>243</v>
      </c>
      <c r="I87" s="109" t="s">
        <v>243</v>
      </c>
      <c r="J87" s="114" t="s">
        <v>243</v>
      </c>
      <c r="K87" s="115" t="s">
        <v>243</v>
      </c>
      <c r="L87" s="109" t="s">
        <v>243</v>
      </c>
      <c r="M87" s="110">
        <v>2444</v>
      </c>
      <c r="N87" s="111">
        <v>74</v>
      </c>
      <c r="O87" s="112">
        <v>0.30452674897119342</v>
      </c>
      <c r="P87" s="110">
        <v>4090</v>
      </c>
      <c r="Q87" s="111">
        <v>169</v>
      </c>
      <c r="R87" s="109">
        <v>0.69547325102880664</v>
      </c>
      <c r="S87" s="110">
        <v>3402</v>
      </c>
      <c r="T87" s="111">
        <v>141</v>
      </c>
      <c r="U87" s="109">
        <v>0.58024691358024694</v>
      </c>
      <c r="X87" s="25"/>
      <c r="Y87" s="25"/>
      <c r="Z87" s="25"/>
    </row>
    <row r="88" spans="1:26" x14ac:dyDescent="0.2">
      <c r="A88" s="10" t="s">
        <v>13</v>
      </c>
      <c r="B88" s="10" t="s">
        <v>91</v>
      </c>
      <c r="C88" s="10" t="s">
        <v>208</v>
      </c>
      <c r="D88" s="105">
        <v>8972</v>
      </c>
      <c r="E88" s="106">
        <v>304</v>
      </c>
      <c r="F88" s="113">
        <v>1.3157894736842105E-2</v>
      </c>
      <c r="G88" s="107" t="s">
        <v>243</v>
      </c>
      <c r="H88" s="108" t="s">
        <v>243</v>
      </c>
      <c r="I88" s="109" t="s">
        <v>243</v>
      </c>
      <c r="J88" s="114" t="s">
        <v>243</v>
      </c>
      <c r="K88" s="115" t="s">
        <v>243</v>
      </c>
      <c r="L88" s="109" t="s">
        <v>243</v>
      </c>
      <c r="M88" s="110">
        <v>1872</v>
      </c>
      <c r="N88" s="111">
        <v>64</v>
      </c>
      <c r="O88" s="112">
        <v>0.21052631578947367</v>
      </c>
      <c r="P88" s="110">
        <v>7100</v>
      </c>
      <c r="Q88" s="111">
        <v>241</v>
      </c>
      <c r="R88" s="109">
        <v>0.79276315789473684</v>
      </c>
      <c r="S88" s="110">
        <v>5915</v>
      </c>
      <c r="T88" s="111">
        <v>200</v>
      </c>
      <c r="U88" s="109">
        <v>0.65789473684210531</v>
      </c>
      <c r="X88" s="25"/>
      <c r="Y88" s="25"/>
      <c r="Z88" s="25"/>
    </row>
    <row r="89" spans="1:26" ht="13.5" thickBot="1" x14ac:dyDescent="0.25">
      <c r="A89" s="28" t="s">
        <v>13</v>
      </c>
      <c r="B89" s="28" t="s">
        <v>108</v>
      </c>
      <c r="C89" s="28" t="s">
        <v>109</v>
      </c>
      <c r="D89" s="121">
        <v>54865</v>
      </c>
      <c r="E89" s="122">
        <v>1760</v>
      </c>
      <c r="F89" s="123">
        <v>3.0681818181818182E-2</v>
      </c>
      <c r="G89" s="124" t="s">
        <v>243</v>
      </c>
      <c r="H89" s="125" t="s">
        <v>243</v>
      </c>
      <c r="I89" s="126" t="s">
        <v>243</v>
      </c>
      <c r="J89" s="129">
        <v>88</v>
      </c>
      <c r="K89" s="130">
        <v>3</v>
      </c>
      <c r="L89" s="131">
        <v>1.7045454545454545E-3</v>
      </c>
      <c r="M89" s="129">
        <v>24445</v>
      </c>
      <c r="N89" s="130">
        <v>735</v>
      </c>
      <c r="O89" s="131">
        <v>0.41761363636363635</v>
      </c>
      <c r="P89" s="129">
        <v>30332</v>
      </c>
      <c r="Q89" s="130">
        <v>1027</v>
      </c>
      <c r="R89" s="126">
        <v>0.58352272727272725</v>
      </c>
      <c r="S89" s="129">
        <v>22932</v>
      </c>
      <c r="T89" s="130">
        <v>792</v>
      </c>
      <c r="U89" s="126">
        <v>0.45</v>
      </c>
      <c r="X89" s="25"/>
      <c r="Y89" s="25"/>
      <c r="Z89" s="25"/>
    </row>
    <row r="90" spans="1:26" ht="14.25" thickTop="1" thickBot="1" x14ac:dyDescent="0.25">
      <c r="A90" s="563" t="s">
        <v>153</v>
      </c>
      <c r="B90" s="564"/>
      <c r="C90" s="565"/>
      <c r="D90" s="147">
        <v>70371</v>
      </c>
      <c r="E90" s="148">
        <v>2270</v>
      </c>
      <c r="F90" s="149">
        <v>3.2158590308370046E-2</v>
      </c>
      <c r="G90" s="150"/>
      <c r="H90" s="151"/>
      <c r="I90" s="152">
        <v>0</v>
      </c>
      <c r="J90" s="153">
        <v>88</v>
      </c>
      <c r="K90" s="154">
        <v>3</v>
      </c>
      <c r="L90" s="155">
        <v>1.3215859030837004E-3</v>
      </c>
      <c r="M90" s="156">
        <v>28761</v>
      </c>
      <c r="N90" s="157">
        <v>863</v>
      </c>
      <c r="O90" s="155">
        <v>0.38017621145374447</v>
      </c>
      <c r="P90" s="156">
        <v>41522</v>
      </c>
      <c r="Q90" s="157">
        <v>1410</v>
      </c>
      <c r="R90" s="152">
        <v>0.62114537444933926</v>
      </c>
      <c r="S90" s="156">
        <v>32249</v>
      </c>
      <c r="T90" s="157">
        <v>1110</v>
      </c>
      <c r="U90" s="152">
        <v>0.48898678414096919</v>
      </c>
      <c r="X90" s="25"/>
      <c r="Y90" s="25"/>
      <c r="Z90" s="25"/>
    </row>
    <row r="91" spans="1:26" ht="13.5" thickTop="1" x14ac:dyDescent="0.2">
      <c r="A91" s="557" t="s">
        <v>124</v>
      </c>
      <c r="B91" s="558"/>
      <c r="C91" s="559"/>
      <c r="D91" s="98">
        <v>1844450</v>
      </c>
      <c r="E91" s="166">
        <v>57640</v>
      </c>
      <c r="F91" s="167">
        <v>3.4750173490631503E-2</v>
      </c>
      <c r="G91" s="103">
        <v>11063</v>
      </c>
      <c r="H91" s="158">
        <v>361</v>
      </c>
      <c r="I91" s="159">
        <v>6.2630117973629428E-3</v>
      </c>
      <c r="J91" s="160">
        <v>61634</v>
      </c>
      <c r="K91" s="161">
        <v>2388</v>
      </c>
      <c r="L91" s="97">
        <v>4.1429562803608606E-2</v>
      </c>
      <c r="M91" s="101">
        <v>823481</v>
      </c>
      <c r="N91" s="168">
        <v>27547</v>
      </c>
      <c r="O91" s="97">
        <v>0.47791464260929911</v>
      </c>
      <c r="P91" s="101">
        <v>948272</v>
      </c>
      <c r="Q91" s="168">
        <v>27526</v>
      </c>
      <c r="R91" s="159">
        <v>0.47755031228313671</v>
      </c>
      <c r="S91" s="101">
        <v>751008</v>
      </c>
      <c r="T91" s="168">
        <v>21642</v>
      </c>
      <c r="U91" s="159">
        <v>0.37546842470506592</v>
      </c>
      <c r="X91" s="25"/>
      <c r="Y91" s="25"/>
      <c r="Z91" s="25"/>
    </row>
    <row r="93" spans="1:26" x14ac:dyDescent="0.2">
      <c r="A93" s="22" t="s">
        <v>399</v>
      </c>
    </row>
    <row r="95" spans="1:26" x14ac:dyDescent="0.2">
      <c r="A95" s="1" t="s">
        <v>141</v>
      </c>
    </row>
    <row r="96" spans="1:26" x14ac:dyDescent="0.2">
      <c r="A96" s="1" t="s">
        <v>425</v>
      </c>
    </row>
  </sheetData>
  <mergeCells count="20">
    <mergeCell ref="G1:I1"/>
    <mergeCell ref="J1:L1"/>
    <mergeCell ref="M1:O1"/>
    <mergeCell ref="F1:F2"/>
    <mergeCell ref="S1:U1"/>
    <mergeCell ref="A91:C91"/>
    <mergeCell ref="A67:C67"/>
    <mergeCell ref="A75:C75"/>
    <mergeCell ref="A86:C86"/>
    <mergeCell ref="A90:C90"/>
    <mergeCell ref="A19:C19"/>
    <mergeCell ref="A26:C26"/>
    <mergeCell ref="A37:C37"/>
    <mergeCell ref="A45:C45"/>
    <mergeCell ref="P1:R1"/>
    <mergeCell ref="A1:A2"/>
    <mergeCell ref="B1:B2"/>
    <mergeCell ref="C1:C2"/>
    <mergeCell ref="D1:D2"/>
    <mergeCell ref="E1:E2"/>
  </mergeCells>
  <phoneticPr fontId="2" type="noConversion"/>
  <pageMargins left="0.19685039370078741" right="7.874015748031496E-2" top="0.59055118110236227" bottom="0.59055118110236227" header="0.19685039370078741" footer="0.19685039370078741"/>
  <pageSetup paperSize="9" scale="95" orientation="landscape" r:id="rId1"/>
  <headerFooter alignWithMargins="0">
    <oddHeader>&amp;C&amp;"Arial,Gras"&amp;12&amp;UANNEXE 5.b &amp;U&amp;K000000: PMSI SSR - Activité 2016 - Répartition de l'activité par tranche d'âge</oddHeader>
    <oddFooter>&amp;C&amp;8Soins de suite et de réadaptation (SSR) - Bilan PMSI 2016</oddFooter>
  </headerFooter>
  <rowBreaks count="2" manualBreakCount="2">
    <brk id="37" max="16383" man="1"/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75"/>
  <sheetViews>
    <sheetView tabSelected="1" topLeftCell="A61" zoomScaleNormal="100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8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8" width="6.42578125" customWidth="1"/>
    <col min="9" max="9" width="6" customWidth="1"/>
    <col min="10" max="10" width="6.42578125" customWidth="1"/>
    <col min="11" max="11" width="6.7109375" customWidth="1"/>
    <col min="12" max="12" width="6.5703125" customWidth="1"/>
    <col min="13" max="13" width="6.85546875" customWidth="1"/>
    <col min="14" max="14" width="9.42578125" customWidth="1"/>
    <col min="15" max="15" width="10.42578125" customWidth="1"/>
    <col min="16" max="16" width="8.42578125" customWidth="1"/>
    <col min="17" max="17" width="9.28515625" customWidth="1"/>
    <col min="18" max="18" width="8.5703125" style="362" customWidth="1"/>
    <col min="19" max="19" width="8.7109375" style="362" customWidth="1"/>
  </cols>
  <sheetData>
    <row r="1" spans="1:22" ht="15" customHeight="1" x14ac:dyDescent="0.2">
      <c r="A1" s="496" t="s">
        <v>115</v>
      </c>
      <c r="B1" s="496" t="s">
        <v>116</v>
      </c>
      <c r="C1" s="496" t="s">
        <v>117</v>
      </c>
      <c r="D1" s="583" t="s">
        <v>369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5"/>
      <c r="P1" s="585"/>
      <c r="Q1" s="585"/>
      <c r="R1" s="585"/>
      <c r="S1" s="585"/>
    </row>
    <row r="2" spans="1:22" ht="73.5" customHeight="1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21</v>
      </c>
      <c r="C3" s="336" t="s">
        <v>172</v>
      </c>
      <c r="D3" s="232">
        <v>16358</v>
      </c>
      <c r="E3" s="383">
        <v>-0.4259742839360674</v>
      </c>
      <c r="F3" s="177">
        <v>1</v>
      </c>
      <c r="G3" s="232">
        <v>615</v>
      </c>
      <c r="H3" s="232">
        <v>528</v>
      </c>
      <c r="I3" s="332">
        <v>68</v>
      </c>
      <c r="J3" s="177">
        <v>0.22649468150140603</v>
      </c>
      <c r="K3" s="223">
        <v>8.2456813819577732</v>
      </c>
      <c r="L3" s="223">
        <v>3.2092130518234163</v>
      </c>
      <c r="M3" s="177">
        <v>0.35700575815738961</v>
      </c>
      <c r="N3" s="233">
        <v>7</v>
      </c>
      <c r="O3" s="223">
        <v>0.80990550118123528</v>
      </c>
      <c r="P3" s="223">
        <v>0.65853658536585369</v>
      </c>
      <c r="Q3" s="223">
        <v>0.40813008130081302</v>
      </c>
      <c r="R3" s="223" t="s">
        <v>243</v>
      </c>
      <c r="S3" s="223">
        <v>2.0097560975609756</v>
      </c>
      <c r="U3" s="489"/>
    </row>
    <row r="4" spans="1:22" x14ac:dyDescent="0.2">
      <c r="A4" s="335" t="s">
        <v>22</v>
      </c>
      <c r="B4" s="336" t="s">
        <v>23</v>
      </c>
      <c r="C4" s="336" t="s">
        <v>428</v>
      </c>
      <c r="D4" s="232">
        <v>10101</v>
      </c>
      <c r="E4" s="383">
        <v>-9.9672059466550111E-2</v>
      </c>
      <c r="F4" s="177">
        <v>1</v>
      </c>
      <c r="G4" s="232">
        <v>490</v>
      </c>
      <c r="H4" s="232">
        <v>435</v>
      </c>
      <c r="I4" s="332">
        <v>83</v>
      </c>
      <c r="J4" s="177">
        <v>0.79704979704979706</v>
      </c>
      <c r="K4" s="223">
        <v>9.0911062906724514</v>
      </c>
      <c r="L4" s="223">
        <v>3.542299349240781</v>
      </c>
      <c r="M4" s="177">
        <v>0.22125813449023862</v>
      </c>
      <c r="N4" s="233">
        <v>7</v>
      </c>
      <c r="O4" s="223">
        <v>1.163396020714091</v>
      </c>
      <c r="P4" s="223">
        <v>7.3163265306122449</v>
      </c>
      <c r="Q4" s="223">
        <v>0.27551020408163263</v>
      </c>
      <c r="R4" s="223">
        <v>3.7673469387755101</v>
      </c>
      <c r="S4" s="223">
        <v>16.06530612244898</v>
      </c>
      <c r="U4" s="489"/>
      <c r="V4" s="362"/>
    </row>
    <row r="5" spans="1:22" x14ac:dyDescent="0.2">
      <c r="A5" s="335" t="s">
        <v>22</v>
      </c>
      <c r="B5" s="336" t="s">
        <v>28</v>
      </c>
      <c r="C5" s="336" t="s">
        <v>173</v>
      </c>
      <c r="D5" s="232">
        <v>3552</v>
      </c>
      <c r="E5" s="286">
        <v>2.0226106580936154E-3</v>
      </c>
      <c r="F5" s="177">
        <v>1</v>
      </c>
      <c r="G5" s="232">
        <v>151</v>
      </c>
      <c r="H5" s="232">
        <v>128</v>
      </c>
      <c r="I5" s="332">
        <v>82</v>
      </c>
      <c r="J5" s="177">
        <v>0.84346846846846846</v>
      </c>
      <c r="K5" s="223">
        <v>11.45774647887324</v>
      </c>
      <c r="L5" s="223">
        <v>5.091549295774648</v>
      </c>
      <c r="M5" s="177">
        <v>0.28873239436619719</v>
      </c>
      <c r="N5" s="233">
        <v>11</v>
      </c>
      <c r="O5" s="223">
        <v>0.99454828660436134</v>
      </c>
      <c r="P5" s="223">
        <v>4.3311258278145699</v>
      </c>
      <c r="Q5" s="223">
        <v>0.15894039735099338</v>
      </c>
      <c r="R5" s="223">
        <v>0.13245033112582782</v>
      </c>
      <c r="S5" s="223">
        <v>8.331125827814569</v>
      </c>
      <c r="U5" s="489"/>
      <c r="V5" s="362"/>
    </row>
    <row r="6" spans="1:22" x14ac:dyDescent="0.2">
      <c r="A6" s="335" t="s">
        <v>22</v>
      </c>
      <c r="B6" s="336" t="s">
        <v>29</v>
      </c>
      <c r="C6" s="336" t="s">
        <v>174</v>
      </c>
      <c r="D6" s="232">
        <v>10999</v>
      </c>
      <c r="E6" s="286">
        <v>-3.048350507919817E-2</v>
      </c>
      <c r="F6" s="177">
        <v>1</v>
      </c>
      <c r="G6" s="232">
        <v>399</v>
      </c>
      <c r="H6" s="232">
        <v>332</v>
      </c>
      <c r="I6" s="332">
        <v>83</v>
      </c>
      <c r="J6" s="177">
        <v>0.73006636966996996</v>
      </c>
      <c r="K6" s="223">
        <v>9.0297297297297305</v>
      </c>
      <c r="L6" s="223">
        <v>3.3540540540540542</v>
      </c>
      <c r="M6" s="177">
        <v>0.23513513513513515</v>
      </c>
      <c r="N6" s="233">
        <v>6</v>
      </c>
      <c r="O6" s="223">
        <v>0.26816630860609125</v>
      </c>
      <c r="P6" s="223">
        <v>1.305764411027569</v>
      </c>
      <c r="Q6" s="223">
        <v>8.5213032581453629E-2</v>
      </c>
      <c r="R6" s="223">
        <v>7.5187969924812026E-3</v>
      </c>
      <c r="S6" s="223">
        <v>1.7894736842105263</v>
      </c>
      <c r="U6" s="489"/>
      <c r="V6" s="362"/>
    </row>
    <row r="7" spans="1:22" x14ac:dyDescent="0.2">
      <c r="A7" s="335" t="s">
        <v>22</v>
      </c>
      <c r="B7" s="336" t="s">
        <v>30</v>
      </c>
      <c r="C7" s="336" t="s">
        <v>175</v>
      </c>
      <c r="D7" s="232">
        <v>5053</v>
      </c>
      <c r="E7" s="286">
        <v>-6.0187394722066245E-2</v>
      </c>
      <c r="F7" s="177">
        <v>1</v>
      </c>
      <c r="G7" s="232">
        <v>203</v>
      </c>
      <c r="H7" s="232">
        <v>172</v>
      </c>
      <c r="I7" s="332">
        <v>84</v>
      </c>
      <c r="J7" s="177">
        <v>0.8260439342964575</v>
      </c>
      <c r="K7" s="223">
        <v>10.952631578947368</v>
      </c>
      <c r="L7" s="223">
        <v>3.2789473684210528</v>
      </c>
      <c r="M7" s="177">
        <v>0.3</v>
      </c>
      <c r="N7" s="233">
        <v>7</v>
      </c>
      <c r="O7" s="223">
        <v>1.1225824026150912</v>
      </c>
      <c r="P7" s="223">
        <v>3.896551724137931</v>
      </c>
      <c r="Q7" s="223">
        <v>2.9408866995073892</v>
      </c>
      <c r="R7" s="223">
        <v>1.7192118226600985</v>
      </c>
      <c r="S7" s="223">
        <v>6.0394088669950738</v>
      </c>
      <c r="U7" s="489"/>
      <c r="V7" s="362"/>
    </row>
    <row r="8" spans="1:22" x14ac:dyDescent="0.2">
      <c r="A8" s="335" t="s">
        <v>22</v>
      </c>
      <c r="B8" s="336" t="s">
        <v>31</v>
      </c>
      <c r="C8" s="336" t="s">
        <v>32</v>
      </c>
      <c r="D8" s="232">
        <v>23528</v>
      </c>
      <c r="E8" s="286">
        <v>-3.3941846736432302E-2</v>
      </c>
      <c r="F8" s="177">
        <v>1</v>
      </c>
      <c r="G8" s="232">
        <v>835</v>
      </c>
      <c r="H8" s="232">
        <v>767</v>
      </c>
      <c r="I8" s="332">
        <v>82</v>
      </c>
      <c r="J8" s="177">
        <v>0.73835430125807544</v>
      </c>
      <c r="K8" s="223">
        <v>9.5558441558441558</v>
      </c>
      <c r="L8" s="223">
        <v>3.6649350649350652</v>
      </c>
      <c r="M8" s="177">
        <v>0.4935064935064935</v>
      </c>
      <c r="N8" s="233">
        <v>6</v>
      </c>
      <c r="O8" s="223">
        <v>0.56977835111997188</v>
      </c>
      <c r="P8" s="223">
        <v>3.7089820359281438</v>
      </c>
      <c r="Q8" s="223">
        <v>3.8323353293413173E-2</v>
      </c>
      <c r="R8" s="223" t="s">
        <v>243</v>
      </c>
      <c r="S8" s="223">
        <v>4.1664670658682637</v>
      </c>
      <c r="U8" s="489"/>
      <c r="V8" s="362"/>
    </row>
    <row r="9" spans="1:22" s="362" customFormat="1" x14ac:dyDescent="0.2">
      <c r="A9" s="342" t="s">
        <v>22</v>
      </c>
      <c r="B9" s="336" t="s">
        <v>38</v>
      </c>
      <c r="C9" s="336" t="s">
        <v>176</v>
      </c>
      <c r="D9" s="232">
        <v>7512</v>
      </c>
      <c r="E9" s="286">
        <v>-6.4688304610122316E-2</v>
      </c>
      <c r="F9" s="177">
        <v>1</v>
      </c>
      <c r="G9" s="232">
        <v>310</v>
      </c>
      <c r="H9" s="232">
        <v>277</v>
      </c>
      <c r="I9" s="332">
        <v>70</v>
      </c>
      <c r="J9" s="177">
        <v>0.35210330138445156</v>
      </c>
      <c r="K9" s="223">
        <v>9.1349480968858128</v>
      </c>
      <c r="L9" s="223">
        <v>3.3460207612456747</v>
      </c>
      <c r="M9" s="177">
        <v>0.26643598615916952</v>
      </c>
      <c r="N9" s="233">
        <v>10</v>
      </c>
      <c r="O9" s="223">
        <v>0.45393053016453383</v>
      </c>
      <c r="P9" s="223">
        <v>4.4935483870967738</v>
      </c>
      <c r="Q9" s="223">
        <v>1.935483870967742E-2</v>
      </c>
      <c r="R9" s="223">
        <v>0.56129032258064515</v>
      </c>
      <c r="S9" s="223">
        <v>5.5290322580645164</v>
      </c>
      <c r="U9" s="489"/>
    </row>
    <row r="10" spans="1:22" x14ac:dyDescent="0.2">
      <c r="A10" s="335" t="s">
        <v>22</v>
      </c>
      <c r="B10" s="415" t="s">
        <v>336</v>
      </c>
      <c r="C10" s="336" t="s">
        <v>448</v>
      </c>
      <c r="D10" s="232">
        <v>1596</v>
      </c>
      <c r="E10" s="383">
        <v>0.11264863727244045</v>
      </c>
      <c r="F10" s="177">
        <v>0.51137455943607824</v>
      </c>
      <c r="G10" s="232">
        <v>159</v>
      </c>
      <c r="H10" s="232">
        <v>136</v>
      </c>
      <c r="I10" s="332">
        <v>61</v>
      </c>
      <c r="J10" s="177">
        <v>0.21115288220551379</v>
      </c>
      <c r="K10" s="223">
        <v>6.1273885350318471</v>
      </c>
      <c r="L10" s="223">
        <v>2.1974522292993632</v>
      </c>
      <c r="M10" s="177">
        <v>1.9108280254777069E-2</v>
      </c>
      <c r="N10" s="233">
        <v>10</v>
      </c>
      <c r="O10" s="223">
        <v>6.4648687012065293</v>
      </c>
      <c r="P10" s="223">
        <v>2.0251572327044025</v>
      </c>
      <c r="Q10" s="223">
        <v>0.89937106918238996</v>
      </c>
      <c r="R10" s="223">
        <v>0.56603773584905659</v>
      </c>
      <c r="S10" s="223">
        <v>3.1886792452830188</v>
      </c>
      <c r="U10" s="489"/>
      <c r="V10" s="362"/>
    </row>
    <row r="11" spans="1:22" x14ac:dyDescent="0.2">
      <c r="A11" s="335" t="s">
        <v>22</v>
      </c>
      <c r="B11" s="336" t="s">
        <v>39</v>
      </c>
      <c r="C11" s="336" t="s">
        <v>177</v>
      </c>
      <c r="D11" s="232">
        <v>9977</v>
      </c>
      <c r="E11" s="286">
        <v>2.9341571476402928E-2</v>
      </c>
      <c r="F11" s="177">
        <v>1</v>
      </c>
      <c r="G11" s="232">
        <v>332</v>
      </c>
      <c r="H11" s="232">
        <v>277</v>
      </c>
      <c r="I11" s="332">
        <v>85</v>
      </c>
      <c r="J11" s="177">
        <v>0.81557582439611109</v>
      </c>
      <c r="K11" s="223">
        <v>9.3102310231023111</v>
      </c>
      <c r="L11" s="223">
        <v>3.3102310231023102</v>
      </c>
      <c r="M11" s="177">
        <v>0.28052805280528054</v>
      </c>
      <c r="N11" s="233">
        <v>5</v>
      </c>
      <c r="O11" s="223">
        <v>1.1378592253227822</v>
      </c>
      <c r="P11" s="223">
        <v>1.213855421686747</v>
      </c>
      <c r="Q11" s="223">
        <v>0.13554216867469879</v>
      </c>
      <c r="R11" s="223">
        <v>3.0120481927710843E-2</v>
      </c>
      <c r="S11" s="223">
        <v>1.8493975903614457</v>
      </c>
      <c r="U11" s="489"/>
      <c r="V11" s="362"/>
    </row>
    <row r="12" spans="1:22" x14ac:dyDescent="0.2">
      <c r="A12" s="335" t="s">
        <v>22</v>
      </c>
      <c r="B12" s="336" t="s">
        <v>42</v>
      </c>
      <c r="C12" s="336" t="s">
        <v>400</v>
      </c>
      <c r="D12" s="232">
        <v>2136</v>
      </c>
      <c r="E12" s="383">
        <v>0.10680067263697168</v>
      </c>
      <c r="F12" s="177">
        <v>1</v>
      </c>
      <c r="G12" s="232">
        <v>76</v>
      </c>
      <c r="H12" s="232">
        <v>69</v>
      </c>
      <c r="I12" s="332">
        <v>69</v>
      </c>
      <c r="J12" s="177">
        <v>0.34269662921348315</v>
      </c>
      <c r="K12" s="223">
        <v>10.147540983606557</v>
      </c>
      <c r="L12" s="223">
        <v>3.721311475409836</v>
      </c>
      <c r="M12" s="177">
        <v>0.47540983606557374</v>
      </c>
      <c r="N12" s="233">
        <v>13</v>
      </c>
      <c r="O12" s="223">
        <v>1.1734104046242775</v>
      </c>
      <c r="P12" s="223">
        <v>1</v>
      </c>
      <c r="Q12" s="223">
        <v>0.42105263157894735</v>
      </c>
      <c r="R12" s="223">
        <v>1.486842105263158</v>
      </c>
      <c r="S12" s="223">
        <v>1.6842105263157894</v>
      </c>
      <c r="U12" s="489"/>
      <c r="V12" s="362"/>
    </row>
    <row r="13" spans="1:22" x14ac:dyDescent="0.2">
      <c r="A13" s="335" t="s">
        <v>22</v>
      </c>
      <c r="B13" s="336" t="s">
        <v>43</v>
      </c>
      <c r="C13" s="336" t="s">
        <v>340</v>
      </c>
      <c r="D13" s="232">
        <v>19758</v>
      </c>
      <c r="E13" s="286">
        <v>-4.0821074614835084E-2</v>
      </c>
      <c r="F13" s="177">
        <v>1</v>
      </c>
      <c r="G13" s="232">
        <v>814</v>
      </c>
      <c r="H13" s="232">
        <v>710</v>
      </c>
      <c r="I13" s="332">
        <v>81</v>
      </c>
      <c r="J13" s="177">
        <v>0.64034821338192127</v>
      </c>
      <c r="K13" s="223">
        <v>8.9908015768725367</v>
      </c>
      <c r="L13" s="223">
        <v>3.2181340341655718</v>
      </c>
      <c r="M13" s="177">
        <v>0.10906701708278581</v>
      </c>
      <c r="N13" s="233">
        <v>10</v>
      </c>
      <c r="O13" s="223">
        <v>0.58004720910858099</v>
      </c>
      <c r="P13" s="223">
        <v>1.2297297297297298</v>
      </c>
      <c r="Q13" s="223">
        <v>0.24938574938574939</v>
      </c>
      <c r="R13" s="223">
        <v>0.34643734643734642</v>
      </c>
      <c r="S13" s="223">
        <v>4.0221130221130217</v>
      </c>
      <c r="U13" s="489"/>
      <c r="V13" s="362"/>
    </row>
    <row r="14" spans="1:22" ht="13.5" thickBot="1" x14ac:dyDescent="0.25">
      <c r="A14" s="335" t="s">
        <v>22</v>
      </c>
      <c r="B14" s="336" t="s">
        <v>49</v>
      </c>
      <c r="C14" s="336" t="s">
        <v>383</v>
      </c>
      <c r="D14" s="232">
        <v>10186</v>
      </c>
      <c r="E14" s="286">
        <v>-8.2265365509537336E-3</v>
      </c>
      <c r="F14" s="177">
        <v>1</v>
      </c>
      <c r="G14" s="232">
        <v>243</v>
      </c>
      <c r="H14" s="232">
        <v>210</v>
      </c>
      <c r="I14" s="332">
        <v>69</v>
      </c>
      <c r="J14" s="177">
        <v>0.28028666797565288</v>
      </c>
      <c r="K14" s="223">
        <v>11.63849765258216</v>
      </c>
      <c r="L14" s="223">
        <v>5.539906103286385</v>
      </c>
      <c r="M14" s="177">
        <v>0.17840375586854459</v>
      </c>
      <c r="N14" s="233">
        <v>7</v>
      </c>
      <c r="O14" s="223">
        <v>1.6945048966267682</v>
      </c>
      <c r="P14" s="223">
        <v>1.9794238683127572</v>
      </c>
      <c r="Q14" s="223">
        <v>2.5061728395061729</v>
      </c>
      <c r="R14" s="223">
        <v>0.76543209876543206</v>
      </c>
      <c r="S14" s="223">
        <v>5.0658436213991767</v>
      </c>
      <c r="U14" s="489"/>
      <c r="V14" s="362"/>
    </row>
    <row r="15" spans="1:22" s="13" customFormat="1" ht="21.75" customHeight="1" thickTop="1" x14ac:dyDescent="0.2">
      <c r="A15" s="573" t="s">
        <v>146</v>
      </c>
      <c r="B15" s="574"/>
      <c r="C15" s="575"/>
      <c r="D15" s="430">
        <v>120756</v>
      </c>
      <c r="E15" s="431">
        <v>-0.1140096837712663</v>
      </c>
      <c r="F15" s="432">
        <v>0.98752872482233545</v>
      </c>
      <c r="G15" s="430">
        <v>4627</v>
      </c>
      <c r="H15" s="430">
        <v>3889</v>
      </c>
      <c r="I15" s="433">
        <v>79</v>
      </c>
      <c r="J15" s="432">
        <v>0.59364338003908712</v>
      </c>
      <c r="K15" s="434">
        <v>9.2630957999056154</v>
      </c>
      <c r="L15" s="434">
        <v>3.5122699386503067</v>
      </c>
      <c r="M15" s="432">
        <v>0.27560169891458236</v>
      </c>
      <c r="N15" s="435">
        <v>7</v>
      </c>
      <c r="O15" s="434">
        <v>0.9007529245594651</v>
      </c>
      <c r="P15" s="434">
        <v>2.7510265830992005</v>
      </c>
      <c r="Q15" s="434">
        <v>0.45623514156040629</v>
      </c>
      <c r="R15" s="434">
        <v>0.66414523449319218</v>
      </c>
      <c r="S15" s="434">
        <v>5.0255024854117138</v>
      </c>
      <c r="V15" s="362"/>
    </row>
    <row r="16" spans="1:22" x14ac:dyDescent="0.2">
      <c r="A16" s="335" t="s">
        <v>27</v>
      </c>
      <c r="B16" s="336" t="s">
        <v>25</v>
      </c>
      <c r="C16" s="336" t="s">
        <v>429</v>
      </c>
      <c r="D16" s="232">
        <v>4417</v>
      </c>
      <c r="E16" s="383">
        <v>-0.23605255257215207</v>
      </c>
      <c r="F16" s="177">
        <v>1</v>
      </c>
      <c r="G16" s="232">
        <v>151</v>
      </c>
      <c r="H16" s="232">
        <v>133</v>
      </c>
      <c r="I16" s="332">
        <v>71</v>
      </c>
      <c r="J16" s="177">
        <v>0.38215983699343448</v>
      </c>
      <c r="K16" s="223">
        <v>8.985611510791367</v>
      </c>
      <c r="L16" s="223">
        <v>3.1870503597122304</v>
      </c>
      <c r="M16" s="177">
        <v>0.17266187050359713</v>
      </c>
      <c r="N16" s="233">
        <v>6</v>
      </c>
      <c r="O16" s="223">
        <v>0.42156250000000001</v>
      </c>
      <c r="P16" s="223">
        <v>1.423841059602649</v>
      </c>
      <c r="Q16" s="223">
        <v>0.5629139072847682</v>
      </c>
      <c r="R16" s="223">
        <v>2.0463576158940397</v>
      </c>
      <c r="S16" s="223">
        <v>3.1589403973509933</v>
      </c>
      <c r="U16" s="490"/>
      <c r="V16" s="362"/>
    </row>
    <row r="17" spans="1:22" x14ac:dyDescent="0.2">
      <c r="A17" s="335" t="s">
        <v>27</v>
      </c>
      <c r="B17" s="336" t="s">
        <v>36</v>
      </c>
      <c r="C17" s="336" t="s">
        <v>250</v>
      </c>
      <c r="D17" s="232">
        <v>14097</v>
      </c>
      <c r="E17" s="286">
        <v>7.4330503502778145E-2</v>
      </c>
      <c r="F17" s="177">
        <v>1</v>
      </c>
      <c r="G17" s="232">
        <v>460</v>
      </c>
      <c r="H17" s="232">
        <v>411</v>
      </c>
      <c r="I17" s="332">
        <v>73</v>
      </c>
      <c r="J17" s="177">
        <v>0.41888345037951336</v>
      </c>
      <c r="K17" s="223">
        <v>10.818401937046005</v>
      </c>
      <c r="L17" s="223">
        <v>3.8910411622276029</v>
      </c>
      <c r="M17" s="177">
        <v>0.10653753026634383</v>
      </c>
      <c r="N17" s="233">
        <v>7</v>
      </c>
      <c r="O17" s="223">
        <v>1.0953128064326338</v>
      </c>
      <c r="P17" s="223">
        <v>3.2652173913043478</v>
      </c>
      <c r="Q17" s="223">
        <v>1.326086956521739</v>
      </c>
      <c r="R17" s="223">
        <v>3.65</v>
      </c>
      <c r="S17" s="223">
        <v>9.6826086956521742</v>
      </c>
      <c r="U17" s="490"/>
      <c r="V17" s="362"/>
    </row>
    <row r="18" spans="1:22" x14ac:dyDescent="0.2">
      <c r="A18" s="335" t="s">
        <v>27</v>
      </c>
      <c r="B18" s="336" t="s">
        <v>40</v>
      </c>
      <c r="C18" s="336" t="s">
        <v>179</v>
      </c>
      <c r="D18" s="232">
        <v>16270</v>
      </c>
      <c r="E18" s="286">
        <v>-1.8299513652343502E-2</v>
      </c>
      <c r="F18" s="177">
        <v>1</v>
      </c>
      <c r="G18" s="232">
        <v>553</v>
      </c>
      <c r="H18" s="232">
        <v>485</v>
      </c>
      <c r="I18" s="332">
        <v>85</v>
      </c>
      <c r="J18" s="177">
        <v>0.84806392132759678</v>
      </c>
      <c r="K18" s="223">
        <v>11.304950495049505</v>
      </c>
      <c r="L18" s="223">
        <v>4.3504950495049508</v>
      </c>
      <c r="M18" s="177">
        <v>0.15247524752475247</v>
      </c>
      <c r="N18" s="233">
        <v>6</v>
      </c>
      <c r="O18" s="223">
        <v>0.64007865264597763</v>
      </c>
      <c r="P18" s="223">
        <v>3.25497287522604E-2</v>
      </c>
      <c r="Q18" s="223" t="s">
        <v>243</v>
      </c>
      <c r="R18" s="223">
        <v>5.4249547920433997E-3</v>
      </c>
      <c r="S18" s="223">
        <v>0.50994575045207957</v>
      </c>
      <c r="U18" s="490"/>
      <c r="V18" s="362"/>
    </row>
    <row r="19" spans="1:22" x14ac:dyDescent="0.2">
      <c r="A19" s="335" t="s">
        <v>27</v>
      </c>
      <c r="B19" s="336" t="s">
        <v>45</v>
      </c>
      <c r="C19" s="336" t="s">
        <v>180</v>
      </c>
      <c r="D19" s="232">
        <v>31138</v>
      </c>
      <c r="E19" s="286">
        <v>2.1455065577358212E-4</v>
      </c>
      <c r="F19" s="177">
        <v>1</v>
      </c>
      <c r="G19" s="232">
        <v>952</v>
      </c>
      <c r="H19" s="232">
        <v>830</v>
      </c>
      <c r="I19" s="332">
        <v>82</v>
      </c>
      <c r="J19" s="177">
        <v>0.70996852720149017</v>
      </c>
      <c r="K19" s="223">
        <v>9.0631341600901916</v>
      </c>
      <c r="L19" s="223">
        <v>3.657271702367531</v>
      </c>
      <c r="M19" s="177">
        <v>0.43179255918827508</v>
      </c>
      <c r="N19" s="233">
        <v>7</v>
      </c>
      <c r="O19" s="223">
        <v>0.45041672237821456</v>
      </c>
      <c r="P19" s="223">
        <v>4.2205882352941178</v>
      </c>
      <c r="Q19" s="223">
        <v>0.45168067226890757</v>
      </c>
      <c r="R19" s="223">
        <v>1.759453781512605</v>
      </c>
      <c r="S19" s="223">
        <v>7.9789915966386555</v>
      </c>
      <c r="U19" s="490"/>
      <c r="V19" s="362"/>
    </row>
    <row r="20" spans="1:22" ht="13.5" thickBot="1" x14ac:dyDescent="0.25">
      <c r="A20" s="335" t="s">
        <v>27</v>
      </c>
      <c r="B20" s="336" t="s">
        <v>48</v>
      </c>
      <c r="C20" s="336" t="s">
        <v>236</v>
      </c>
      <c r="D20" s="232">
        <v>11351</v>
      </c>
      <c r="E20" s="383">
        <v>-0.17362225274725285</v>
      </c>
      <c r="F20" s="177">
        <v>1</v>
      </c>
      <c r="G20" s="232">
        <v>414</v>
      </c>
      <c r="H20" s="232">
        <v>381</v>
      </c>
      <c r="I20" s="332">
        <v>79</v>
      </c>
      <c r="J20" s="177">
        <v>0.58611576072592719</v>
      </c>
      <c r="K20" s="223">
        <v>9.4373333333333331</v>
      </c>
      <c r="L20" s="223">
        <v>3.7040000000000002</v>
      </c>
      <c r="M20" s="177">
        <v>0.27466666666666667</v>
      </c>
      <c r="N20" s="233">
        <v>5</v>
      </c>
      <c r="O20" s="223">
        <v>0.61844506630977003</v>
      </c>
      <c r="P20" s="223">
        <v>2.0531400966183573</v>
      </c>
      <c r="Q20" s="223">
        <v>1.4275362318840579</v>
      </c>
      <c r="R20" s="223">
        <v>1.4347826086956521</v>
      </c>
      <c r="S20" s="223">
        <v>2.9613526570048307</v>
      </c>
      <c r="U20" s="490"/>
      <c r="V20" s="362"/>
    </row>
    <row r="21" spans="1:22" s="13" customFormat="1" ht="21.75" customHeight="1" thickTop="1" x14ac:dyDescent="0.2">
      <c r="A21" s="573" t="s">
        <v>147</v>
      </c>
      <c r="B21" s="574"/>
      <c r="C21" s="575"/>
      <c r="D21" s="430">
        <v>77273</v>
      </c>
      <c r="E21" s="431">
        <v>-3.8222237043201934E-2</v>
      </c>
      <c r="F21" s="432">
        <v>1</v>
      </c>
      <c r="G21" s="430">
        <v>2530</v>
      </c>
      <c r="H21" s="430">
        <v>2181</v>
      </c>
      <c r="I21" s="433">
        <v>81</v>
      </c>
      <c r="J21" s="432">
        <v>0.64901065055064511</v>
      </c>
      <c r="K21" s="434">
        <v>9.9197930142302724</v>
      </c>
      <c r="L21" s="434">
        <v>3.8292367399741267</v>
      </c>
      <c r="M21" s="432">
        <v>0.27210004312203534</v>
      </c>
      <c r="N21" s="435">
        <v>6</v>
      </c>
      <c r="O21" s="434">
        <v>0.63128912485874689</v>
      </c>
      <c r="P21" s="434">
        <v>2.609881422924901</v>
      </c>
      <c r="Q21" s="434">
        <v>0.67826086956521736</v>
      </c>
      <c r="R21" s="434">
        <v>1.6837944664031621</v>
      </c>
      <c r="S21" s="434">
        <v>5.5474308300395254</v>
      </c>
      <c r="V21" s="362"/>
    </row>
    <row r="22" spans="1:22" x14ac:dyDescent="0.2">
      <c r="A22" s="335" t="s">
        <v>35</v>
      </c>
      <c r="B22" s="336" t="s">
        <v>33</v>
      </c>
      <c r="C22" s="336" t="s">
        <v>34</v>
      </c>
      <c r="D22" s="232">
        <v>252</v>
      </c>
      <c r="E22" s="383">
        <v>-0.146690518783542</v>
      </c>
      <c r="F22" s="177">
        <v>1</v>
      </c>
      <c r="G22" s="232">
        <v>16</v>
      </c>
      <c r="H22" s="232">
        <v>10</v>
      </c>
      <c r="I22" s="332">
        <v>82</v>
      </c>
      <c r="J22" s="177">
        <v>0.72222222222222221</v>
      </c>
      <c r="K22" s="223">
        <v>7.375</v>
      </c>
      <c r="L22" s="223">
        <v>2.6875</v>
      </c>
      <c r="M22" s="177" t="s">
        <v>243</v>
      </c>
      <c r="N22" s="233" t="s">
        <v>243</v>
      </c>
      <c r="O22" s="223">
        <v>1.2356020942408377</v>
      </c>
      <c r="P22" s="223">
        <v>2.875</v>
      </c>
      <c r="Q22" s="223">
        <v>0.5</v>
      </c>
      <c r="R22" s="223">
        <v>1.625</v>
      </c>
      <c r="S22" s="223">
        <v>6.6875</v>
      </c>
      <c r="U22" s="490"/>
      <c r="V22" s="362"/>
    </row>
    <row r="23" spans="1:22" x14ac:dyDescent="0.2">
      <c r="A23" s="335" t="s">
        <v>35</v>
      </c>
      <c r="B23" s="336" t="s">
        <v>37</v>
      </c>
      <c r="C23" s="336" t="s">
        <v>235</v>
      </c>
      <c r="D23" s="232">
        <v>14663</v>
      </c>
      <c r="E23" s="286">
        <v>-6.251694312735645E-3</v>
      </c>
      <c r="F23" s="177">
        <v>1</v>
      </c>
      <c r="G23" s="232">
        <v>557</v>
      </c>
      <c r="H23" s="232">
        <v>492</v>
      </c>
      <c r="I23" s="332">
        <v>81</v>
      </c>
      <c r="J23" s="177">
        <v>0.70599468048830394</v>
      </c>
      <c r="K23" s="223">
        <v>6.6852207293666028</v>
      </c>
      <c r="L23" s="223">
        <v>2.4376199616122842</v>
      </c>
      <c r="M23" s="177">
        <v>0.33013435700575816</v>
      </c>
      <c r="N23" s="233">
        <v>6</v>
      </c>
      <c r="O23" s="223">
        <v>0.99830874753359011</v>
      </c>
      <c r="P23" s="223">
        <v>2.5224416517055657</v>
      </c>
      <c r="Q23" s="223">
        <v>1.4865350089766607</v>
      </c>
      <c r="R23" s="223">
        <v>3.319569120287253</v>
      </c>
      <c r="S23" s="223">
        <v>3.2603231597845603</v>
      </c>
      <c r="U23" s="490"/>
      <c r="V23" s="362"/>
    </row>
    <row r="24" spans="1:22" x14ac:dyDescent="0.2">
      <c r="A24" s="335" t="s">
        <v>35</v>
      </c>
      <c r="B24" s="336" t="s">
        <v>94</v>
      </c>
      <c r="C24" s="336" t="s">
        <v>268</v>
      </c>
      <c r="D24" s="232">
        <v>13534</v>
      </c>
      <c r="E24" s="286">
        <v>2.3769424875258238E-2</v>
      </c>
      <c r="F24" s="177">
        <v>1</v>
      </c>
      <c r="G24" s="232">
        <v>492</v>
      </c>
      <c r="H24" s="232">
        <v>448</v>
      </c>
      <c r="I24" s="332">
        <v>75</v>
      </c>
      <c r="J24" s="177">
        <v>0.51455593320526083</v>
      </c>
      <c r="K24" s="223">
        <v>8.3618421052631575</v>
      </c>
      <c r="L24" s="223">
        <v>2.8048245614035086</v>
      </c>
      <c r="M24" s="177">
        <v>0.67982456140350878</v>
      </c>
      <c r="N24" s="233">
        <v>5</v>
      </c>
      <c r="O24" s="223">
        <v>0.75379289278077588</v>
      </c>
      <c r="P24" s="223">
        <v>23.502032520325205</v>
      </c>
      <c r="Q24" s="223">
        <v>7.7235772357723581E-2</v>
      </c>
      <c r="R24" s="223">
        <v>1.8943089430894309</v>
      </c>
      <c r="S24" s="223">
        <v>2.6158536585365852</v>
      </c>
      <c r="U24" s="490"/>
      <c r="V24" s="362"/>
    </row>
    <row r="25" spans="1:22" x14ac:dyDescent="0.2">
      <c r="A25" s="335" t="s">
        <v>35</v>
      </c>
      <c r="B25" s="336" t="s">
        <v>97</v>
      </c>
      <c r="C25" s="336" t="s">
        <v>183</v>
      </c>
      <c r="D25" s="232">
        <v>8622</v>
      </c>
      <c r="E25" s="286">
        <v>5.2054075458840332E-2</v>
      </c>
      <c r="F25" s="177">
        <v>1</v>
      </c>
      <c r="G25" s="232">
        <v>314</v>
      </c>
      <c r="H25" s="232">
        <v>259</v>
      </c>
      <c r="I25" s="332">
        <v>84</v>
      </c>
      <c r="J25" s="177">
        <v>0.7956390628624449</v>
      </c>
      <c r="K25" s="223">
        <v>9.9560810810810807</v>
      </c>
      <c r="L25" s="223">
        <v>3.5743243243243241</v>
      </c>
      <c r="M25" s="177">
        <v>0.1891891891891892</v>
      </c>
      <c r="N25" s="233">
        <v>10</v>
      </c>
      <c r="O25" s="223">
        <v>0.93946692357096984</v>
      </c>
      <c r="P25" s="223">
        <v>0.71974522292993626</v>
      </c>
      <c r="Q25" s="223">
        <v>0.65286624203821653</v>
      </c>
      <c r="R25" s="223">
        <v>0.46815286624203822</v>
      </c>
      <c r="S25" s="223">
        <v>6.6433121019108281</v>
      </c>
      <c r="U25" s="490"/>
      <c r="V25" s="362"/>
    </row>
    <row r="26" spans="1:22" x14ac:dyDescent="0.2">
      <c r="A26" s="342" t="s">
        <v>35</v>
      </c>
      <c r="B26" s="336" t="s">
        <v>99</v>
      </c>
      <c r="C26" s="336" t="s">
        <v>100</v>
      </c>
      <c r="D26" s="232">
        <v>8039</v>
      </c>
      <c r="E26" s="383">
        <v>-0.16748667406562145</v>
      </c>
      <c r="F26" s="177">
        <v>1</v>
      </c>
      <c r="G26" s="232">
        <v>284</v>
      </c>
      <c r="H26" s="232">
        <v>240</v>
      </c>
      <c r="I26" s="332">
        <v>83</v>
      </c>
      <c r="J26" s="177">
        <v>0.83866152506530667</v>
      </c>
      <c r="K26" s="223">
        <v>9.841328413284133</v>
      </c>
      <c r="L26" s="223">
        <v>3.4317343173431736</v>
      </c>
      <c r="M26" s="177">
        <v>0.35055350553505538</v>
      </c>
      <c r="N26" s="233">
        <v>6</v>
      </c>
      <c r="O26" s="223">
        <v>1.5124420799725415</v>
      </c>
      <c r="P26" s="223">
        <v>2.517605633802817</v>
      </c>
      <c r="Q26" s="223">
        <v>0.13380281690140844</v>
      </c>
      <c r="R26" s="223">
        <v>2.0598591549295775</v>
      </c>
      <c r="S26" s="223">
        <v>4.359154929577465</v>
      </c>
      <c r="U26" s="490"/>
      <c r="V26" s="362"/>
    </row>
    <row r="27" spans="1:22" x14ac:dyDescent="0.2">
      <c r="A27" s="335" t="s">
        <v>35</v>
      </c>
      <c r="B27" s="336" t="s">
        <v>102</v>
      </c>
      <c r="C27" s="336" t="s">
        <v>431</v>
      </c>
      <c r="D27" s="232">
        <v>19635</v>
      </c>
      <c r="E27" s="383">
        <v>0.1527329159522004</v>
      </c>
      <c r="F27" s="177">
        <v>1</v>
      </c>
      <c r="G27" s="232">
        <v>563</v>
      </c>
      <c r="H27" s="232">
        <v>496</v>
      </c>
      <c r="I27" s="332">
        <v>80</v>
      </c>
      <c r="J27" s="177">
        <v>0.69579831932773106</v>
      </c>
      <c r="K27" s="223">
        <v>10.201941747572816</v>
      </c>
      <c r="L27" s="223">
        <v>3.29126213592233</v>
      </c>
      <c r="M27" s="177"/>
      <c r="N27" s="233"/>
      <c r="O27" s="223">
        <v>1.0749700260949291</v>
      </c>
      <c r="P27" s="223">
        <v>4.8952042628774421</v>
      </c>
      <c r="Q27" s="223">
        <v>0.21314387211367672</v>
      </c>
      <c r="R27" s="223">
        <v>1.7264653641207814</v>
      </c>
      <c r="S27" s="223">
        <v>2.7246891651865011</v>
      </c>
      <c r="U27" s="490"/>
      <c r="V27" s="362"/>
    </row>
    <row r="28" spans="1:22" ht="13.5" thickBot="1" x14ac:dyDescent="0.25">
      <c r="A28" s="335" t="s">
        <v>35</v>
      </c>
      <c r="B28" s="336" t="s">
        <v>106</v>
      </c>
      <c r="C28" s="336" t="s">
        <v>430</v>
      </c>
      <c r="D28" s="232">
        <v>21770</v>
      </c>
      <c r="E28" s="286">
        <v>-7.396714406645577E-3</v>
      </c>
      <c r="F28" s="177">
        <v>1</v>
      </c>
      <c r="G28" s="232">
        <v>696</v>
      </c>
      <c r="H28" s="232">
        <v>589</v>
      </c>
      <c r="I28" s="332">
        <v>78</v>
      </c>
      <c r="J28" s="177">
        <v>0.57473587505741841</v>
      </c>
      <c r="K28" s="223">
        <v>9.3946540880503147</v>
      </c>
      <c r="L28" s="223">
        <v>2.9072327044025159</v>
      </c>
      <c r="M28" s="177">
        <v>0.39937106918238996</v>
      </c>
      <c r="N28" s="233">
        <v>6</v>
      </c>
      <c r="O28" s="223">
        <v>1.6926701904094759</v>
      </c>
      <c r="P28" s="223">
        <v>1.8333333333333333</v>
      </c>
      <c r="Q28" s="223">
        <v>2.4497126436781609</v>
      </c>
      <c r="R28" s="223">
        <v>2.6077586206896552</v>
      </c>
      <c r="S28" s="223">
        <v>7.6350574712643677</v>
      </c>
      <c r="U28" s="490"/>
      <c r="V28" s="362"/>
    </row>
    <row r="29" spans="1:22" s="13" customFormat="1" ht="21.75" customHeight="1" thickTop="1" x14ac:dyDescent="0.2">
      <c r="A29" s="573" t="s">
        <v>148</v>
      </c>
      <c r="B29" s="574"/>
      <c r="C29" s="575"/>
      <c r="D29" s="430">
        <v>86515</v>
      </c>
      <c r="E29" s="431">
        <v>1.6774479959411392E-2</v>
      </c>
      <c r="F29" s="432">
        <v>1</v>
      </c>
      <c r="G29" s="430">
        <v>2922</v>
      </c>
      <c r="H29" s="430">
        <v>2488</v>
      </c>
      <c r="I29" s="433">
        <v>80</v>
      </c>
      <c r="J29" s="432">
        <v>0.66201236779749173</v>
      </c>
      <c r="K29" s="434">
        <v>8.9476208041313168</v>
      </c>
      <c r="L29" s="434">
        <v>2.9966801918111399</v>
      </c>
      <c r="M29" s="432">
        <v>0.32718554039099962</v>
      </c>
      <c r="N29" s="435">
        <v>6</v>
      </c>
      <c r="O29" s="434">
        <v>1.1942420756646217</v>
      </c>
      <c r="P29" s="434">
        <v>6.1557152635181387</v>
      </c>
      <c r="Q29" s="434">
        <v>1.0068446269678302</v>
      </c>
      <c r="R29" s="434">
        <v>2.1649555099247091</v>
      </c>
      <c r="S29" s="434">
        <v>4.5797399041752227</v>
      </c>
      <c r="V29" s="362"/>
    </row>
    <row r="30" spans="1:22" x14ac:dyDescent="0.2">
      <c r="A30" s="335" t="s">
        <v>87</v>
      </c>
      <c r="B30" s="336" t="s">
        <v>86</v>
      </c>
      <c r="C30" s="336" t="s">
        <v>185</v>
      </c>
      <c r="D30" s="232">
        <v>8285</v>
      </c>
      <c r="E30" s="286">
        <v>-9.4631175276335133E-3</v>
      </c>
      <c r="F30" s="177">
        <v>1</v>
      </c>
      <c r="G30" s="232">
        <v>309</v>
      </c>
      <c r="H30" s="232">
        <v>265</v>
      </c>
      <c r="I30" s="332">
        <v>84</v>
      </c>
      <c r="J30" s="177">
        <v>0.7979480989740495</v>
      </c>
      <c r="K30" s="223">
        <v>9.1188811188811183</v>
      </c>
      <c r="L30" s="223">
        <v>3.0279720279720279</v>
      </c>
      <c r="M30" s="177">
        <v>0.25874125874125875</v>
      </c>
      <c r="N30" s="233">
        <v>7</v>
      </c>
      <c r="O30" s="223">
        <v>1.480459005488109</v>
      </c>
      <c r="P30" s="223">
        <v>8.5339805825242721</v>
      </c>
      <c r="Q30" s="223">
        <v>0.23300970873786409</v>
      </c>
      <c r="R30" s="223">
        <v>5.8252427184466021E-2</v>
      </c>
      <c r="S30" s="223">
        <v>7.1650485436893208</v>
      </c>
      <c r="U30" s="490"/>
      <c r="V30" s="362"/>
    </row>
    <row r="31" spans="1:22" x14ac:dyDescent="0.2">
      <c r="A31" s="335" t="s">
        <v>87</v>
      </c>
      <c r="B31" s="336" t="s">
        <v>88</v>
      </c>
      <c r="C31" s="336" t="s">
        <v>186</v>
      </c>
      <c r="D31" s="232">
        <v>2655</v>
      </c>
      <c r="E31" s="383">
        <v>0.15396916516319514</v>
      </c>
      <c r="F31" s="177">
        <v>1</v>
      </c>
      <c r="G31" s="232">
        <v>120</v>
      </c>
      <c r="H31" s="232">
        <v>90</v>
      </c>
      <c r="I31" s="332">
        <v>84</v>
      </c>
      <c r="J31" s="177">
        <v>0.76082862523540484</v>
      </c>
      <c r="K31" s="223">
        <v>7.8508771929824563</v>
      </c>
      <c r="L31" s="223">
        <v>2.9649122807017543</v>
      </c>
      <c r="M31" s="177">
        <v>0.22807017543859648</v>
      </c>
      <c r="N31" s="233">
        <v>5</v>
      </c>
      <c r="O31" s="223">
        <v>0.64457202505219202</v>
      </c>
      <c r="P31" s="223">
        <v>0.15833333333333333</v>
      </c>
      <c r="Q31" s="223">
        <v>0.58333333333333337</v>
      </c>
      <c r="R31" s="223">
        <v>0.05</v>
      </c>
      <c r="S31" s="223">
        <v>0.22500000000000001</v>
      </c>
      <c r="U31" s="490"/>
      <c r="V31" s="362"/>
    </row>
    <row r="32" spans="1:22" x14ac:dyDescent="0.2">
      <c r="A32" s="335" t="s">
        <v>87</v>
      </c>
      <c r="B32" s="336" t="s">
        <v>89</v>
      </c>
      <c r="C32" s="336" t="s">
        <v>432</v>
      </c>
      <c r="D32" s="232">
        <v>11876</v>
      </c>
      <c r="E32" s="286">
        <v>-1.3417180260443806E-2</v>
      </c>
      <c r="F32" s="177">
        <v>1</v>
      </c>
      <c r="G32" s="232">
        <v>423</v>
      </c>
      <c r="H32" s="232">
        <v>397</v>
      </c>
      <c r="I32" s="332">
        <v>76</v>
      </c>
      <c r="J32" s="177">
        <v>0.53763893566857524</v>
      </c>
      <c r="K32" s="223">
        <v>11.583333333333334</v>
      </c>
      <c r="L32" s="223">
        <v>4</v>
      </c>
      <c r="M32" s="177">
        <v>0.37239583333333331</v>
      </c>
      <c r="N32" s="233">
        <v>9</v>
      </c>
      <c r="O32" s="223">
        <v>1.1076994649918586</v>
      </c>
      <c r="P32" s="223">
        <v>52.382978723404257</v>
      </c>
      <c r="Q32" s="223">
        <v>1.0803782505910164</v>
      </c>
      <c r="R32" s="223">
        <v>4.6832151300236404</v>
      </c>
      <c r="S32" s="223">
        <v>4.1985815602836878</v>
      </c>
      <c r="U32" s="490"/>
      <c r="V32" s="362"/>
    </row>
    <row r="33" spans="1:22" x14ac:dyDescent="0.2">
      <c r="A33" s="335" t="s">
        <v>87</v>
      </c>
      <c r="B33" s="336" t="s">
        <v>96</v>
      </c>
      <c r="C33" s="336" t="s">
        <v>187</v>
      </c>
      <c r="D33" s="232">
        <v>8171</v>
      </c>
      <c r="E33" s="286">
        <v>1.4512683077672728E-2</v>
      </c>
      <c r="F33" s="177">
        <v>1</v>
      </c>
      <c r="G33" s="232">
        <v>269</v>
      </c>
      <c r="H33" s="232">
        <v>249</v>
      </c>
      <c r="I33" s="332">
        <v>84</v>
      </c>
      <c r="J33" s="177">
        <v>0.75951535919716073</v>
      </c>
      <c r="K33" s="223">
        <v>10.44488188976378</v>
      </c>
      <c r="L33" s="223">
        <v>3.2519685039370079</v>
      </c>
      <c r="M33" s="177">
        <v>0.47244094488188976</v>
      </c>
      <c r="N33" s="233">
        <v>7</v>
      </c>
      <c r="O33" s="223">
        <v>2.3514977153494669</v>
      </c>
      <c r="P33" s="223">
        <v>46.342007434944236</v>
      </c>
      <c r="Q33" s="223">
        <v>0.85130111524163565</v>
      </c>
      <c r="R33" s="223">
        <v>0.5018587360594795</v>
      </c>
      <c r="S33" s="223">
        <v>12</v>
      </c>
      <c r="U33" s="490"/>
      <c r="V33" s="362"/>
    </row>
    <row r="34" spans="1:22" x14ac:dyDescent="0.2">
      <c r="A34" s="335" t="s">
        <v>87</v>
      </c>
      <c r="B34" s="336" t="s">
        <v>101</v>
      </c>
      <c r="C34" s="336" t="s">
        <v>162</v>
      </c>
      <c r="D34" s="232">
        <v>8440</v>
      </c>
      <c r="E34" s="286">
        <v>-3.5074852236938514E-2</v>
      </c>
      <c r="F34" s="177">
        <v>1</v>
      </c>
      <c r="G34" s="232">
        <v>300</v>
      </c>
      <c r="H34" s="232">
        <v>244</v>
      </c>
      <c r="I34" s="332">
        <v>81</v>
      </c>
      <c r="J34" s="177">
        <v>0.74620853080568716</v>
      </c>
      <c r="K34" s="223">
        <v>10.657142857142857</v>
      </c>
      <c r="L34" s="223">
        <v>4.5321428571428575</v>
      </c>
      <c r="M34" s="177">
        <v>0.17142857142857143</v>
      </c>
      <c r="N34" s="233">
        <v>6.5</v>
      </c>
      <c r="O34" s="223">
        <v>0.72992461488036708</v>
      </c>
      <c r="P34" s="223">
        <v>1.2033333333333334</v>
      </c>
      <c r="Q34" s="223">
        <v>0.40666666666666668</v>
      </c>
      <c r="R34" s="223">
        <v>1.96</v>
      </c>
      <c r="S34" s="223">
        <v>1.6766666666666667</v>
      </c>
      <c r="U34" s="490"/>
      <c r="V34" s="362"/>
    </row>
    <row r="35" spans="1:22" x14ac:dyDescent="0.2">
      <c r="A35" s="335" t="s">
        <v>87</v>
      </c>
      <c r="B35" s="336" t="s">
        <v>105</v>
      </c>
      <c r="C35" s="336" t="s">
        <v>188</v>
      </c>
      <c r="D35" s="232">
        <v>29124</v>
      </c>
      <c r="E35" s="286">
        <v>-8.1414918054249608E-2</v>
      </c>
      <c r="F35" s="177">
        <v>1</v>
      </c>
      <c r="G35" s="232">
        <v>888</v>
      </c>
      <c r="H35" s="232">
        <v>743</v>
      </c>
      <c r="I35" s="332">
        <v>81</v>
      </c>
      <c r="J35" s="177">
        <v>0.69877077324543335</v>
      </c>
      <c r="K35" s="223">
        <v>10.065270935960591</v>
      </c>
      <c r="L35" s="223">
        <v>3.5</v>
      </c>
      <c r="M35" s="177">
        <v>0.42857142857142855</v>
      </c>
      <c r="N35" s="233">
        <v>7</v>
      </c>
      <c r="O35" s="223">
        <v>0.5472325073578278</v>
      </c>
      <c r="P35" s="223">
        <v>3.1036036036036037</v>
      </c>
      <c r="Q35" s="223">
        <v>2.59009009009009E-2</v>
      </c>
      <c r="R35" s="223">
        <v>1.5777027027027026</v>
      </c>
      <c r="S35" s="223">
        <v>3.954954954954955</v>
      </c>
      <c r="U35" s="490"/>
      <c r="V35" s="362"/>
    </row>
    <row r="36" spans="1:22" ht="13.5" thickBot="1" x14ac:dyDescent="0.25">
      <c r="A36" s="335" t="s">
        <v>87</v>
      </c>
      <c r="B36" s="336" t="s">
        <v>110</v>
      </c>
      <c r="C36" s="336" t="s">
        <v>433</v>
      </c>
      <c r="D36" s="232">
        <v>16444</v>
      </c>
      <c r="E36" s="286">
        <v>-5.7995747282731935E-3</v>
      </c>
      <c r="F36" s="177">
        <v>1</v>
      </c>
      <c r="G36" s="232">
        <v>564</v>
      </c>
      <c r="H36" s="232">
        <v>532</v>
      </c>
      <c r="I36" s="332">
        <v>84</v>
      </c>
      <c r="J36" s="177">
        <v>0.8196910727316955</v>
      </c>
      <c r="K36" s="223">
        <v>11.038610038610038</v>
      </c>
      <c r="L36" s="223">
        <v>3.7142857142857144</v>
      </c>
      <c r="M36" s="177">
        <v>0.5424710424710425</v>
      </c>
      <c r="N36" s="233">
        <v>6</v>
      </c>
      <c r="O36" s="223">
        <v>0.73926560793210649</v>
      </c>
      <c r="P36" s="223">
        <v>0.91489361702127658</v>
      </c>
      <c r="Q36" s="223">
        <v>0.52482269503546097</v>
      </c>
      <c r="R36" s="223">
        <v>0.25354609929078015</v>
      </c>
      <c r="S36" s="223">
        <v>2.1347517730496453</v>
      </c>
      <c r="U36" s="490"/>
      <c r="V36" s="362"/>
    </row>
    <row r="37" spans="1:22" s="13" customFormat="1" ht="21.75" customHeight="1" thickTop="1" x14ac:dyDescent="0.2">
      <c r="A37" s="573" t="s">
        <v>149</v>
      </c>
      <c r="B37" s="574"/>
      <c r="C37" s="575"/>
      <c r="D37" s="430">
        <v>84995</v>
      </c>
      <c r="E37" s="431">
        <v>-3.1379766192928704E-2</v>
      </c>
      <c r="F37" s="432">
        <v>1</v>
      </c>
      <c r="G37" s="430">
        <v>2873</v>
      </c>
      <c r="H37" s="430">
        <v>2470</v>
      </c>
      <c r="I37" s="433">
        <v>82</v>
      </c>
      <c r="J37" s="432">
        <v>0.72180716512736043</v>
      </c>
      <c r="K37" s="434">
        <v>10.37726586102719</v>
      </c>
      <c r="L37" s="434">
        <v>3.6257552870090635</v>
      </c>
      <c r="M37" s="432">
        <v>0.39274924471299094</v>
      </c>
      <c r="N37" s="435">
        <v>6.5</v>
      </c>
      <c r="O37" s="434">
        <v>0.94847573368018856</v>
      </c>
      <c r="P37" s="434">
        <v>14.240515140967629</v>
      </c>
      <c r="Q37" s="434">
        <v>0.44169857292029235</v>
      </c>
      <c r="R37" s="434">
        <v>1.4869474416985728</v>
      </c>
      <c r="S37" s="434">
        <v>4.3383223111729903</v>
      </c>
      <c r="V37" s="362"/>
    </row>
    <row r="38" spans="1:22" x14ac:dyDescent="0.2">
      <c r="A38" s="335" t="s">
        <v>55</v>
      </c>
      <c r="B38" s="336" t="s">
        <v>53</v>
      </c>
      <c r="C38" s="336" t="s">
        <v>54</v>
      </c>
      <c r="D38" s="232">
        <v>9231</v>
      </c>
      <c r="E38" s="286">
        <v>-1.0066648153290725E-3</v>
      </c>
      <c r="F38" s="177">
        <v>1</v>
      </c>
      <c r="G38" s="232">
        <v>360</v>
      </c>
      <c r="H38" s="232">
        <v>316</v>
      </c>
      <c r="I38" s="332">
        <v>86</v>
      </c>
      <c r="J38" s="177">
        <v>0.88744448055465275</v>
      </c>
      <c r="K38" s="223">
        <v>11.843373493975903</v>
      </c>
      <c r="L38" s="223">
        <v>5.6054216867469879</v>
      </c>
      <c r="M38" s="177">
        <v>0.14759036144578314</v>
      </c>
      <c r="N38" s="233">
        <v>7</v>
      </c>
      <c r="O38" s="223">
        <v>0.86590670466476671</v>
      </c>
      <c r="P38" s="223">
        <v>9.5416666666666661</v>
      </c>
      <c r="Q38" s="223">
        <v>0.7944444444444444</v>
      </c>
      <c r="R38" s="223">
        <v>1.8833333333333333</v>
      </c>
      <c r="S38" s="223">
        <v>6.0472222222222225</v>
      </c>
      <c r="U38" s="490"/>
      <c r="V38" s="362"/>
    </row>
    <row r="39" spans="1:22" x14ac:dyDescent="0.2">
      <c r="A39" s="335" t="s">
        <v>55</v>
      </c>
      <c r="B39" s="336" t="s">
        <v>56</v>
      </c>
      <c r="C39" s="336" t="s">
        <v>57</v>
      </c>
      <c r="D39" s="232">
        <v>4860</v>
      </c>
      <c r="E39" s="383">
        <v>0.13741941181665651</v>
      </c>
      <c r="F39" s="177">
        <v>1</v>
      </c>
      <c r="G39" s="232">
        <v>170</v>
      </c>
      <c r="H39" s="232">
        <v>148</v>
      </c>
      <c r="I39" s="332">
        <v>73</v>
      </c>
      <c r="J39" s="177">
        <v>0.4294238683127572</v>
      </c>
      <c r="K39" s="223">
        <v>10.577922077922079</v>
      </c>
      <c r="L39" s="223">
        <v>3.7662337662337664</v>
      </c>
      <c r="M39" s="177">
        <v>0.35714285714285715</v>
      </c>
      <c r="N39" s="233">
        <v>11</v>
      </c>
      <c r="O39" s="223">
        <v>0.89315382411916355</v>
      </c>
      <c r="P39" s="223">
        <v>1.6</v>
      </c>
      <c r="Q39" s="223">
        <v>0.61764705882352944</v>
      </c>
      <c r="R39" s="223">
        <v>1.7058823529411764</v>
      </c>
      <c r="S39" s="223">
        <v>3.4882352941176471</v>
      </c>
      <c r="U39" s="490"/>
      <c r="V39" s="362"/>
    </row>
    <row r="40" spans="1:22" x14ac:dyDescent="0.2">
      <c r="A40" s="335" t="s">
        <v>55</v>
      </c>
      <c r="B40" s="336" t="s">
        <v>58</v>
      </c>
      <c r="C40" s="336" t="s">
        <v>189</v>
      </c>
      <c r="D40" s="232">
        <v>4064</v>
      </c>
      <c r="E40" s="383">
        <v>0.20586720412047921</v>
      </c>
      <c r="F40" s="177">
        <v>1</v>
      </c>
      <c r="G40" s="232">
        <v>134</v>
      </c>
      <c r="H40" s="232">
        <v>123</v>
      </c>
      <c r="I40" s="332">
        <v>74</v>
      </c>
      <c r="J40" s="177">
        <v>0.48695866141732286</v>
      </c>
      <c r="K40" s="223">
        <v>11.258333333333333</v>
      </c>
      <c r="L40" s="223">
        <v>3.4833333333333334</v>
      </c>
      <c r="M40" s="177">
        <v>0.45833333333333331</v>
      </c>
      <c r="N40" s="233">
        <v>11</v>
      </c>
      <c r="O40" s="223">
        <v>0.98165137614678899</v>
      </c>
      <c r="P40" s="223">
        <v>0.80597014925373134</v>
      </c>
      <c r="Q40" s="223">
        <v>0.97761194029850751</v>
      </c>
      <c r="R40" s="223">
        <v>0.26865671641791045</v>
      </c>
      <c r="S40" s="223">
        <v>4.1417910447761193</v>
      </c>
      <c r="U40" s="490"/>
      <c r="V40" s="362"/>
    </row>
    <row r="41" spans="1:22" x14ac:dyDescent="0.2">
      <c r="A41" s="335" t="s">
        <v>55</v>
      </c>
      <c r="B41" s="336" t="s">
        <v>59</v>
      </c>
      <c r="C41" s="336" t="s">
        <v>434</v>
      </c>
      <c r="D41" s="232">
        <v>8015</v>
      </c>
      <c r="E41" s="383">
        <v>-0.37635433121729789</v>
      </c>
      <c r="F41" s="177">
        <v>1</v>
      </c>
      <c r="G41" s="232">
        <v>259</v>
      </c>
      <c r="H41" s="232">
        <v>228</v>
      </c>
      <c r="I41" s="332">
        <v>82</v>
      </c>
      <c r="J41" s="177">
        <v>0.70180910792264506</v>
      </c>
      <c r="K41" s="223">
        <v>10.04524886877828</v>
      </c>
      <c r="L41" s="223">
        <v>3.4570135746606336</v>
      </c>
      <c r="M41" s="177">
        <v>0.32579185520361992</v>
      </c>
      <c r="N41" s="233">
        <v>7</v>
      </c>
      <c r="O41" s="223">
        <v>0.83264105226722052</v>
      </c>
      <c r="P41" s="223">
        <v>0.66795366795366795</v>
      </c>
      <c r="Q41" s="223">
        <v>0.65637065637065639</v>
      </c>
      <c r="R41" s="223">
        <v>0.39768339768339767</v>
      </c>
      <c r="S41" s="223">
        <v>3.4285714285714284</v>
      </c>
      <c r="U41" s="490"/>
      <c r="V41" s="362"/>
    </row>
    <row r="42" spans="1:22" x14ac:dyDescent="0.2">
      <c r="A42" s="335" t="s">
        <v>55</v>
      </c>
      <c r="B42" s="336" t="s">
        <v>63</v>
      </c>
      <c r="C42" s="336" t="s">
        <v>435</v>
      </c>
      <c r="D42" s="232">
        <v>7089</v>
      </c>
      <c r="E42" s="286">
        <v>-1.0093585001106575E-2</v>
      </c>
      <c r="F42" s="177">
        <v>1</v>
      </c>
      <c r="G42" s="232">
        <v>241</v>
      </c>
      <c r="H42" s="232">
        <v>203</v>
      </c>
      <c r="I42" s="332">
        <v>84</v>
      </c>
      <c r="J42" s="177">
        <v>0.79771476936098185</v>
      </c>
      <c r="K42" s="223">
        <v>9.1651785714285712</v>
      </c>
      <c r="L42" s="223">
        <v>3.0089285714285716</v>
      </c>
      <c r="M42" s="177">
        <v>0.39732142857142855</v>
      </c>
      <c r="N42" s="233">
        <v>9</v>
      </c>
      <c r="O42" s="223">
        <v>1.1222698907956319</v>
      </c>
      <c r="P42" s="223">
        <v>0.2863070539419087</v>
      </c>
      <c r="Q42" s="223">
        <v>0.34024896265560167</v>
      </c>
      <c r="R42" s="223">
        <v>0.22821576763485477</v>
      </c>
      <c r="S42" s="223">
        <v>0.23236514522821577</v>
      </c>
      <c r="U42" s="490"/>
      <c r="V42" s="362"/>
    </row>
    <row r="43" spans="1:22" x14ac:dyDescent="0.2">
      <c r="A43" s="335" t="s">
        <v>55</v>
      </c>
      <c r="B43" s="336" t="s">
        <v>66</v>
      </c>
      <c r="C43" s="336" t="s">
        <v>447</v>
      </c>
      <c r="D43" s="232">
        <v>27042</v>
      </c>
      <c r="E43" s="286">
        <v>-4.7649865841532524E-3</v>
      </c>
      <c r="F43" s="177">
        <v>1</v>
      </c>
      <c r="G43" s="232">
        <v>879</v>
      </c>
      <c r="H43" s="232">
        <v>784</v>
      </c>
      <c r="I43" s="332">
        <v>81</v>
      </c>
      <c r="J43" s="177">
        <v>0.69003771910361655</v>
      </c>
      <c r="K43" s="223">
        <v>8.485534591194968</v>
      </c>
      <c r="L43" s="223">
        <v>2.7459119496855346</v>
      </c>
      <c r="M43" s="177">
        <v>0.42893081761006291</v>
      </c>
      <c r="N43" s="233">
        <v>7</v>
      </c>
      <c r="O43" s="223">
        <v>1.3316438847079302</v>
      </c>
      <c r="P43" s="223">
        <v>1.7679180887372015</v>
      </c>
      <c r="Q43" s="223">
        <v>1.0910125142207054</v>
      </c>
      <c r="R43" s="223">
        <v>1.7997724687144483</v>
      </c>
      <c r="S43" s="223">
        <v>12.882821387940842</v>
      </c>
      <c r="U43" s="490"/>
      <c r="V43" s="362"/>
    </row>
    <row r="44" spans="1:22" x14ac:dyDescent="0.2">
      <c r="A44" s="335" t="s">
        <v>55</v>
      </c>
      <c r="B44" s="336" t="s">
        <v>71</v>
      </c>
      <c r="C44" s="336" t="s">
        <v>191</v>
      </c>
      <c r="D44" s="232">
        <v>8412</v>
      </c>
      <c r="E44" s="286">
        <v>-2.9897122565147094E-2</v>
      </c>
      <c r="F44" s="177">
        <v>1</v>
      </c>
      <c r="G44" s="232">
        <v>347</v>
      </c>
      <c r="H44" s="232">
        <v>269</v>
      </c>
      <c r="I44" s="332">
        <v>83</v>
      </c>
      <c r="J44" s="177">
        <v>0.864717070851165</v>
      </c>
      <c r="K44" s="223">
        <v>11.699690402476779</v>
      </c>
      <c r="L44" s="223">
        <v>4.3281733746130033</v>
      </c>
      <c r="M44" s="177">
        <v>0.31269349845201239</v>
      </c>
      <c r="N44" s="233">
        <v>7</v>
      </c>
      <c r="O44" s="223">
        <v>0.96358267716535428</v>
      </c>
      <c r="P44" s="223">
        <v>1.4610951008645534</v>
      </c>
      <c r="Q44" s="223">
        <v>0.2737752161383285</v>
      </c>
      <c r="R44" s="223">
        <v>6.3400576368876083E-2</v>
      </c>
      <c r="S44" s="223">
        <v>7.5994236311239192</v>
      </c>
      <c r="U44" s="490"/>
      <c r="V44" s="362"/>
    </row>
    <row r="45" spans="1:22" x14ac:dyDescent="0.2">
      <c r="A45" s="335" t="s">
        <v>55</v>
      </c>
      <c r="B45" s="336" t="s">
        <v>72</v>
      </c>
      <c r="C45" s="336" t="s">
        <v>436</v>
      </c>
      <c r="D45" s="232">
        <v>7341</v>
      </c>
      <c r="E45" s="286">
        <v>8.2571922459573344E-4</v>
      </c>
      <c r="F45" s="177">
        <v>1</v>
      </c>
      <c r="G45" s="232">
        <v>225</v>
      </c>
      <c r="H45" s="232">
        <v>196</v>
      </c>
      <c r="I45" s="332">
        <v>80</v>
      </c>
      <c r="J45" s="177">
        <v>0.64201062525541475</v>
      </c>
      <c r="K45" s="223">
        <v>10.365853658536585</v>
      </c>
      <c r="L45" s="223">
        <v>3.3707317073170731</v>
      </c>
      <c r="M45" s="177">
        <v>0.2097560975609756</v>
      </c>
      <c r="N45" s="233">
        <v>6</v>
      </c>
      <c r="O45" s="223">
        <v>0.77830188679245282</v>
      </c>
      <c r="P45" s="223">
        <v>4.4044444444444446</v>
      </c>
      <c r="Q45" s="223">
        <v>1.3333333333333334E-2</v>
      </c>
      <c r="R45" s="223">
        <v>0.17333333333333334</v>
      </c>
      <c r="S45" s="223">
        <v>2.5555555555555554</v>
      </c>
      <c r="U45" s="490"/>
      <c r="V45" s="362"/>
    </row>
    <row r="46" spans="1:22" x14ac:dyDescent="0.2">
      <c r="A46" s="335" t="s">
        <v>55</v>
      </c>
      <c r="B46" s="336" t="s">
        <v>73</v>
      </c>
      <c r="C46" s="336" t="s">
        <v>437</v>
      </c>
      <c r="D46" s="232">
        <v>11625</v>
      </c>
      <c r="E46" s="286">
        <v>-5.4342536417606446E-4</v>
      </c>
      <c r="F46" s="177">
        <v>1</v>
      </c>
      <c r="G46" s="232">
        <v>259</v>
      </c>
      <c r="H46" s="232">
        <v>223</v>
      </c>
      <c r="I46" s="332">
        <v>82</v>
      </c>
      <c r="J46" s="177">
        <v>0.6899784946236559</v>
      </c>
      <c r="K46" s="223">
        <v>10.232456140350877</v>
      </c>
      <c r="L46" s="223">
        <v>3.1140350877192984</v>
      </c>
      <c r="M46" s="177">
        <v>0.30263157894736842</v>
      </c>
      <c r="N46" s="233">
        <v>6</v>
      </c>
      <c r="O46" s="223">
        <v>0.68489707994255622</v>
      </c>
      <c r="P46" s="223">
        <v>2.2393822393822393</v>
      </c>
      <c r="Q46" s="223">
        <v>2.9189189189189189</v>
      </c>
      <c r="R46" s="223">
        <v>1.6718146718146718</v>
      </c>
      <c r="S46" s="223">
        <v>9.4980694980694977</v>
      </c>
      <c r="U46" s="490"/>
      <c r="V46" s="362"/>
    </row>
    <row r="47" spans="1:22" x14ac:dyDescent="0.2">
      <c r="A47" s="335" t="s">
        <v>55</v>
      </c>
      <c r="B47" s="336" t="s">
        <v>74</v>
      </c>
      <c r="C47" s="336" t="s">
        <v>438</v>
      </c>
      <c r="D47" s="232">
        <v>17273</v>
      </c>
      <c r="E47" s="286">
        <v>7.604505084793578E-2</v>
      </c>
      <c r="F47" s="177">
        <v>1</v>
      </c>
      <c r="G47" s="232">
        <v>585</v>
      </c>
      <c r="H47" s="232">
        <v>503</v>
      </c>
      <c r="I47" s="332">
        <v>82</v>
      </c>
      <c r="J47" s="177">
        <v>0.7613616627105888</v>
      </c>
      <c r="K47" s="223">
        <v>9.8788990825688074</v>
      </c>
      <c r="L47" s="223">
        <v>3.5174311926605504</v>
      </c>
      <c r="M47" s="177">
        <v>0.22568807339449543</v>
      </c>
      <c r="N47" s="233">
        <v>6</v>
      </c>
      <c r="O47" s="223">
        <v>0.84603682946357084</v>
      </c>
      <c r="P47" s="223">
        <v>1.029059829059829</v>
      </c>
      <c r="Q47" s="223">
        <v>1.6427350427350427</v>
      </c>
      <c r="R47" s="223">
        <v>1.0205128205128204</v>
      </c>
      <c r="S47" s="223">
        <v>5.6307692307692312</v>
      </c>
      <c r="U47" s="490"/>
      <c r="V47" s="362"/>
    </row>
    <row r="48" spans="1:22" x14ac:dyDescent="0.2">
      <c r="A48" s="335" t="s">
        <v>55</v>
      </c>
      <c r="B48" s="336" t="s">
        <v>79</v>
      </c>
      <c r="C48" s="336" t="s">
        <v>439</v>
      </c>
      <c r="D48" s="232">
        <v>6158</v>
      </c>
      <c r="E48" s="383">
        <v>-0.36499159480745891</v>
      </c>
      <c r="F48" s="177">
        <v>1</v>
      </c>
      <c r="G48" s="232">
        <v>224</v>
      </c>
      <c r="H48" s="232">
        <v>216</v>
      </c>
      <c r="I48" s="332">
        <v>83</v>
      </c>
      <c r="J48" s="177">
        <v>0.88356609288730104</v>
      </c>
      <c r="K48" s="223">
        <v>9.0512820512820511</v>
      </c>
      <c r="L48" s="223">
        <v>3.6051282051282052</v>
      </c>
      <c r="M48" s="177">
        <v>0.36923076923076925</v>
      </c>
      <c r="N48" s="233">
        <v>7</v>
      </c>
      <c r="O48" s="223">
        <v>1.0089345543890997</v>
      </c>
      <c r="P48" s="223">
        <v>1.3258928571428572</v>
      </c>
      <c r="Q48" s="223">
        <v>0.8125</v>
      </c>
      <c r="R48" s="223">
        <v>0.4419642857142857</v>
      </c>
      <c r="S48" s="223">
        <v>1.9598214285714286</v>
      </c>
      <c r="U48" s="490"/>
      <c r="V48" s="362"/>
    </row>
    <row r="49" spans="1:22" x14ac:dyDescent="0.2">
      <c r="A49" s="335" t="s">
        <v>55</v>
      </c>
      <c r="B49" s="336" t="s">
        <v>80</v>
      </c>
      <c r="C49" s="336" t="s">
        <v>196</v>
      </c>
      <c r="D49" s="232">
        <v>8064</v>
      </c>
      <c r="E49" s="383">
        <v>0.29149543103031461</v>
      </c>
      <c r="F49" s="177">
        <v>1</v>
      </c>
      <c r="G49" s="232">
        <v>188</v>
      </c>
      <c r="H49" s="232">
        <v>179</v>
      </c>
      <c r="I49" s="332">
        <v>85</v>
      </c>
      <c r="J49" s="177">
        <v>0.86619543650793651</v>
      </c>
      <c r="K49" s="223">
        <v>10.224242424242425</v>
      </c>
      <c r="L49" s="223">
        <v>3.2363636363636363</v>
      </c>
      <c r="M49" s="177">
        <v>0.16363636363636364</v>
      </c>
      <c r="N49" s="233">
        <v>10</v>
      </c>
      <c r="O49" s="223">
        <v>1.1927253921737631</v>
      </c>
      <c r="P49" s="223">
        <v>9.3723404255319149</v>
      </c>
      <c r="Q49" s="223">
        <v>7.3670212765957448</v>
      </c>
      <c r="R49" s="223">
        <v>2.1489361702127661</v>
      </c>
      <c r="S49" s="223">
        <v>10.76595744680851</v>
      </c>
      <c r="U49" s="490"/>
      <c r="V49" s="362"/>
    </row>
    <row r="50" spans="1:22" x14ac:dyDescent="0.2">
      <c r="A50" s="335" t="s">
        <v>55</v>
      </c>
      <c r="B50" s="336" t="s">
        <v>210</v>
      </c>
      <c r="C50" s="336" t="s">
        <v>211</v>
      </c>
      <c r="D50" s="232">
        <v>7661</v>
      </c>
      <c r="E50" s="286">
        <v>3.5587125076514958E-2</v>
      </c>
      <c r="F50" s="177">
        <v>1</v>
      </c>
      <c r="G50" s="232">
        <v>383</v>
      </c>
      <c r="H50" s="232">
        <v>325</v>
      </c>
      <c r="I50" s="332">
        <v>84</v>
      </c>
      <c r="J50" s="177">
        <v>0.87247095679415221</v>
      </c>
      <c r="K50" s="223">
        <v>9.6267409470752092</v>
      </c>
      <c r="L50" s="223">
        <v>3.1420612813370474</v>
      </c>
      <c r="M50" s="177">
        <v>0.14206128133704735</v>
      </c>
      <c r="N50" s="233">
        <v>10</v>
      </c>
      <c r="O50" s="223">
        <v>0.59873873873873873</v>
      </c>
      <c r="P50" s="223">
        <v>0.98433420365535251</v>
      </c>
      <c r="Q50" s="223">
        <v>0.4516971279373368</v>
      </c>
      <c r="R50" s="223">
        <v>0.29503916449086159</v>
      </c>
      <c r="S50" s="223">
        <v>3.9921671018276763</v>
      </c>
      <c r="U50" s="490"/>
      <c r="V50" s="362"/>
    </row>
    <row r="51" spans="1:22" ht="13.5" thickBot="1" x14ac:dyDescent="0.25">
      <c r="A51" s="335" t="s">
        <v>55</v>
      </c>
      <c r="B51" s="336" t="s">
        <v>98</v>
      </c>
      <c r="C51" s="336" t="s">
        <v>198</v>
      </c>
      <c r="D51" s="232">
        <v>6825</v>
      </c>
      <c r="E51" s="286">
        <v>-8.9400199458612439E-3</v>
      </c>
      <c r="F51" s="177">
        <v>1</v>
      </c>
      <c r="G51" s="232">
        <v>280</v>
      </c>
      <c r="H51" s="232">
        <v>233</v>
      </c>
      <c r="I51" s="332">
        <v>84</v>
      </c>
      <c r="J51" s="177">
        <v>0.77948717948717949</v>
      </c>
      <c r="K51" s="223">
        <v>10.427480916030534</v>
      </c>
      <c r="L51" s="223">
        <v>3.7290076335877864</v>
      </c>
      <c r="M51" s="177">
        <v>0.19083969465648856</v>
      </c>
      <c r="N51" s="233">
        <v>6</v>
      </c>
      <c r="O51" s="223">
        <v>0.66058394160583944</v>
      </c>
      <c r="P51" s="223">
        <v>3.2571428571428571</v>
      </c>
      <c r="Q51" s="223">
        <v>0.2857142857142857</v>
      </c>
      <c r="R51" s="223" t="s">
        <v>243</v>
      </c>
      <c r="S51" s="223">
        <v>3.4964285714285714</v>
      </c>
      <c r="U51" s="490"/>
      <c r="V51" s="362"/>
    </row>
    <row r="52" spans="1:22" s="13" customFormat="1" ht="21.75" customHeight="1" thickTop="1" x14ac:dyDescent="0.2">
      <c r="A52" s="573" t="s">
        <v>150</v>
      </c>
      <c r="B52" s="574"/>
      <c r="C52" s="575"/>
      <c r="D52" s="430">
        <v>133660</v>
      </c>
      <c r="E52" s="431">
        <v>-3.1333257852594998E-2</v>
      </c>
      <c r="F52" s="432">
        <v>1</v>
      </c>
      <c r="G52" s="430">
        <v>4534</v>
      </c>
      <c r="H52" s="430">
        <v>3867</v>
      </c>
      <c r="I52" s="433">
        <v>82</v>
      </c>
      <c r="J52" s="432">
        <v>0.74657339518180454</v>
      </c>
      <c r="K52" s="434">
        <v>9.9786821705426352</v>
      </c>
      <c r="L52" s="434">
        <v>3.5218023255813953</v>
      </c>
      <c r="M52" s="432">
        <v>0.28997093023255816</v>
      </c>
      <c r="N52" s="435">
        <v>7</v>
      </c>
      <c r="O52" s="434">
        <v>0.9598205962171904</v>
      </c>
      <c r="P52" s="434">
        <v>2.5670489633877369</v>
      </c>
      <c r="Q52" s="434">
        <v>1.183943537715042</v>
      </c>
      <c r="R52" s="434">
        <v>0.98169386854874285</v>
      </c>
      <c r="S52" s="434">
        <v>6.5130127922364363</v>
      </c>
      <c r="V52" s="362"/>
    </row>
    <row r="53" spans="1:22" x14ac:dyDescent="0.2">
      <c r="A53" s="335" t="s">
        <v>5</v>
      </c>
      <c r="B53" s="336" t="s">
        <v>3</v>
      </c>
      <c r="C53" s="336" t="s">
        <v>440</v>
      </c>
      <c r="D53" s="232">
        <v>1009</v>
      </c>
      <c r="E53" s="383">
        <v>0.33040601054831331</v>
      </c>
      <c r="F53" s="177">
        <v>1</v>
      </c>
      <c r="G53" s="232">
        <v>42</v>
      </c>
      <c r="H53" s="232">
        <v>30</v>
      </c>
      <c r="I53" s="332">
        <v>65</v>
      </c>
      <c r="J53" s="177">
        <v>0.22695738354806738</v>
      </c>
      <c r="K53" s="223">
        <v>7.9743589743589745</v>
      </c>
      <c r="L53" s="223">
        <v>3.7435897435897436</v>
      </c>
      <c r="M53" s="177">
        <v>0.10256410256410256</v>
      </c>
      <c r="N53" s="233">
        <v>18.5</v>
      </c>
      <c r="O53" s="223">
        <v>0.69547325102880664</v>
      </c>
      <c r="P53" s="223">
        <v>3.7619047619047619</v>
      </c>
      <c r="Q53" s="223">
        <v>2.3809523809523809</v>
      </c>
      <c r="R53" s="223">
        <v>3.2619047619047619</v>
      </c>
      <c r="S53" s="223">
        <v>10.833333333333334</v>
      </c>
      <c r="U53" s="490"/>
      <c r="V53" s="362"/>
    </row>
    <row r="54" spans="1:22" x14ac:dyDescent="0.2">
      <c r="A54" s="335" t="s">
        <v>5</v>
      </c>
      <c r="B54" s="336" t="s">
        <v>14</v>
      </c>
      <c r="C54" s="336" t="s">
        <v>199</v>
      </c>
      <c r="D54" s="232">
        <v>33780</v>
      </c>
      <c r="E54" s="286">
        <v>-2.9796393478868755E-2</v>
      </c>
      <c r="F54" s="177">
        <v>1</v>
      </c>
      <c r="G54" s="232">
        <v>980</v>
      </c>
      <c r="H54" s="232">
        <v>867</v>
      </c>
      <c r="I54" s="332">
        <v>82</v>
      </c>
      <c r="J54" s="177">
        <v>0.6614860864416815</v>
      </c>
      <c r="K54" s="223">
        <v>11.614857142857144</v>
      </c>
      <c r="L54" s="223">
        <v>3.5965714285714285</v>
      </c>
      <c r="M54" s="177">
        <v>0.39657142857142857</v>
      </c>
      <c r="N54" s="233">
        <v>7</v>
      </c>
      <c r="O54" s="223">
        <v>0.86601240093622966</v>
      </c>
      <c r="P54" s="223">
        <v>0.62653061224489792</v>
      </c>
      <c r="Q54" s="223">
        <v>0.35408163265306125</v>
      </c>
      <c r="R54" s="223">
        <v>1.0357142857142858</v>
      </c>
      <c r="S54" s="223">
        <v>8.1775510204081634</v>
      </c>
      <c r="U54" s="490"/>
      <c r="V54" s="362"/>
    </row>
    <row r="55" spans="1:22" x14ac:dyDescent="0.2">
      <c r="A55" s="335" t="s">
        <v>5</v>
      </c>
      <c r="B55" s="336" t="s">
        <v>51</v>
      </c>
      <c r="C55" s="336" t="s">
        <v>441</v>
      </c>
      <c r="D55" s="232">
        <v>472</v>
      </c>
      <c r="E55" s="383">
        <v>-0.23027692307692305</v>
      </c>
      <c r="F55" s="177">
        <v>1</v>
      </c>
      <c r="G55" s="232">
        <v>18</v>
      </c>
      <c r="H55" s="232">
        <v>16</v>
      </c>
      <c r="I55" s="332">
        <v>79</v>
      </c>
      <c r="J55" s="177">
        <v>0.67372881355932202</v>
      </c>
      <c r="K55" s="223">
        <v>8.3333333333333339</v>
      </c>
      <c r="L55" s="223">
        <v>2.75</v>
      </c>
      <c r="M55" s="177">
        <v>0.33333333333333331</v>
      </c>
      <c r="N55" s="233">
        <v>8</v>
      </c>
      <c r="O55" s="223">
        <v>0.87134502923976609</v>
      </c>
      <c r="P55" s="223">
        <v>8</v>
      </c>
      <c r="Q55" s="223">
        <v>1.1666666666666667</v>
      </c>
      <c r="R55" s="223">
        <v>3.1666666666666665</v>
      </c>
      <c r="S55" s="223">
        <v>9.7222222222222214</v>
      </c>
      <c r="U55" s="490"/>
      <c r="V55" s="362"/>
    </row>
    <row r="56" spans="1:22" x14ac:dyDescent="0.2">
      <c r="A56" s="335" t="s">
        <v>5</v>
      </c>
      <c r="B56" s="336" t="s">
        <v>61</v>
      </c>
      <c r="C56" s="336" t="s">
        <v>62</v>
      </c>
      <c r="D56" s="232">
        <v>6734</v>
      </c>
      <c r="E56" s="286">
        <v>-4.5543039910999839E-2</v>
      </c>
      <c r="F56" s="177">
        <v>1</v>
      </c>
      <c r="G56" s="232">
        <v>227</v>
      </c>
      <c r="H56" s="232">
        <v>189</v>
      </c>
      <c r="I56" s="332">
        <v>76</v>
      </c>
      <c r="J56" s="177">
        <v>0.52286902286902281</v>
      </c>
      <c r="K56" s="223">
        <v>8.7100000000000009</v>
      </c>
      <c r="L56" s="223">
        <v>3.6949999999999998</v>
      </c>
      <c r="M56" s="177">
        <v>0.19</v>
      </c>
      <c r="N56" s="233">
        <v>5</v>
      </c>
      <c r="O56" s="223">
        <v>2.1831014729950899</v>
      </c>
      <c r="P56" s="223">
        <v>7.070484581497797</v>
      </c>
      <c r="Q56" s="223">
        <v>1.4933920704845816</v>
      </c>
      <c r="R56" s="223">
        <v>6.0660792951541849</v>
      </c>
      <c r="S56" s="223">
        <v>19.118942731277532</v>
      </c>
      <c r="U56" s="490"/>
      <c r="V56" s="362"/>
    </row>
    <row r="57" spans="1:22" x14ac:dyDescent="0.2">
      <c r="A57" s="335" t="s">
        <v>5</v>
      </c>
      <c r="B57" s="336" t="s">
        <v>64</v>
      </c>
      <c r="C57" s="336" t="s">
        <v>446</v>
      </c>
      <c r="D57" s="232">
        <v>11392</v>
      </c>
      <c r="E57" s="286">
        <v>1.4954276492738172E-2</v>
      </c>
      <c r="F57" s="177">
        <v>1</v>
      </c>
      <c r="G57" s="232">
        <v>320</v>
      </c>
      <c r="H57" s="232">
        <v>271</v>
      </c>
      <c r="I57" s="332">
        <v>80</v>
      </c>
      <c r="J57" s="177">
        <v>0.6441362359550562</v>
      </c>
      <c r="K57" s="223">
        <v>8.065292096219931</v>
      </c>
      <c r="L57" s="223">
        <v>2.536082474226804</v>
      </c>
      <c r="M57" s="177">
        <v>0.26460481099656358</v>
      </c>
      <c r="N57" s="233">
        <v>7</v>
      </c>
      <c r="O57" s="223">
        <v>0.64486664230909752</v>
      </c>
      <c r="P57" s="223">
        <v>0.15937499999999999</v>
      </c>
      <c r="Q57" s="223">
        <v>0.92812499999999998</v>
      </c>
      <c r="R57" s="223">
        <v>6.8750000000000006E-2</v>
      </c>
      <c r="S57" s="223">
        <v>8.2312499999999993</v>
      </c>
      <c r="U57" s="490"/>
      <c r="V57" s="362"/>
    </row>
    <row r="58" spans="1:22" x14ac:dyDescent="0.2">
      <c r="A58" s="335" t="s">
        <v>5</v>
      </c>
      <c r="B58" s="336" t="s">
        <v>78</v>
      </c>
      <c r="C58" s="336" t="s">
        <v>334</v>
      </c>
      <c r="D58" s="232">
        <v>11642</v>
      </c>
      <c r="E58" s="383">
        <v>-0.10943525852712288</v>
      </c>
      <c r="F58" s="177">
        <v>1</v>
      </c>
      <c r="G58" s="232">
        <v>449</v>
      </c>
      <c r="H58" s="232">
        <v>401</v>
      </c>
      <c r="I58" s="332">
        <v>82</v>
      </c>
      <c r="J58" s="177">
        <v>0.78981274695069581</v>
      </c>
      <c r="K58" s="223">
        <v>9.625</v>
      </c>
      <c r="L58" s="223">
        <v>2.84375</v>
      </c>
      <c r="M58" s="177">
        <v>0.29807692307692307</v>
      </c>
      <c r="N58" s="233">
        <v>6</v>
      </c>
      <c r="O58" s="223">
        <v>0.75899621212121215</v>
      </c>
      <c r="P58" s="223">
        <v>0.44988864142538976</v>
      </c>
      <c r="Q58" s="223" t="s">
        <v>243</v>
      </c>
      <c r="R58" s="223">
        <v>4.4543429844097994E-3</v>
      </c>
      <c r="S58" s="223">
        <v>7.126948775055679E-2</v>
      </c>
      <c r="U58" s="490"/>
      <c r="V58" s="362"/>
    </row>
    <row r="59" spans="1:22" ht="13.5" thickBot="1" x14ac:dyDescent="0.25">
      <c r="A59" s="335" t="s">
        <v>5</v>
      </c>
      <c r="B59" s="336" t="s">
        <v>83</v>
      </c>
      <c r="C59" s="336" t="s">
        <v>201</v>
      </c>
      <c r="D59" s="232">
        <v>8091</v>
      </c>
      <c r="E59" s="286">
        <v>-9.7647865866489325E-2</v>
      </c>
      <c r="F59" s="177">
        <v>1</v>
      </c>
      <c r="G59" s="232">
        <v>334</v>
      </c>
      <c r="H59" s="232">
        <v>282</v>
      </c>
      <c r="I59" s="332">
        <v>82</v>
      </c>
      <c r="J59" s="177">
        <v>0.80064268940798422</v>
      </c>
      <c r="K59" s="223">
        <v>9.720257234726688</v>
      </c>
      <c r="L59" s="223">
        <v>4.041800643086817</v>
      </c>
      <c r="M59" s="177">
        <v>0.43729903536977494</v>
      </c>
      <c r="N59" s="233">
        <v>7</v>
      </c>
      <c r="O59" s="223">
        <v>1.9522510231923602</v>
      </c>
      <c r="P59" s="223">
        <v>5.182634730538922</v>
      </c>
      <c r="Q59" s="223">
        <v>9.580838323353294E-2</v>
      </c>
      <c r="R59" s="223">
        <v>33.254491017964071</v>
      </c>
      <c r="S59" s="223">
        <v>10.667664670658683</v>
      </c>
      <c r="U59" s="490"/>
      <c r="V59" s="362"/>
    </row>
    <row r="60" spans="1:22" s="13" customFormat="1" ht="21.75" customHeight="1" thickTop="1" x14ac:dyDescent="0.2">
      <c r="A60" s="573" t="s">
        <v>151</v>
      </c>
      <c r="B60" s="574"/>
      <c r="C60" s="575"/>
      <c r="D60" s="430">
        <v>73120</v>
      </c>
      <c r="E60" s="431">
        <v>-4.4279179700254634E-2</v>
      </c>
      <c r="F60" s="432">
        <v>1</v>
      </c>
      <c r="G60" s="430">
        <v>2370</v>
      </c>
      <c r="H60" s="430">
        <v>2023</v>
      </c>
      <c r="I60" s="433">
        <v>81</v>
      </c>
      <c r="J60" s="432">
        <v>0.67592997811816191</v>
      </c>
      <c r="K60" s="434">
        <v>10.11660447761194</v>
      </c>
      <c r="L60" s="434">
        <v>3.3782649253731343</v>
      </c>
      <c r="M60" s="432">
        <v>0.34048507462686567</v>
      </c>
      <c r="N60" s="435">
        <v>6</v>
      </c>
      <c r="O60" s="434">
        <v>1.0546228825589099</v>
      </c>
      <c r="P60" s="434">
        <v>1.9008438818565401</v>
      </c>
      <c r="Q60" s="434">
        <v>0.47932489451476795</v>
      </c>
      <c r="R60" s="434">
        <v>5.7877637130801691</v>
      </c>
      <c r="S60" s="434">
        <v>8.1067510548523209</v>
      </c>
      <c r="V60" s="362"/>
    </row>
    <row r="61" spans="1:22" x14ac:dyDescent="0.2">
      <c r="A61" s="335" t="s">
        <v>2</v>
      </c>
      <c r="B61" s="335" t="s">
        <v>6</v>
      </c>
      <c r="C61" s="336" t="s">
        <v>7</v>
      </c>
      <c r="D61" s="232">
        <v>5717</v>
      </c>
      <c r="E61" s="383">
        <v>0.18747550594911511</v>
      </c>
      <c r="F61" s="177">
        <v>1</v>
      </c>
      <c r="G61" s="232">
        <v>263</v>
      </c>
      <c r="H61" s="232">
        <v>240</v>
      </c>
      <c r="I61" s="332">
        <v>80</v>
      </c>
      <c r="J61" s="177">
        <v>0.63197481196431693</v>
      </c>
      <c r="K61" s="223">
        <v>9.9543568464730292</v>
      </c>
      <c r="L61" s="223">
        <v>4.2614107883817427</v>
      </c>
      <c r="M61" s="177" t="s">
        <v>243</v>
      </c>
      <c r="N61" s="233" t="s">
        <v>243</v>
      </c>
      <c r="O61" s="223">
        <v>1.3434709147960415</v>
      </c>
      <c r="P61" s="223">
        <v>22.29277566539924</v>
      </c>
      <c r="Q61" s="223">
        <v>2.4220532319391634</v>
      </c>
      <c r="R61" s="223">
        <v>10.897338403041825</v>
      </c>
      <c r="S61" s="223">
        <v>23.596958174904945</v>
      </c>
      <c r="U61" s="490"/>
      <c r="V61" s="362"/>
    </row>
    <row r="62" spans="1:22" x14ac:dyDescent="0.2">
      <c r="A62" s="335" t="s">
        <v>2</v>
      </c>
      <c r="B62" s="336" t="s">
        <v>8</v>
      </c>
      <c r="C62" s="336" t="s">
        <v>338</v>
      </c>
      <c r="D62" s="232">
        <v>13780</v>
      </c>
      <c r="E62" s="286">
        <v>1.0068320747932402E-2</v>
      </c>
      <c r="F62" s="177">
        <v>1</v>
      </c>
      <c r="G62" s="232">
        <v>438</v>
      </c>
      <c r="H62" s="232">
        <v>394</v>
      </c>
      <c r="I62" s="332">
        <v>84</v>
      </c>
      <c r="J62" s="177">
        <v>0.8005805515239478</v>
      </c>
      <c r="K62" s="223">
        <v>10.327365728900256</v>
      </c>
      <c r="L62" s="223">
        <v>3.9386189258312019</v>
      </c>
      <c r="M62" s="177">
        <v>0.22762148337595908</v>
      </c>
      <c r="N62" s="233">
        <v>11</v>
      </c>
      <c r="O62" s="223">
        <v>0.95057759919638374</v>
      </c>
      <c r="P62" s="223">
        <v>3.3310502283105023</v>
      </c>
      <c r="Q62" s="223">
        <v>0.63698630136986301</v>
      </c>
      <c r="R62" s="223">
        <v>2.6849315068493151</v>
      </c>
      <c r="S62" s="223">
        <v>12.221461187214611</v>
      </c>
      <c r="U62" s="490"/>
      <c r="V62" s="362"/>
    </row>
    <row r="63" spans="1:22" x14ac:dyDescent="0.2">
      <c r="A63" s="335" t="s">
        <v>2</v>
      </c>
      <c r="B63" s="336" t="s">
        <v>10</v>
      </c>
      <c r="C63" s="336" t="s">
        <v>202</v>
      </c>
      <c r="D63" s="232">
        <v>15172</v>
      </c>
      <c r="E63" s="286">
        <v>-3.7664494942483695E-2</v>
      </c>
      <c r="F63" s="177">
        <v>1</v>
      </c>
      <c r="G63" s="232">
        <v>644</v>
      </c>
      <c r="H63" s="232">
        <v>595</v>
      </c>
      <c r="I63" s="332">
        <v>81</v>
      </c>
      <c r="J63" s="177">
        <v>0.64289480622198791</v>
      </c>
      <c r="K63" s="223">
        <v>7.2645590682196337</v>
      </c>
      <c r="L63" s="223">
        <v>2.249584026622296</v>
      </c>
      <c r="M63" s="177">
        <v>0.45091514143094841</v>
      </c>
      <c r="N63" s="233">
        <v>7</v>
      </c>
      <c r="O63" s="223">
        <v>1.082907697920467</v>
      </c>
      <c r="P63" s="223">
        <v>0.2127329192546584</v>
      </c>
      <c r="Q63" s="223">
        <v>2.9503105590062112E-2</v>
      </c>
      <c r="R63" s="223">
        <v>0.12267080745341614</v>
      </c>
      <c r="S63" s="223">
        <v>2.9891304347826089</v>
      </c>
      <c r="U63" s="490"/>
      <c r="V63" s="362"/>
    </row>
    <row r="64" spans="1:22" x14ac:dyDescent="0.2">
      <c r="A64" s="335" t="s">
        <v>2</v>
      </c>
      <c r="B64" s="336" t="s">
        <v>11</v>
      </c>
      <c r="C64" s="336" t="s">
        <v>204</v>
      </c>
      <c r="D64" s="232">
        <v>5807</v>
      </c>
      <c r="E64" s="286">
        <v>-6.6160764133310623E-2</v>
      </c>
      <c r="F64" s="177">
        <v>1</v>
      </c>
      <c r="G64" s="232">
        <v>245</v>
      </c>
      <c r="H64" s="232">
        <v>212</v>
      </c>
      <c r="I64" s="332">
        <v>82</v>
      </c>
      <c r="J64" s="177">
        <v>0.67728603409677979</v>
      </c>
      <c r="K64" s="223">
        <v>9.96875</v>
      </c>
      <c r="L64" s="223">
        <v>3.2142857142857144</v>
      </c>
      <c r="M64" s="177">
        <v>0.23660714285714285</v>
      </c>
      <c r="N64" s="233">
        <v>7</v>
      </c>
      <c r="O64" s="223">
        <v>0.69685504847481672</v>
      </c>
      <c r="P64" s="223">
        <v>1.2122448979591838</v>
      </c>
      <c r="Q64" s="223">
        <v>0.29387755102040819</v>
      </c>
      <c r="R64" s="223">
        <v>0.71020408163265303</v>
      </c>
      <c r="S64" s="223">
        <v>2.6122448979591835</v>
      </c>
      <c r="U64" s="490"/>
      <c r="V64" s="362"/>
    </row>
    <row r="65" spans="1:22" x14ac:dyDescent="0.2">
      <c r="A65" s="335" t="s">
        <v>2</v>
      </c>
      <c r="B65" s="336" t="s">
        <v>15</v>
      </c>
      <c r="C65" s="336" t="s">
        <v>445</v>
      </c>
      <c r="D65" s="232">
        <v>20539</v>
      </c>
      <c r="E65" s="286">
        <v>-5.100046379116141E-2</v>
      </c>
      <c r="F65" s="177">
        <v>0.97097338438992109</v>
      </c>
      <c r="G65" s="232">
        <v>668</v>
      </c>
      <c r="H65" s="232">
        <v>626</v>
      </c>
      <c r="I65" s="332">
        <v>76</v>
      </c>
      <c r="J65" s="177">
        <v>0.53064900920200597</v>
      </c>
      <c r="K65" s="223">
        <v>7.6140065146579801</v>
      </c>
      <c r="L65" s="223">
        <v>2.3843648208469057</v>
      </c>
      <c r="M65" s="177">
        <v>0.3517915309446254</v>
      </c>
      <c r="N65" s="233">
        <v>5</v>
      </c>
      <c r="O65" s="223">
        <v>0.89173387096774193</v>
      </c>
      <c r="P65" s="223">
        <v>2.5029940119760479</v>
      </c>
      <c r="Q65" s="223">
        <v>1.6092814371257484</v>
      </c>
      <c r="R65" s="223">
        <v>57.793413173652695</v>
      </c>
      <c r="S65" s="223">
        <v>5.091317365269461</v>
      </c>
      <c r="U65" s="490"/>
      <c r="V65" s="362"/>
    </row>
    <row r="66" spans="1:22" ht="13.5" thickBot="1" x14ac:dyDescent="0.25">
      <c r="A66" s="335" t="s">
        <v>2</v>
      </c>
      <c r="B66" s="336" t="s">
        <v>267</v>
      </c>
      <c r="C66" s="336" t="s">
        <v>203</v>
      </c>
      <c r="D66" s="232">
        <v>6930</v>
      </c>
      <c r="E66" s="286">
        <v>6.5938764100370584E-3</v>
      </c>
      <c r="F66" s="177">
        <v>1</v>
      </c>
      <c r="G66" s="232">
        <v>291</v>
      </c>
      <c r="H66" s="232">
        <v>270</v>
      </c>
      <c r="I66" s="332">
        <v>82</v>
      </c>
      <c r="J66" s="177">
        <v>0.76940836940836943</v>
      </c>
      <c r="K66" s="223">
        <v>8.757352941176471</v>
      </c>
      <c r="L66" s="223">
        <v>2.6397058823529411</v>
      </c>
      <c r="M66" s="177">
        <v>0.61397058823529416</v>
      </c>
      <c r="N66" s="233">
        <v>6</v>
      </c>
      <c r="O66" s="223">
        <v>1.5922098569157392</v>
      </c>
      <c r="P66" s="223">
        <v>2.9175257731958761</v>
      </c>
      <c r="Q66" s="223">
        <v>0.81786941580756012</v>
      </c>
      <c r="R66" s="223">
        <v>3.268041237113402</v>
      </c>
      <c r="S66" s="223">
        <v>9.2336769759450164</v>
      </c>
      <c r="U66" s="490"/>
      <c r="V66" s="362"/>
    </row>
    <row r="67" spans="1:22" s="13" customFormat="1" ht="21.75" customHeight="1" thickTop="1" x14ac:dyDescent="0.2">
      <c r="A67" s="573" t="s">
        <v>152</v>
      </c>
      <c r="B67" s="574"/>
      <c r="C67" s="575"/>
      <c r="D67" s="430">
        <v>67945</v>
      </c>
      <c r="E67" s="431">
        <v>-1.4842668534253867E-2</v>
      </c>
      <c r="F67" s="432">
        <v>0.9910442100964133</v>
      </c>
      <c r="G67" s="430">
        <v>2549</v>
      </c>
      <c r="H67" s="430">
        <v>2321</v>
      </c>
      <c r="I67" s="433">
        <v>80</v>
      </c>
      <c r="J67" s="432">
        <v>0.65586871734491137</v>
      </c>
      <c r="K67" s="434">
        <v>8.5757575757575761</v>
      </c>
      <c r="L67" s="434">
        <v>2.9112249253094324</v>
      </c>
      <c r="M67" s="432">
        <v>0.33973538198890313</v>
      </c>
      <c r="N67" s="435">
        <v>7</v>
      </c>
      <c r="O67" s="434">
        <v>1.0391642786008983</v>
      </c>
      <c r="P67" s="434">
        <v>4.0317771675166734</v>
      </c>
      <c r="Q67" s="434">
        <v>0.91016084739113379</v>
      </c>
      <c r="R67" s="434">
        <v>17.203609258532758</v>
      </c>
      <c r="S67" s="434">
        <v>7.9293840721851705</v>
      </c>
      <c r="V67" s="362"/>
    </row>
    <row r="68" spans="1:22" x14ac:dyDescent="0.2">
      <c r="A68" s="335" t="s">
        <v>13</v>
      </c>
      <c r="B68" s="336" t="s">
        <v>12</v>
      </c>
      <c r="C68" s="336" t="s">
        <v>442</v>
      </c>
      <c r="D68" s="232">
        <v>6534</v>
      </c>
      <c r="E68" s="383">
        <v>0.16204045474678863</v>
      </c>
      <c r="F68" s="177">
        <v>1</v>
      </c>
      <c r="G68" s="232">
        <v>299</v>
      </c>
      <c r="H68" s="232">
        <v>243</v>
      </c>
      <c r="I68" s="332">
        <v>80</v>
      </c>
      <c r="J68" s="177">
        <v>0.62595653504744408</v>
      </c>
      <c r="K68" s="223">
        <v>7.957746478873239</v>
      </c>
      <c r="L68" s="223">
        <v>3.140845070422535</v>
      </c>
      <c r="M68" s="177">
        <v>0.21126760563380281</v>
      </c>
      <c r="N68" s="233">
        <v>7</v>
      </c>
      <c r="O68" s="223">
        <v>2.0077747425929817</v>
      </c>
      <c r="P68" s="223">
        <v>9.1571906354515047</v>
      </c>
      <c r="Q68" s="223">
        <v>1.0568561872909699</v>
      </c>
      <c r="R68" s="223">
        <v>4.6354515050167224</v>
      </c>
      <c r="S68" s="223">
        <v>12.862876254180602</v>
      </c>
      <c r="U68" s="490"/>
      <c r="V68" s="362"/>
    </row>
    <row r="69" spans="1:22" x14ac:dyDescent="0.2">
      <c r="A69" s="335" t="s">
        <v>13</v>
      </c>
      <c r="B69" s="336" t="s">
        <v>91</v>
      </c>
      <c r="C69" s="336" t="s">
        <v>443</v>
      </c>
      <c r="D69" s="232">
        <v>8972</v>
      </c>
      <c r="E69" s="286">
        <v>-3.1709184504610244E-2</v>
      </c>
      <c r="F69" s="177">
        <v>1</v>
      </c>
      <c r="G69" s="232">
        <v>353</v>
      </c>
      <c r="H69" s="232">
        <v>304</v>
      </c>
      <c r="I69" s="332">
        <v>83</v>
      </c>
      <c r="J69" s="177">
        <v>0.79135086937137766</v>
      </c>
      <c r="K69" s="223">
        <v>10.247706422018348</v>
      </c>
      <c r="L69" s="223">
        <v>3.2905198776758411</v>
      </c>
      <c r="M69" s="177">
        <v>0.31804281345565749</v>
      </c>
      <c r="N69" s="233">
        <v>6</v>
      </c>
      <c r="O69" s="223">
        <v>2.0217491901897269</v>
      </c>
      <c r="P69" s="223">
        <v>2.0538243626062322</v>
      </c>
      <c r="Q69" s="223">
        <v>3.3427762039660056</v>
      </c>
      <c r="R69" s="223">
        <v>1.6515580736543909</v>
      </c>
      <c r="S69" s="223">
        <v>9.8895184135977345</v>
      </c>
      <c r="U69" s="490"/>
      <c r="V69" s="362"/>
    </row>
    <row r="70" spans="1:22" ht="13.5" thickBot="1" x14ac:dyDescent="0.25">
      <c r="A70" s="335" t="s">
        <v>13</v>
      </c>
      <c r="B70" s="336" t="s">
        <v>108</v>
      </c>
      <c r="C70" s="336" t="s">
        <v>444</v>
      </c>
      <c r="D70" s="232">
        <v>14961</v>
      </c>
      <c r="E70" s="383">
        <v>0.78139153486700219</v>
      </c>
      <c r="F70" s="177">
        <v>1</v>
      </c>
      <c r="G70" s="232">
        <v>773</v>
      </c>
      <c r="H70" s="232">
        <v>686</v>
      </c>
      <c r="I70" s="332">
        <v>82</v>
      </c>
      <c r="J70" s="177">
        <v>0.72047323039903755</v>
      </c>
      <c r="K70" s="223">
        <v>7.3443072702331964</v>
      </c>
      <c r="L70" s="223">
        <v>3.9807956104252402</v>
      </c>
      <c r="M70" s="177">
        <v>0.34430727023319618</v>
      </c>
      <c r="N70" s="233">
        <v>7</v>
      </c>
      <c r="O70" s="223">
        <v>1.1172363101800808</v>
      </c>
      <c r="P70" s="223">
        <v>0.99741267787839583</v>
      </c>
      <c r="Q70" s="223">
        <v>0.27296248382923671</v>
      </c>
      <c r="R70" s="223">
        <v>0.45019404915912031</v>
      </c>
      <c r="S70" s="223">
        <v>1.9068564036222511</v>
      </c>
      <c r="U70" s="490"/>
      <c r="V70" s="362"/>
    </row>
    <row r="71" spans="1:22" s="13" customFormat="1" ht="21.75" customHeight="1" thickTop="1" thickBot="1" x14ac:dyDescent="0.25">
      <c r="A71" s="576" t="s">
        <v>153</v>
      </c>
      <c r="B71" s="577"/>
      <c r="C71" s="578"/>
      <c r="D71" s="436">
        <v>30467</v>
      </c>
      <c r="E71" s="437">
        <v>0.30831699372883281</v>
      </c>
      <c r="F71" s="438">
        <v>1</v>
      </c>
      <c r="G71" s="436">
        <v>1425</v>
      </c>
      <c r="H71" s="436">
        <v>1223</v>
      </c>
      <c r="I71" s="439">
        <v>82</v>
      </c>
      <c r="J71" s="438">
        <v>0.72107526175862413</v>
      </c>
      <c r="K71" s="440">
        <v>8.182835820895523</v>
      </c>
      <c r="L71" s="440">
        <v>3.6343283582089554</v>
      </c>
      <c r="M71" s="438">
        <v>0.30970149253731344</v>
      </c>
      <c r="N71" s="441">
        <v>7</v>
      </c>
      <c r="O71" s="440">
        <v>1.5738045738045738</v>
      </c>
      <c r="P71" s="440">
        <v>2.9712280701754388</v>
      </c>
      <c r="Q71" s="440">
        <v>1.1978947368421053</v>
      </c>
      <c r="R71" s="440">
        <v>1.6259649122807018</v>
      </c>
      <c r="S71" s="440">
        <v>6.1831578947368424</v>
      </c>
      <c r="V71" s="362"/>
    </row>
    <row r="72" spans="1:22" ht="13.5" thickTop="1" x14ac:dyDescent="0.2">
      <c r="A72" s="579" t="s">
        <v>124</v>
      </c>
      <c r="B72" s="580"/>
      <c r="C72" s="581"/>
      <c r="D72" s="235">
        <v>674731</v>
      </c>
      <c r="E72" s="423">
        <v>-3.0868185310196528E-2</v>
      </c>
      <c r="F72" s="236">
        <v>0.99683986585311801</v>
      </c>
      <c r="G72" s="235">
        <v>23830</v>
      </c>
      <c r="H72" s="235">
        <v>20383</v>
      </c>
      <c r="I72" s="424">
        <v>81</v>
      </c>
      <c r="J72" s="236">
        <v>0.67612722699861127</v>
      </c>
      <c r="K72" s="425">
        <v>9.507429930044351</v>
      </c>
      <c r="L72" s="425">
        <v>3.427461021443921</v>
      </c>
      <c r="M72" s="236">
        <v>0.31384024507338487</v>
      </c>
      <c r="N72" s="424">
        <v>7</v>
      </c>
      <c r="O72" s="425">
        <v>0.98638257789063055</v>
      </c>
      <c r="P72" s="425">
        <v>4.5693243810323123</v>
      </c>
      <c r="Q72" s="425">
        <v>0.77922786403692823</v>
      </c>
      <c r="R72" s="425">
        <v>3.4522870331514897</v>
      </c>
      <c r="S72" s="425">
        <v>5.9127150650440621</v>
      </c>
      <c r="V72" s="362"/>
    </row>
    <row r="73" spans="1:22" x14ac:dyDescent="0.2">
      <c r="A73" s="22" t="s">
        <v>399</v>
      </c>
      <c r="P73" s="333"/>
      <c r="Q73" s="333"/>
      <c r="R73" s="333"/>
      <c r="S73" s="333"/>
    </row>
    <row r="74" spans="1:22" x14ac:dyDescent="0.2">
      <c r="A74" s="1"/>
      <c r="M74" s="25"/>
      <c r="N74" s="25"/>
      <c r="O74" s="333"/>
      <c r="P74" s="333"/>
      <c r="Q74" s="333"/>
      <c r="R74" s="333"/>
      <c r="S74" s="333"/>
    </row>
    <row r="75" spans="1:22" x14ac:dyDescent="0.2">
      <c r="K75" s="333"/>
      <c r="L75" s="333"/>
      <c r="M75" s="25"/>
      <c r="N75" s="25"/>
      <c r="O75" s="333"/>
      <c r="P75" s="333"/>
      <c r="Q75" s="333"/>
      <c r="R75" s="333"/>
      <c r="S75" s="333"/>
    </row>
  </sheetData>
  <mergeCells count="13">
    <mergeCell ref="A1:A2"/>
    <mergeCell ref="B1:B2"/>
    <mergeCell ref="C1:C2"/>
    <mergeCell ref="A15:C15"/>
    <mergeCell ref="D1:S1"/>
    <mergeCell ref="A67:C67"/>
    <mergeCell ref="A71:C71"/>
    <mergeCell ref="A72:C72"/>
    <mergeCell ref="A21:C21"/>
    <mergeCell ref="A29:C29"/>
    <mergeCell ref="A37:C37"/>
    <mergeCell ref="A52:C52"/>
    <mergeCell ref="A60:C60"/>
  </mergeCells>
  <pageMargins left="3.937007874015748E-2" right="3.937007874015748E-2" top="0.39370078740157483" bottom="0.39370078740157483" header="0.19685039370078741" footer="0.19685039370078741"/>
  <pageSetup paperSize="9" scale="98" orientation="landscape" r:id="rId1"/>
  <headerFooter>
    <oddHeader>&amp;C&amp;"Arial,Gras"&amp;UANNEXE 6.a&amp;U : PMSI SSR – Activité 2016 – Description de l’activité Adultes relative aux SSR Polyvalents en hospitalisation complète</oddHeader>
    <oddFooter>&amp;C&amp;8Soins de suite et de réadaptation (SSR) - Bilan PMSI 2016</oddFooter>
  </headerFooter>
  <rowBreaks count="2" manualBreakCount="2">
    <brk id="29" max="16383" man="1"/>
    <brk id="52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V37"/>
  <sheetViews>
    <sheetView tabSelected="1" workbookViewId="0">
      <selection activeCell="R19" sqref="R19"/>
    </sheetView>
  </sheetViews>
  <sheetFormatPr baseColWidth="10" defaultRowHeight="12.75" x14ac:dyDescent="0.2"/>
  <cols>
    <col min="1" max="1" width="3" customWidth="1"/>
    <col min="2" max="2" width="7.5703125" customWidth="1"/>
    <col min="3" max="3" width="18.85546875" customWidth="1"/>
    <col min="4" max="4" width="6.85546875" customWidth="1"/>
    <col min="5" max="5" width="6" customWidth="1"/>
    <col min="6" max="6" width="7.140625" customWidth="1"/>
    <col min="7" max="7" width="6.7109375" customWidth="1"/>
    <col min="8" max="8" width="6.42578125" customWidth="1"/>
    <col min="9" max="9" width="6" customWidth="1"/>
    <col min="10" max="10" width="6.42578125" customWidth="1"/>
    <col min="11" max="11" width="6.7109375" customWidth="1"/>
    <col min="12" max="12" width="6.5703125" customWidth="1"/>
    <col min="13" max="13" width="6.85546875" customWidth="1"/>
    <col min="14" max="14" width="9.42578125" customWidth="1"/>
    <col min="15" max="15" width="10.42578125" customWidth="1"/>
    <col min="16" max="16" width="8.42578125" customWidth="1"/>
    <col min="17" max="17" width="9.28515625" customWidth="1"/>
    <col min="18" max="18" width="8.42578125" style="362" customWidth="1"/>
    <col min="19" max="19" width="9.28515625" style="362" customWidth="1"/>
  </cols>
  <sheetData>
    <row r="1" spans="1:22" ht="15.75" x14ac:dyDescent="0.2">
      <c r="A1" s="496" t="s">
        <v>115</v>
      </c>
      <c r="B1" s="496" t="s">
        <v>116</v>
      </c>
      <c r="C1" s="496" t="s">
        <v>117</v>
      </c>
      <c r="D1" s="583" t="s">
        <v>276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5"/>
      <c r="P1" s="585"/>
      <c r="Q1" s="585"/>
      <c r="R1" s="585"/>
      <c r="S1" s="585"/>
    </row>
    <row r="2" spans="1:22" ht="73.5" customHeight="1" x14ac:dyDescent="0.2">
      <c r="A2" s="582"/>
      <c r="B2" s="582"/>
      <c r="C2" s="582"/>
      <c r="D2" s="234" t="s">
        <v>118</v>
      </c>
      <c r="E2" s="234" t="s">
        <v>398</v>
      </c>
      <c r="F2" s="234" t="s">
        <v>313</v>
      </c>
      <c r="G2" s="234" t="s">
        <v>272</v>
      </c>
      <c r="H2" s="288" t="s">
        <v>155</v>
      </c>
      <c r="I2" s="234" t="s">
        <v>244</v>
      </c>
      <c r="J2" s="234" t="s">
        <v>245</v>
      </c>
      <c r="K2" s="234" t="s">
        <v>273</v>
      </c>
      <c r="L2" s="234" t="s">
        <v>274</v>
      </c>
      <c r="M2" s="234" t="s">
        <v>310</v>
      </c>
      <c r="N2" s="334" t="s">
        <v>246</v>
      </c>
      <c r="O2" s="334" t="s">
        <v>275</v>
      </c>
      <c r="P2" s="334" t="s">
        <v>308</v>
      </c>
      <c r="Q2" s="334" t="s">
        <v>309</v>
      </c>
      <c r="R2" s="334" t="s">
        <v>426</v>
      </c>
      <c r="S2" s="334" t="s">
        <v>427</v>
      </c>
    </row>
    <row r="3" spans="1:22" x14ac:dyDescent="0.2">
      <c r="A3" s="335" t="s">
        <v>22</v>
      </c>
      <c r="B3" s="336" t="s">
        <v>21</v>
      </c>
      <c r="C3" s="336" t="s">
        <v>172</v>
      </c>
      <c r="D3" s="232">
        <v>9224</v>
      </c>
      <c r="E3" s="286">
        <v>-1.9974500637484072E-2</v>
      </c>
      <c r="F3" s="177">
        <v>0.85060863150129107</v>
      </c>
      <c r="G3" s="232">
        <v>291</v>
      </c>
      <c r="H3" s="232">
        <v>251</v>
      </c>
      <c r="I3" s="349">
        <v>67</v>
      </c>
      <c r="J3" s="177">
        <v>0.30832610581092801</v>
      </c>
      <c r="K3" s="223">
        <v>8.4439834024896268</v>
      </c>
      <c r="L3" s="223">
        <v>2.7095435684647304</v>
      </c>
      <c r="M3" s="177">
        <v>0.56846473029045641</v>
      </c>
      <c r="N3" s="233">
        <v>5</v>
      </c>
      <c r="O3" s="223">
        <v>2.9388963660834455</v>
      </c>
      <c r="P3" s="223">
        <v>6.0756013745704465</v>
      </c>
      <c r="Q3" s="223">
        <v>1.5498281786941581</v>
      </c>
      <c r="R3" s="223">
        <v>1.0309278350515464E-2</v>
      </c>
      <c r="S3" s="223">
        <v>2.7457044673539519</v>
      </c>
    </row>
    <row r="4" spans="1:22" x14ac:dyDescent="0.2">
      <c r="A4" s="335" t="s">
        <v>22</v>
      </c>
      <c r="B4" s="336" t="s">
        <v>42</v>
      </c>
      <c r="C4" s="336" t="s">
        <v>400</v>
      </c>
      <c r="D4" s="232">
        <v>30207</v>
      </c>
      <c r="E4" s="286">
        <v>-9.7805272689487355E-3</v>
      </c>
      <c r="F4" s="177">
        <v>0.76866507201384293</v>
      </c>
      <c r="G4" s="232">
        <v>926</v>
      </c>
      <c r="H4" s="232">
        <v>858</v>
      </c>
      <c r="I4" s="349">
        <v>76</v>
      </c>
      <c r="J4" s="177">
        <v>0.54685999933790186</v>
      </c>
      <c r="K4" s="223">
        <v>9.6191588785046722</v>
      </c>
      <c r="L4" s="223">
        <v>2.6822429906542058</v>
      </c>
      <c r="M4" s="177">
        <v>0.73481308411214952</v>
      </c>
      <c r="N4" s="233">
        <v>5</v>
      </c>
      <c r="O4" s="223">
        <v>2.9016853932584268</v>
      </c>
      <c r="P4" s="223">
        <v>3.3336933045356369</v>
      </c>
      <c r="Q4" s="223">
        <v>0.4222462203023758</v>
      </c>
      <c r="R4" s="223">
        <v>2.0302375809935205</v>
      </c>
      <c r="S4" s="223">
        <v>1.2408207343412527</v>
      </c>
      <c r="V4" s="362"/>
    </row>
    <row r="5" spans="1:22" x14ac:dyDescent="0.2">
      <c r="A5" s="335" t="s">
        <v>22</v>
      </c>
      <c r="B5" s="336" t="s">
        <v>44</v>
      </c>
      <c r="C5" s="336" t="s">
        <v>450</v>
      </c>
      <c r="D5" s="232">
        <v>7708</v>
      </c>
      <c r="E5" s="286">
        <v>-8.1142600089968542E-2</v>
      </c>
      <c r="F5" s="177">
        <v>0.49290190561452873</v>
      </c>
      <c r="G5" s="232">
        <v>319</v>
      </c>
      <c r="H5" s="232">
        <v>289</v>
      </c>
      <c r="I5" s="349">
        <v>60</v>
      </c>
      <c r="J5" s="177">
        <v>0.17462376751427089</v>
      </c>
      <c r="K5" s="223">
        <v>7.5608108108108105</v>
      </c>
      <c r="L5" s="223">
        <v>3.1047297297297298</v>
      </c>
      <c r="M5" s="177">
        <v>0.45608108108108109</v>
      </c>
      <c r="N5" s="233">
        <v>6</v>
      </c>
      <c r="O5" s="223">
        <v>4.56510172143975</v>
      </c>
      <c r="P5" s="223">
        <v>1.6457680250783699</v>
      </c>
      <c r="Q5" s="223">
        <v>1.7680250783699059</v>
      </c>
      <c r="R5" s="223">
        <v>0.90595611285266453</v>
      </c>
      <c r="S5" s="223">
        <v>23.777429467084641</v>
      </c>
      <c r="V5" s="362"/>
    </row>
    <row r="6" spans="1:22" x14ac:dyDescent="0.2">
      <c r="A6" s="335" t="s">
        <v>27</v>
      </c>
      <c r="B6" s="336" t="s">
        <v>46</v>
      </c>
      <c r="C6" s="336" t="s">
        <v>181</v>
      </c>
      <c r="D6" s="232">
        <v>39886</v>
      </c>
      <c r="E6" s="286">
        <v>-7.1784860571763809E-2</v>
      </c>
      <c r="F6" s="177">
        <v>0.6105591868599507</v>
      </c>
      <c r="G6" s="232">
        <v>1211</v>
      </c>
      <c r="H6" s="232">
        <v>1130</v>
      </c>
      <c r="I6" s="349">
        <v>68</v>
      </c>
      <c r="J6" s="177">
        <v>0.31625131625131625</v>
      </c>
      <c r="K6" s="223">
        <v>7.0061674008810568</v>
      </c>
      <c r="L6" s="223">
        <v>2.309251101321586</v>
      </c>
      <c r="M6" s="177">
        <v>0.57004405286343607</v>
      </c>
      <c r="N6" s="233">
        <v>5</v>
      </c>
      <c r="O6" s="223">
        <v>3.1841362595039677</v>
      </c>
      <c r="P6" s="223">
        <v>4.0289017341040463</v>
      </c>
      <c r="Q6" s="223">
        <v>1.0264244426094138</v>
      </c>
      <c r="R6" s="223">
        <v>2.2601156069364161</v>
      </c>
      <c r="S6" s="223">
        <v>2.3864574731626753</v>
      </c>
      <c r="V6" s="362"/>
    </row>
    <row r="7" spans="1:22" x14ac:dyDescent="0.2">
      <c r="A7" s="335" t="s">
        <v>27</v>
      </c>
      <c r="B7" s="336" t="s">
        <v>48</v>
      </c>
      <c r="C7" s="336" t="s">
        <v>236</v>
      </c>
      <c r="D7" s="232">
        <v>6374</v>
      </c>
      <c r="E7" s="383">
        <v>-0.2142504930966469</v>
      </c>
      <c r="F7" s="177">
        <v>0.6701713805067816</v>
      </c>
      <c r="G7" s="232">
        <v>238</v>
      </c>
      <c r="H7" s="232">
        <v>227</v>
      </c>
      <c r="I7" s="349">
        <v>67</v>
      </c>
      <c r="J7" s="177">
        <v>0.30891120175713838</v>
      </c>
      <c r="K7" s="223">
        <v>6.4377880184331797</v>
      </c>
      <c r="L7" s="223">
        <v>2.2534562211981566</v>
      </c>
      <c r="M7" s="177">
        <v>0.67281105990783407</v>
      </c>
      <c r="N7" s="233">
        <v>5</v>
      </c>
      <c r="O7" s="223">
        <v>3.0273827212905964</v>
      </c>
      <c r="P7" s="223">
        <v>4.8067226890756301</v>
      </c>
      <c r="Q7" s="223">
        <v>4.5546218487394956</v>
      </c>
      <c r="R7" s="223">
        <v>2.7605042016806722</v>
      </c>
      <c r="S7" s="223">
        <v>4.079831932773109</v>
      </c>
      <c r="V7" s="362"/>
    </row>
    <row r="8" spans="1:22" x14ac:dyDescent="0.2">
      <c r="A8" s="335" t="s">
        <v>35</v>
      </c>
      <c r="B8" s="336" t="s">
        <v>95</v>
      </c>
      <c r="C8" s="336" t="s">
        <v>182</v>
      </c>
      <c r="D8" s="232">
        <v>10223</v>
      </c>
      <c r="E8" s="383">
        <v>-0.1140552543281903</v>
      </c>
      <c r="F8" s="177">
        <v>0.38539546105707606</v>
      </c>
      <c r="G8" s="232">
        <v>459</v>
      </c>
      <c r="H8" s="232">
        <v>325</v>
      </c>
      <c r="I8" s="349">
        <v>58</v>
      </c>
      <c r="J8" s="177">
        <v>0.12080602562848479</v>
      </c>
      <c r="K8" s="223">
        <v>7.2147651006711406</v>
      </c>
      <c r="L8" s="223">
        <v>3.6935123042505591</v>
      </c>
      <c r="M8" s="177">
        <v>0.65548098434004476</v>
      </c>
      <c r="N8" s="233">
        <v>12</v>
      </c>
      <c r="O8" s="223">
        <v>7.2764611136677404</v>
      </c>
      <c r="P8" s="223">
        <v>2.1111111111111112</v>
      </c>
      <c r="Q8" s="223">
        <v>5.0501089324618738</v>
      </c>
      <c r="R8" s="223">
        <v>2.6928104575163401</v>
      </c>
      <c r="S8" s="223">
        <v>8.3834422657952068</v>
      </c>
      <c r="V8" s="362"/>
    </row>
    <row r="9" spans="1:22" x14ac:dyDescent="0.2">
      <c r="A9" s="335" t="s">
        <v>87</v>
      </c>
      <c r="B9" s="336" t="s">
        <v>89</v>
      </c>
      <c r="C9" s="336" t="s">
        <v>449</v>
      </c>
      <c r="D9" s="232">
        <v>3446</v>
      </c>
      <c r="E9" s="286">
        <v>4.3765001714481722E-2</v>
      </c>
      <c r="F9" s="177">
        <v>0.69912761209170216</v>
      </c>
      <c r="G9" s="232">
        <v>114</v>
      </c>
      <c r="H9" s="232">
        <v>107</v>
      </c>
      <c r="I9" s="349">
        <v>70</v>
      </c>
      <c r="J9" s="177">
        <v>0.40075449796865931</v>
      </c>
      <c r="K9" s="223">
        <v>7.7641509433962268</v>
      </c>
      <c r="L9" s="223">
        <v>2.2830188679245285</v>
      </c>
      <c r="M9" s="177">
        <v>0.839622641509434</v>
      </c>
      <c r="N9" s="233">
        <v>6</v>
      </c>
      <c r="O9" s="223">
        <v>2.4991961414790995</v>
      </c>
      <c r="P9" s="223">
        <v>92.508771929824562</v>
      </c>
      <c r="Q9" s="223">
        <v>4.6140350877192979</v>
      </c>
      <c r="R9" s="223">
        <v>3.8157894736842106</v>
      </c>
      <c r="S9" s="223">
        <v>7.8684210526315788</v>
      </c>
      <c r="V9" s="362"/>
    </row>
    <row r="10" spans="1:22" x14ac:dyDescent="0.2">
      <c r="A10" s="335" t="s">
        <v>87</v>
      </c>
      <c r="B10" s="336" t="s">
        <v>110</v>
      </c>
      <c r="C10" s="336" t="s">
        <v>251</v>
      </c>
      <c r="D10" s="232">
        <v>4652</v>
      </c>
      <c r="E10" s="286">
        <v>-7.320923798640766E-2</v>
      </c>
      <c r="F10" s="177">
        <v>0.62493283181085435</v>
      </c>
      <c r="G10" s="232">
        <v>212</v>
      </c>
      <c r="H10" s="232">
        <v>201</v>
      </c>
      <c r="I10" s="349">
        <v>68</v>
      </c>
      <c r="J10" s="177">
        <v>0.24505588993981084</v>
      </c>
      <c r="K10" s="223">
        <v>8.6237113402061851</v>
      </c>
      <c r="L10" s="223">
        <v>2.3969072164948453</v>
      </c>
      <c r="M10" s="177">
        <v>0.79381443298969068</v>
      </c>
      <c r="N10" s="233">
        <v>6</v>
      </c>
      <c r="O10" s="223">
        <v>1.2280566280566281</v>
      </c>
      <c r="P10" s="223">
        <v>0.88207547169811318</v>
      </c>
      <c r="Q10" s="223">
        <v>2.4481132075471699</v>
      </c>
      <c r="R10" s="223">
        <v>0.52358490566037741</v>
      </c>
      <c r="S10" s="223">
        <v>1.9056603773584906</v>
      </c>
      <c r="V10" s="362"/>
    </row>
    <row r="11" spans="1:22" x14ac:dyDescent="0.2">
      <c r="A11" s="335" t="s">
        <v>55</v>
      </c>
      <c r="B11" s="336" t="s">
        <v>56</v>
      </c>
      <c r="C11" s="336" t="s">
        <v>57</v>
      </c>
      <c r="D11" s="232">
        <v>3396</v>
      </c>
      <c r="E11" s="286">
        <v>8.5049433325295354E-2</v>
      </c>
      <c r="F11" s="177">
        <v>1</v>
      </c>
      <c r="G11" s="232">
        <v>137</v>
      </c>
      <c r="H11" s="232">
        <v>133</v>
      </c>
      <c r="I11" s="349">
        <v>76</v>
      </c>
      <c r="J11" s="177">
        <v>0.56537102473498235</v>
      </c>
      <c r="K11" s="223">
        <v>8.2258064516129039</v>
      </c>
      <c r="L11" s="223">
        <v>2.4516129032258065</v>
      </c>
      <c r="M11" s="177">
        <v>0.7338709677419355</v>
      </c>
      <c r="N11" s="233">
        <v>5</v>
      </c>
      <c r="O11" s="223">
        <v>2.1280512204881954</v>
      </c>
      <c r="P11" s="223">
        <v>2.1094890510948905</v>
      </c>
      <c r="Q11" s="223">
        <v>0.58394160583941601</v>
      </c>
      <c r="R11" s="223">
        <v>5.4598540145985401</v>
      </c>
      <c r="S11" s="223">
        <v>2.8175182481751824</v>
      </c>
      <c r="V11" s="362"/>
    </row>
    <row r="12" spans="1:22" x14ac:dyDescent="0.2">
      <c r="A12" s="335" t="s">
        <v>55</v>
      </c>
      <c r="B12" s="336" t="s">
        <v>70</v>
      </c>
      <c r="C12" s="336" t="s">
        <v>171</v>
      </c>
      <c r="D12" s="232">
        <v>4891</v>
      </c>
      <c r="E12" s="286">
        <v>5.750057113018503E-2</v>
      </c>
      <c r="F12" s="177">
        <v>0.63976455199476778</v>
      </c>
      <c r="G12" s="232">
        <v>116</v>
      </c>
      <c r="H12" s="232">
        <v>90</v>
      </c>
      <c r="I12" s="349">
        <v>32</v>
      </c>
      <c r="J12" s="177" t="s">
        <v>243</v>
      </c>
      <c r="K12" s="223">
        <v>8.1470588235294112</v>
      </c>
      <c r="L12" s="223">
        <v>2.715686274509804</v>
      </c>
      <c r="M12" s="177">
        <v>0.62745098039215685</v>
      </c>
      <c r="N12" s="233">
        <v>10</v>
      </c>
      <c r="O12" s="223">
        <v>4.0629423660262889</v>
      </c>
      <c r="P12" s="223">
        <v>3.4310344827586206</v>
      </c>
      <c r="Q12" s="223">
        <v>2.5431034482758621</v>
      </c>
      <c r="R12" s="223">
        <v>21.439655172413794</v>
      </c>
      <c r="S12" s="223">
        <v>29.672413793103448</v>
      </c>
      <c r="V12" s="362"/>
    </row>
    <row r="13" spans="1:22" x14ac:dyDescent="0.2">
      <c r="A13" s="335" t="s">
        <v>55</v>
      </c>
      <c r="B13" s="336" t="s">
        <v>75</v>
      </c>
      <c r="C13" s="336" t="s">
        <v>195</v>
      </c>
      <c r="D13" s="232">
        <v>10940</v>
      </c>
      <c r="E13" s="286">
        <v>-7.3657504744985003E-2</v>
      </c>
      <c r="F13" s="177">
        <v>0.46328449225035995</v>
      </c>
      <c r="G13" s="232">
        <v>415</v>
      </c>
      <c r="H13" s="232">
        <v>323</v>
      </c>
      <c r="I13" s="349">
        <v>60</v>
      </c>
      <c r="J13" s="177">
        <v>0.16014625228519194</v>
      </c>
      <c r="K13" s="223">
        <v>7.313984168865435</v>
      </c>
      <c r="L13" s="223">
        <v>3.1002638522427439</v>
      </c>
      <c r="M13" s="177">
        <v>0.59102902374670185</v>
      </c>
      <c r="N13" s="233">
        <v>13</v>
      </c>
      <c r="O13" s="223">
        <v>2.485961123110151</v>
      </c>
      <c r="P13" s="223">
        <v>152.25060240963856</v>
      </c>
      <c r="Q13" s="223">
        <v>7.6867469879518069</v>
      </c>
      <c r="R13" s="223">
        <v>10.621686746987951</v>
      </c>
      <c r="S13" s="223">
        <v>14.56144578313253</v>
      </c>
      <c r="V13" s="362"/>
    </row>
    <row r="14" spans="1:22" x14ac:dyDescent="0.2">
      <c r="A14" s="335" t="s">
        <v>55</v>
      </c>
      <c r="B14" s="336" t="s">
        <v>79</v>
      </c>
      <c r="C14" s="336" t="s">
        <v>393</v>
      </c>
      <c r="D14" s="232">
        <v>9843</v>
      </c>
      <c r="E14" s="383">
        <v>-0.14951776351827217</v>
      </c>
      <c r="F14" s="177">
        <v>0.92059483726150393</v>
      </c>
      <c r="G14" s="232">
        <v>254</v>
      </c>
      <c r="H14" s="232">
        <v>225</v>
      </c>
      <c r="I14" s="349">
        <v>80</v>
      </c>
      <c r="J14" s="177">
        <v>0.75271766737783197</v>
      </c>
      <c r="K14" s="223">
        <v>10.040723981900452</v>
      </c>
      <c r="L14" s="223">
        <v>3.3076923076923075</v>
      </c>
      <c r="M14" s="177">
        <v>0.84162895927601811</v>
      </c>
      <c r="N14" s="233">
        <v>6</v>
      </c>
      <c r="O14" s="223">
        <v>2.7122381477398014</v>
      </c>
      <c r="P14" s="223">
        <v>4.6692913385826769</v>
      </c>
      <c r="Q14" s="223">
        <v>14.153543307086615</v>
      </c>
      <c r="R14" s="223">
        <v>5.0669291338582676</v>
      </c>
      <c r="S14" s="223">
        <v>8.3858267716535426</v>
      </c>
      <c r="V14" s="362"/>
    </row>
    <row r="15" spans="1:22" x14ac:dyDescent="0.2">
      <c r="A15" s="335" t="s">
        <v>55</v>
      </c>
      <c r="B15" s="336" t="s">
        <v>80</v>
      </c>
      <c r="C15" s="336" t="s">
        <v>196</v>
      </c>
      <c r="D15" s="232">
        <v>1496</v>
      </c>
      <c r="E15" s="383">
        <v>0.31219383026611935</v>
      </c>
      <c r="F15" s="177">
        <v>0.39935931660437801</v>
      </c>
      <c r="G15" s="232">
        <v>77</v>
      </c>
      <c r="H15" s="232">
        <v>55</v>
      </c>
      <c r="I15" s="349">
        <v>45</v>
      </c>
      <c r="J15" s="177">
        <v>5.7486631016042782E-2</v>
      </c>
      <c r="K15" s="223">
        <v>5.8125</v>
      </c>
      <c r="L15" s="223">
        <v>2.3125</v>
      </c>
      <c r="M15" s="177">
        <v>3.125E-2</v>
      </c>
      <c r="N15" s="233">
        <v>11</v>
      </c>
      <c r="O15" s="223">
        <v>4.4457831325301207</v>
      </c>
      <c r="P15" s="223">
        <v>5.2337662337662341</v>
      </c>
      <c r="Q15" s="223">
        <v>3.6103896103896105</v>
      </c>
      <c r="R15" s="223">
        <v>12.779220779220779</v>
      </c>
      <c r="S15" s="223">
        <v>11.467532467532468</v>
      </c>
      <c r="V15" s="362"/>
    </row>
    <row r="16" spans="1:22" x14ac:dyDescent="0.2">
      <c r="A16" s="335" t="s">
        <v>55</v>
      </c>
      <c r="B16" s="336" t="s">
        <v>82</v>
      </c>
      <c r="C16" s="336" t="s">
        <v>197</v>
      </c>
      <c r="D16" s="232">
        <v>3902</v>
      </c>
      <c r="E16" s="286">
        <v>9.7719696808849399E-2</v>
      </c>
      <c r="F16" s="177">
        <v>0.47620209909690014</v>
      </c>
      <c r="G16" s="232">
        <v>230</v>
      </c>
      <c r="H16" s="232">
        <v>127</v>
      </c>
      <c r="I16" s="349">
        <v>44</v>
      </c>
      <c r="J16" s="177" t="s">
        <v>243</v>
      </c>
      <c r="K16" s="223">
        <v>4.0086956521739134</v>
      </c>
      <c r="L16" s="223">
        <v>2.034782608695652</v>
      </c>
      <c r="M16" s="177" t="s">
        <v>243</v>
      </c>
      <c r="N16" s="233" t="s">
        <v>243</v>
      </c>
      <c r="O16" s="223">
        <v>1.680676576114813</v>
      </c>
      <c r="P16" s="223">
        <v>9.4608695652173918</v>
      </c>
      <c r="Q16" s="223">
        <v>0.2</v>
      </c>
      <c r="R16" s="223">
        <v>24.765217391304347</v>
      </c>
      <c r="S16" s="223">
        <v>76.260869565217391</v>
      </c>
      <c r="V16" s="362"/>
    </row>
    <row r="17" spans="1:22" x14ac:dyDescent="0.2">
      <c r="A17" s="335" t="s">
        <v>55</v>
      </c>
      <c r="B17" s="336" t="s">
        <v>210</v>
      </c>
      <c r="C17" s="336" t="s">
        <v>211</v>
      </c>
      <c r="D17" s="232">
        <v>8624</v>
      </c>
      <c r="E17" s="383">
        <v>-0.31049214356399801</v>
      </c>
      <c r="F17" s="177">
        <v>0.8303485461197766</v>
      </c>
      <c r="G17" s="232">
        <v>195</v>
      </c>
      <c r="H17" s="232">
        <v>182</v>
      </c>
      <c r="I17" s="349">
        <v>79</v>
      </c>
      <c r="J17" s="177">
        <v>0.67497680890538037</v>
      </c>
      <c r="K17" s="223">
        <v>9.2440476190476186</v>
      </c>
      <c r="L17" s="223">
        <v>2.7023809523809526</v>
      </c>
      <c r="M17" s="177">
        <v>0.65476190476190477</v>
      </c>
      <c r="N17" s="233">
        <v>6</v>
      </c>
      <c r="O17" s="223">
        <v>2.5434022257551669</v>
      </c>
      <c r="P17" s="223">
        <v>7.0871794871794869</v>
      </c>
      <c r="Q17" s="223">
        <v>5.4358974358974361</v>
      </c>
      <c r="R17" s="223">
        <v>1.0205128205128204</v>
      </c>
      <c r="S17" s="223">
        <v>13.682051282051281</v>
      </c>
      <c r="V17" s="362"/>
    </row>
    <row r="18" spans="1:22" x14ac:dyDescent="0.2">
      <c r="A18" s="335" t="s">
        <v>5</v>
      </c>
      <c r="B18" s="336" t="s">
        <v>14</v>
      </c>
      <c r="C18" s="336" t="s">
        <v>199</v>
      </c>
      <c r="D18" s="232">
        <v>9144</v>
      </c>
      <c r="E18" s="286">
        <v>0.13642801534522064</v>
      </c>
      <c r="F18" s="177">
        <v>1</v>
      </c>
      <c r="G18" s="232">
        <v>250</v>
      </c>
      <c r="H18" s="232">
        <v>235</v>
      </c>
      <c r="I18" s="349">
        <v>75</v>
      </c>
      <c r="J18" s="177">
        <v>0.50207786526684162</v>
      </c>
      <c r="K18" s="223">
        <v>11.993197278911564</v>
      </c>
      <c r="L18" s="223">
        <v>3.5986394557823131</v>
      </c>
      <c r="M18" s="177">
        <v>0.54421768707482998</v>
      </c>
      <c r="N18" s="233">
        <v>5.5</v>
      </c>
      <c r="O18" s="223">
        <v>2.4766878595216468</v>
      </c>
      <c r="P18" s="223">
        <v>3.8519999999999999</v>
      </c>
      <c r="Q18" s="223">
        <v>1.752</v>
      </c>
      <c r="R18" s="223">
        <v>0.97599999999999998</v>
      </c>
      <c r="S18" s="223">
        <v>9.1639999999999997</v>
      </c>
      <c r="V18" s="362"/>
    </row>
    <row r="19" spans="1:22" x14ac:dyDescent="0.2">
      <c r="A19" s="335" t="s">
        <v>5</v>
      </c>
      <c r="B19" s="336" t="s">
        <v>51</v>
      </c>
      <c r="C19" s="336" t="s">
        <v>441</v>
      </c>
      <c r="D19" s="232">
        <v>2553</v>
      </c>
      <c r="E19" s="383">
        <v>0.51021250948703067</v>
      </c>
      <c r="F19" s="177">
        <v>0.6824378508420208</v>
      </c>
      <c r="G19" s="232">
        <v>99</v>
      </c>
      <c r="H19" s="232">
        <v>91</v>
      </c>
      <c r="I19" s="349">
        <v>67</v>
      </c>
      <c r="J19" s="177">
        <v>0.29181355268311793</v>
      </c>
      <c r="K19" s="223">
        <v>9.8333333333333339</v>
      </c>
      <c r="L19" s="223">
        <v>2.8666666666666667</v>
      </c>
      <c r="M19" s="177">
        <v>0.5</v>
      </c>
      <c r="N19" s="233">
        <v>6</v>
      </c>
      <c r="O19" s="223">
        <v>2.8255421686746987</v>
      </c>
      <c r="P19" s="223">
        <v>5.666666666666667</v>
      </c>
      <c r="Q19" s="223">
        <v>6.4444444444444446</v>
      </c>
      <c r="R19" s="223">
        <v>4.9696969696969697</v>
      </c>
      <c r="S19" s="223">
        <v>14.818181818181818</v>
      </c>
      <c r="V19" s="362"/>
    </row>
    <row r="20" spans="1:22" x14ac:dyDescent="0.2">
      <c r="A20" s="335" t="s">
        <v>2</v>
      </c>
      <c r="B20" s="336" t="s">
        <v>6</v>
      </c>
      <c r="C20" s="336" t="s">
        <v>7</v>
      </c>
      <c r="D20" s="232">
        <v>4906</v>
      </c>
      <c r="E20" s="286">
        <v>4.3913602055564382E-2</v>
      </c>
      <c r="F20" s="177">
        <v>0.7901433403124497</v>
      </c>
      <c r="G20" s="232">
        <v>218</v>
      </c>
      <c r="H20" s="232">
        <v>196</v>
      </c>
      <c r="I20" s="349">
        <v>64</v>
      </c>
      <c r="J20" s="177">
        <v>0.25336322869955158</v>
      </c>
      <c r="K20" s="223">
        <v>6.325242718446602</v>
      </c>
      <c r="L20" s="223">
        <v>2.0388349514563107</v>
      </c>
      <c r="M20" s="177">
        <v>0.56796116504854366</v>
      </c>
      <c r="N20" s="233">
        <v>6</v>
      </c>
      <c r="O20" s="223">
        <v>8.7168262653898765</v>
      </c>
      <c r="P20" s="223">
        <v>39.477064220183486</v>
      </c>
      <c r="Q20" s="223">
        <v>2.2155963302752295</v>
      </c>
      <c r="R20" s="223">
        <v>17.371559633027523</v>
      </c>
      <c r="S20" s="223">
        <v>35.073394495412842</v>
      </c>
      <c r="V20" s="362"/>
    </row>
    <row r="21" spans="1:22" x14ac:dyDescent="0.2">
      <c r="A21" s="335" t="s">
        <v>2</v>
      </c>
      <c r="B21" s="336" t="s">
        <v>8</v>
      </c>
      <c r="C21" s="336" t="s">
        <v>345</v>
      </c>
      <c r="D21" s="232">
        <v>13279</v>
      </c>
      <c r="E21" s="286">
        <v>-4.1882671342532651E-2</v>
      </c>
      <c r="F21" s="177">
        <v>0.71496258008937708</v>
      </c>
      <c r="G21" s="232">
        <v>606</v>
      </c>
      <c r="H21" s="232">
        <v>466</v>
      </c>
      <c r="I21" s="349">
        <v>61</v>
      </c>
      <c r="J21" s="177">
        <v>0.16386776112659085</v>
      </c>
      <c r="K21" s="223">
        <v>6.417253521126761</v>
      </c>
      <c r="L21" s="223">
        <v>2.436619718309859</v>
      </c>
      <c r="M21" s="177">
        <v>0.10387323943661972</v>
      </c>
      <c r="N21" s="233">
        <v>13</v>
      </c>
      <c r="O21" s="223">
        <v>3.8842031277455633</v>
      </c>
      <c r="P21" s="223">
        <v>5.3019801980198018</v>
      </c>
      <c r="Q21" s="223">
        <v>4.8828382838283826</v>
      </c>
      <c r="R21" s="223">
        <v>6.2046204620462042</v>
      </c>
      <c r="S21" s="223">
        <v>21.582508250825082</v>
      </c>
      <c r="V21" s="362"/>
    </row>
    <row r="22" spans="1:22" ht="13.5" thickBot="1" x14ac:dyDescent="0.25">
      <c r="A22" s="335" t="s">
        <v>13</v>
      </c>
      <c r="B22" s="336" t="s">
        <v>108</v>
      </c>
      <c r="C22" s="336" t="s">
        <v>260</v>
      </c>
      <c r="D22" s="232">
        <v>14623</v>
      </c>
      <c r="E22" s="383">
        <v>-0.10549684680941429</v>
      </c>
      <c r="F22" s="177">
        <v>0.98002814824743645</v>
      </c>
      <c r="G22" s="232">
        <v>450</v>
      </c>
      <c r="H22" s="232">
        <v>422</v>
      </c>
      <c r="I22" s="349">
        <v>67</v>
      </c>
      <c r="J22" s="177">
        <v>0.32804486083566986</v>
      </c>
      <c r="K22" s="223">
        <v>7.3596059113300489</v>
      </c>
      <c r="L22" s="223">
        <v>4.8325123152709359</v>
      </c>
      <c r="M22" s="177">
        <v>0.55911330049261088</v>
      </c>
      <c r="N22" s="233">
        <v>6</v>
      </c>
      <c r="O22" s="223">
        <v>3.3763882407839478</v>
      </c>
      <c r="P22" s="223">
        <v>3.4066666666666667</v>
      </c>
      <c r="Q22" s="223">
        <v>2.2044444444444444</v>
      </c>
      <c r="R22" s="223">
        <v>4.0822222222222226</v>
      </c>
      <c r="S22" s="223">
        <v>7.0222222222222221</v>
      </c>
      <c r="V22" s="362"/>
    </row>
    <row r="23" spans="1:22" ht="13.5" thickTop="1" x14ac:dyDescent="0.2">
      <c r="A23" s="579" t="s">
        <v>124</v>
      </c>
      <c r="B23" s="580"/>
      <c r="C23" s="581"/>
      <c r="D23" s="235">
        <v>199317</v>
      </c>
      <c r="E23" s="423">
        <v>-6.0855888981900308E-2</v>
      </c>
      <c r="F23" s="236">
        <v>0.65846817620202314</v>
      </c>
      <c r="G23" s="235">
        <v>6817</v>
      </c>
      <c r="H23" s="235">
        <v>5900</v>
      </c>
      <c r="I23" s="424">
        <v>68</v>
      </c>
      <c r="J23" s="236">
        <v>0.34913228675928293</v>
      </c>
      <c r="K23" s="425">
        <v>7.7214781345812487</v>
      </c>
      <c r="L23" s="425">
        <v>2.8152331773438761</v>
      </c>
      <c r="M23" s="236">
        <v>0.55430046796837185</v>
      </c>
      <c r="N23" s="424">
        <v>6</v>
      </c>
      <c r="O23" s="425">
        <v>3.4024109475644773</v>
      </c>
      <c r="P23" s="425">
        <v>15.695907290597036</v>
      </c>
      <c r="Q23" s="425">
        <v>3.1025377732140238</v>
      </c>
      <c r="R23" s="425">
        <v>4.8814727886166933</v>
      </c>
      <c r="S23" s="425">
        <v>11.629455772333872</v>
      </c>
    </row>
    <row r="24" spans="1:22" x14ac:dyDescent="0.2">
      <c r="A24" s="22" t="s">
        <v>399</v>
      </c>
      <c r="B24" s="1"/>
    </row>
    <row r="25" spans="1:22" ht="12" customHeight="1" x14ac:dyDescent="0.2">
      <c r="A25" s="343"/>
      <c r="B25" s="1"/>
    </row>
    <row r="26" spans="1:22" x14ac:dyDescent="0.2">
      <c r="A26" s="1" t="s">
        <v>156</v>
      </c>
      <c r="B26" s="1"/>
    </row>
    <row r="27" spans="1:22" x14ac:dyDescent="0.2">
      <c r="A27" s="1" t="s">
        <v>263</v>
      </c>
      <c r="B27" s="1"/>
    </row>
    <row r="28" spans="1:22" x14ac:dyDescent="0.2">
      <c r="A28" s="1" t="s">
        <v>262</v>
      </c>
      <c r="B28" s="1"/>
    </row>
    <row r="29" spans="1:22" x14ac:dyDescent="0.2">
      <c r="A29" s="1" t="s">
        <v>277</v>
      </c>
      <c r="B29" s="1"/>
    </row>
    <row r="30" spans="1:22" x14ac:dyDescent="0.2">
      <c r="A30" s="1" t="s">
        <v>266</v>
      </c>
      <c r="B30" s="1"/>
    </row>
    <row r="31" spans="1:22" x14ac:dyDescent="0.2">
      <c r="A31" s="1" t="s">
        <v>264</v>
      </c>
      <c r="B31" s="1"/>
    </row>
    <row r="32" spans="1:22" ht="21" customHeight="1" x14ac:dyDescent="0.2">
      <c r="A32" s="494" t="s">
        <v>278</v>
      </c>
      <c r="B32" s="586"/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339"/>
      <c r="R32" s="406"/>
    </row>
    <row r="33" spans="1:19" x14ac:dyDescent="0.2">
      <c r="A33" s="494" t="s">
        <v>311</v>
      </c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339"/>
      <c r="R33" s="406"/>
    </row>
    <row r="34" spans="1:19" x14ac:dyDescent="0.2">
      <c r="A34" s="494" t="s">
        <v>312</v>
      </c>
      <c r="B34" s="586"/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</row>
    <row r="35" spans="1:19" s="362" customFormat="1" x14ac:dyDescent="0.2">
      <c r="A35" s="494" t="s">
        <v>451</v>
      </c>
      <c r="B35" s="586"/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</row>
    <row r="36" spans="1:19" s="362" customFormat="1" x14ac:dyDescent="0.2">
      <c r="A36" s="494" t="s">
        <v>452</v>
      </c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</row>
    <row r="37" spans="1:19" ht="21" customHeight="1" x14ac:dyDescent="0.2">
      <c r="A37" s="494" t="s">
        <v>406</v>
      </c>
      <c r="B37" s="544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405"/>
      <c r="S37" s="405"/>
    </row>
  </sheetData>
  <mergeCells count="11">
    <mergeCell ref="A37:Q37"/>
    <mergeCell ref="A34:O34"/>
    <mergeCell ref="A33:O33"/>
    <mergeCell ref="A1:A2"/>
    <mergeCell ref="B1:B2"/>
    <mergeCell ref="C1:C2"/>
    <mergeCell ref="A23:C23"/>
    <mergeCell ref="A32:O32"/>
    <mergeCell ref="D1:S1"/>
    <mergeCell ref="A35:O35"/>
    <mergeCell ref="A36:O36"/>
  </mergeCells>
  <pageMargins left="3.937007874015748E-2" right="3.937007874015748E-2" top="0.39370078740157483" bottom="0.39370078740157483" header="0.19685039370078741" footer="0.19685039370078741"/>
  <pageSetup paperSize="9" scale="98" orientation="landscape" r:id="rId1"/>
  <headerFooter>
    <oddHeader>&amp;C&amp;"Arial,Gras"&amp;UANNEXE 6.b&amp;U : PMSI SSR – Activité 2016 – Description de l’activité Adultes relative aux affections de l’appareil locomoteur en hospitalisation complète</oddHeader>
    <oddFooter>&amp;C&amp;8Soins de suite et de réadaptation (SSR) - Bilan PMSI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42</vt:i4>
      </vt:variant>
    </vt:vector>
  </HeadingPairs>
  <TitlesOfParts>
    <vt:vector size="88" baseType="lpstr">
      <vt:lpstr>qualite</vt:lpstr>
      <vt:lpstr>annexe_MO</vt:lpstr>
      <vt:lpstr>externe</vt:lpstr>
      <vt:lpstr>autorisation_adulte</vt:lpstr>
      <vt:lpstr>autorisation_enfant</vt:lpstr>
      <vt:lpstr>act</vt:lpstr>
      <vt:lpstr>FA</vt:lpstr>
      <vt:lpstr>50AHC</vt:lpstr>
      <vt:lpstr>51AHC</vt:lpstr>
      <vt:lpstr>51AHP</vt:lpstr>
      <vt:lpstr>52AHC</vt:lpstr>
      <vt:lpstr>52AHP</vt:lpstr>
      <vt:lpstr>53A</vt:lpstr>
      <vt:lpstr>54A</vt:lpstr>
      <vt:lpstr>55A-56A</vt:lpstr>
      <vt:lpstr>57A</vt:lpstr>
      <vt:lpstr>58A</vt:lpstr>
      <vt:lpstr>59AHC</vt:lpstr>
      <vt:lpstr>59AHP</vt:lpstr>
      <vt:lpstr>50E</vt:lpstr>
      <vt:lpstr>51E</vt:lpstr>
      <vt:lpstr>52E</vt:lpstr>
      <vt:lpstr>54E</vt:lpstr>
      <vt:lpstr>55E</vt:lpstr>
      <vt:lpstr>57E</vt:lpstr>
      <vt:lpstr>txfuiteattract</vt:lpstr>
      <vt:lpstr>recrutES</vt:lpstr>
      <vt:lpstr>txFA_polyvalent</vt:lpstr>
      <vt:lpstr>txFA_loco</vt:lpstr>
      <vt:lpstr>txFA_nerv</vt:lpstr>
      <vt:lpstr>txFA_cardio</vt:lpstr>
      <vt:lpstr>txFA_respi</vt:lpstr>
      <vt:lpstr>txFA_endo</vt:lpstr>
      <vt:lpstr>txFA_addict</vt:lpstr>
      <vt:lpstr>txFA_PAPD</vt:lpstr>
      <vt:lpstr>txFA_polyae</vt:lpstr>
      <vt:lpstr>txFA_locoae</vt:lpstr>
      <vt:lpstr>txFA_systnervae</vt:lpstr>
      <vt:lpstr>CMC_adult_1a5</vt:lpstr>
      <vt:lpstr>CMC_adult_6a11</vt:lpstr>
      <vt:lpstr>CMC_adult_16a27</vt:lpstr>
      <vt:lpstr>CMC_enf_1a5</vt:lpstr>
      <vt:lpstr>CMC_enf_6a11</vt:lpstr>
      <vt:lpstr>CMC_enf_16a27</vt:lpstr>
      <vt:lpstr>valorisation_pub</vt:lpstr>
      <vt:lpstr>Valorisation_prive</vt:lpstr>
      <vt:lpstr>'50AHC'!Impression_des_titres</vt:lpstr>
      <vt:lpstr>act!Impression_des_titres</vt:lpstr>
      <vt:lpstr>annexe_MO!Impression_des_titres</vt:lpstr>
      <vt:lpstr>autorisation_adulte!Impression_des_titres</vt:lpstr>
      <vt:lpstr>CMC_adult_16a27!Impression_des_titres</vt:lpstr>
      <vt:lpstr>CMC_adult_1a5!Impression_des_titres</vt:lpstr>
      <vt:lpstr>CMC_adult_6a11!Impression_des_titres</vt:lpstr>
      <vt:lpstr>FA!Impression_des_titres</vt:lpstr>
      <vt:lpstr>qualite!Impression_des_titres</vt:lpstr>
      <vt:lpstr>recrutES!Impression_des_titres</vt:lpstr>
      <vt:lpstr>valorisation_pub!Impression_des_titres</vt:lpstr>
      <vt:lpstr>'50AHC'!Zone_d_impression</vt:lpstr>
      <vt:lpstr>'51AHC'!Zone_d_impression</vt:lpstr>
      <vt:lpstr>'51AHP'!Zone_d_impression</vt:lpstr>
      <vt:lpstr>'52AHP'!Zone_d_impression</vt:lpstr>
      <vt:lpstr>'53A'!Zone_d_impression</vt:lpstr>
      <vt:lpstr>'54A'!Zone_d_impression</vt:lpstr>
      <vt:lpstr>'54E'!Zone_d_impression</vt:lpstr>
      <vt:lpstr>'55A-56A'!Zone_d_impression</vt:lpstr>
      <vt:lpstr>'55E'!Zone_d_impression</vt:lpstr>
      <vt:lpstr>'57A'!Zone_d_impression</vt:lpstr>
      <vt:lpstr>'57E'!Zone_d_impression</vt:lpstr>
      <vt:lpstr>'58A'!Zone_d_impression</vt:lpstr>
      <vt:lpstr>'59AHC'!Zone_d_impression</vt:lpstr>
      <vt:lpstr>'59AHP'!Zone_d_impression</vt:lpstr>
      <vt:lpstr>annexe_MO!Zone_d_impression</vt:lpstr>
      <vt:lpstr>autorisation_adulte!Zone_d_impression</vt:lpstr>
      <vt:lpstr>autorisation_enfant!Zone_d_impression</vt:lpstr>
      <vt:lpstr>externe!Zone_d_impression</vt:lpstr>
      <vt:lpstr>FA!Zone_d_impression</vt:lpstr>
      <vt:lpstr>qualite!Zone_d_impression</vt:lpstr>
      <vt:lpstr>txFA_cardio!Zone_d_impression</vt:lpstr>
      <vt:lpstr>txFA_loco!Zone_d_impression</vt:lpstr>
      <vt:lpstr>txFA_locoae!Zone_d_impression</vt:lpstr>
      <vt:lpstr>txFA_nerv!Zone_d_impression</vt:lpstr>
      <vt:lpstr>txFA_polyae!Zone_d_impression</vt:lpstr>
      <vt:lpstr>txFA_polyvalent!Zone_d_impression</vt:lpstr>
      <vt:lpstr>txFA_respi!Zone_d_impression</vt:lpstr>
      <vt:lpstr>txFA_systnervae!Zone_d_impression</vt:lpstr>
      <vt:lpstr>txfuiteattract!Zone_d_impression</vt:lpstr>
      <vt:lpstr>Valorisation_prive!Zone_d_impression</vt:lpstr>
      <vt:lpstr>valorisation_pub!Zone_d_impression</vt:lpstr>
    </vt:vector>
  </TitlesOfParts>
  <Company>Ministère de la Santé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fchampion</dc:creator>
  <cp:lastModifiedBy>*</cp:lastModifiedBy>
  <cp:lastPrinted>2017-07-25T12:37:45Z</cp:lastPrinted>
  <dcterms:created xsi:type="dcterms:W3CDTF">2011-08-16T13:59:43Z</dcterms:created>
  <dcterms:modified xsi:type="dcterms:W3CDTF">2017-07-25T12:37:59Z</dcterms:modified>
</cp:coreProperties>
</file>