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J:\ARS-Bretagne-SEP-Statistiques\03_OFFRE_SOINS_HOSPI\SSR\3_Bilan\2017\Diffusion\annexes_20181207\"/>
    </mc:Choice>
  </mc:AlternateContent>
  <bookViews>
    <workbookView xWindow="480" yWindow="105" windowWidth="9780" windowHeight="4710" tabRatio="884" firstSheet="34" activeTab="47"/>
  </bookViews>
  <sheets>
    <sheet name="qualite" sheetId="45" r:id="rId1"/>
    <sheet name="annexe_MO" sheetId="17" r:id="rId2"/>
    <sheet name="externe" sheetId="28" r:id="rId3"/>
    <sheet name="autorisation_adulte" sheetId="29" r:id="rId4"/>
    <sheet name="autorisation_enfant" sheetId="30" r:id="rId5"/>
    <sheet name="act" sheetId="1" r:id="rId6"/>
    <sheet name="FA" sheetId="2" r:id="rId7"/>
    <sheet name="50AHC" sheetId="71" r:id="rId8"/>
    <sheet name="51AHC" sheetId="72" r:id="rId9"/>
    <sheet name="51AHP" sheetId="74" r:id="rId10"/>
    <sheet name="52AHC" sheetId="75" r:id="rId11"/>
    <sheet name="52AHP" sheetId="76" r:id="rId12"/>
    <sheet name="53A" sheetId="77" r:id="rId13"/>
    <sheet name="54A" sheetId="78" r:id="rId14"/>
    <sheet name="55A-56A" sheetId="79" r:id="rId15"/>
    <sheet name="57A" sheetId="80" r:id="rId16"/>
    <sheet name="58A" sheetId="81" r:id="rId17"/>
    <sheet name="59AHC" sheetId="82" r:id="rId18"/>
    <sheet name="59AHP" sheetId="83" r:id="rId19"/>
    <sheet name="50E" sheetId="84" r:id="rId20"/>
    <sheet name="51E" sheetId="85" r:id="rId21"/>
    <sheet name="52E" sheetId="86" r:id="rId22"/>
    <sheet name="54E" sheetId="87" r:id="rId23"/>
    <sheet name="55E" sheetId="88" r:id="rId24"/>
    <sheet name="57E" sheetId="89" r:id="rId25"/>
    <sheet name="txfuiteattract" sheetId="4" r:id="rId26"/>
    <sheet name="recrutES" sheetId="6" r:id="rId27"/>
    <sheet name="txFA_polyvalent" sheetId="58" r:id="rId28"/>
    <sheet name="txFA_loco" sheetId="59" r:id="rId29"/>
    <sheet name="txFA_nerv" sheetId="60" r:id="rId30"/>
    <sheet name="txFA_cardio" sheetId="61" r:id="rId31"/>
    <sheet name="txFA_respi" sheetId="62" r:id="rId32"/>
    <sheet name="txFA_endo" sheetId="63" r:id="rId33"/>
    <sheet name="txFA_addict" sheetId="64" r:id="rId34"/>
    <sheet name="txFA_PAPD" sheetId="65" r:id="rId35"/>
    <sheet name="txFA_polyae" sheetId="66" r:id="rId36"/>
    <sheet name="txFA_locoae" sheetId="67" r:id="rId37"/>
    <sheet name="txFA_systnervae" sheetId="68" r:id="rId38"/>
    <sheet name="CMC_adult_1a5" sheetId="98" r:id="rId39"/>
    <sheet name="CMC_adult_6a11" sheetId="102" r:id="rId40"/>
    <sheet name="CMC_adult_16a27" sheetId="103" r:id="rId41"/>
    <sheet name="CMC_enf_1a5" sheetId="99" r:id="rId42"/>
    <sheet name="CMC_enf_6a11" sheetId="101" r:id="rId43"/>
    <sheet name="CMC_enf_16a27" sheetId="100" r:id="rId44"/>
    <sheet name="suivi_DMA" sheetId="7" r:id="rId45"/>
    <sheet name="valorisation_pub" sheetId="105" r:id="rId46"/>
    <sheet name="Valorisation_prive" sheetId="95" r:id="rId47"/>
    <sheet name="PRS" sheetId="106" r:id="rId48"/>
  </sheets>
  <definedNames>
    <definedName name="_xlnm.Print_Titles" localSheetId="7">'50AHC'!$1:$2</definedName>
    <definedName name="_xlnm.Print_Titles" localSheetId="5">act!$1:$2</definedName>
    <definedName name="_xlnm.Print_Titles" localSheetId="1">annexe_MO!$1:$3</definedName>
    <definedName name="_xlnm.Print_Titles" localSheetId="3">autorisation_adulte!$1:$2</definedName>
    <definedName name="_xlnm.Print_Titles" localSheetId="40">CMC_adult_16a27!$1:$2</definedName>
    <definedName name="_xlnm.Print_Titles" localSheetId="38">CMC_adult_1a5!$1:$2</definedName>
    <definedName name="_xlnm.Print_Titles" localSheetId="39">CMC_adult_6a11!$1:$2</definedName>
    <definedName name="_xlnm.Print_Titles" localSheetId="6">FA!$1:$2</definedName>
    <definedName name="_xlnm.Print_Titles" localSheetId="47">PRS!$1:$2</definedName>
    <definedName name="_xlnm.Print_Titles" localSheetId="0">qualite!$1:$2</definedName>
    <definedName name="_xlnm.Print_Titles" localSheetId="26">recrutES!$1:$2</definedName>
    <definedName name="_xlnm.Print_Titles" localSheetId="44">suivi_DMA!$1:$1</definedName>
    <definedName name="_xlnm.Print_Titles" localSheetId="45">valorisation_pub!$1:$2</definedName>
    <definedName name="_xlnm.Print_Area" localSheetId="7">'50AHC'!$A$1:$R$72</definedName>
    <definedName name="_xlnm.Print_Area" localSheetId="8">'51AHC'!$A$1:$R$37</definedName>
    <definedName name="_xlnm.Print_Area" localSheetId="9">'51AHP'!$A$1:$S$29</definedName>
    <definedName name="_xlnm.Print_Area" localSheetId="11">'52AHP'!$A$1:$S$23</definedName>
    <definedName name="_xlnm.Print_Area" localSheetId="12">'53A'!$A$1:$S$23</definedName>
    <definedName name="_xlnm.Print_Area" localSheetId="13">'54A'!$A$1:$S$25</definedName>
    <definedName name="_xlnm.Print_Area" localSheetId="22">'54E'!$A$1:$S$14</definedName>
    <definedName name="_xlnm.Print_Area" localSheetId="14">'55A-56A'!$A$1:$S$20</definedName>
    <definedName name="_xlnm.Print_Area" localSheetId="23">'55E'!$A$1:$S$15</definedName>
    <definedName name="_xlnm.Print_Area" localSheetId="15">'57A'!$A$1:$T$13</definedName>
    <definedName name="_xlnm.Print_Area" localSheetId="24">'57E'!$A$1:$S$14</definedName>
    <definedName name="_xlnm.Print_Area" localSheetId="16">'58A'!$A$1:$S$22</definedName>
    <definedName name="_xlnm.Print_Area" localSheetId="17">'59AHC'!$A$1:$R$30</definedName>
    <definedName name="_xlnm.Print_Area" localSheetId="18">'59AHP'!$A$1:$S$14</definedName>
    <definedName name="_xlnm.Print_Area" localSheetId="1">annexe_MO!$A$1:$G$84</definedName>
    <definedName name="_xlnm.Print_Area" localSheetId="3">autorisation_adulte!$A$1:$M$88</definedName>
    <definedName name="_xlnm.Print_Area" localSheetId="4">autorisation_enfant!$A$1:$I$17</definedName>
    <definedName name="_xlnm.Print_Area" localSheetId="2">externe!$A$1:$G$20</definedName>
    <definedName name="_xlnm.Print_Area" localSheetId="6">FA!$A$1:$U$94</definedName>
    <definedName name="_xlnm.Print_Area" localSheetId="47">PRS!$A$1:$F$93</definedName>
    <definedName name="_xlnm.Print_Area" localSheetId="0">qualite!$A$1:$N$89</definedName>
    <definedName name="_xlnm.Print_Area" localSheetId="44">suivi_DMA!$A$1:$J$94</definedName>
    <definedName name="_xlnm.Print_Area" localSheetId="30">txFA_cardio!$A$1:$M$29</definedName>
    <definedName name="_xlnm.Print_Area" localSheetId="28">txFA_loco!$A$1:$M$42</definedName>
    <definedName name="_xlnm.Print_Area" localSheetId="36">txFA_locoae!$A$1:$M$25</definedName>
    <definedName name="_xlnm.Print_Area" localSheetId="29">txFA_nerv!$A$1:$M$39</definedName>
    <definedName name="_xlnm.Print_Area" localSheetId="35">txFA_polyae!$A$1:$M$24</definedName>
    <definedName name="_xlnm.Print_Area" localSheetId="27">txFA_polyvalent!$A$1:$M$27</definedName>
    <definedName name="_xlnm.Print_Area" localSheetId="31">txFA_respi!$A$1:$M$31</definedName>
    <definedName name="_xlnm.Print_Area" localSheetId="37">txFA_systnervae!$A$1:$M$26</definedName>
    <definedName name="_xlnm.Print_Area" localSheetId="25">txfuiteattract!$A$1:$M$24</definedName>
    <definedName name="_xlnm.Print_Area" localSheetId="46">Valorisation_prive!$A$1:$N$15</definedName>
  </definedNames>
  <calcPr calcId="152511"/>
</workbook>
</file>

<file path=xl/calcChain.xml><?xml version="1.0" encoding="utf-8"?>
<calcChain xmlns="http://schemas.openxmlformats.org/spreadsheetml/2006/main">
  <c r="O13" i="105" l="1"/>
  <c r="O12" i="105"/>
  <c r="O11" i="105"/>
  <c r="O10" i="105"/>
  <c r="O9" i="105"/>
  <c r="O8" i="105"/>
  <c r="M5" i="60" l="1"/>
  <c r="M62" i="105" l="1"/>
  <c r="K62" i="105"/>
  <c r="N37" i="105"/>
  <c r="O37" i="105"/>
  <c r="N38" i="105"/>
  <c r="O38" i="105"/>
  <c r="N39" i="105"/>
  <c r="O39" i="105"/>
  <c r="N40" i="105"/>
  <c r="O40" i="105"/>
  <c r="N41" i="105"/>
  <c r="O41" i="105"/>
  <c r="N42" i="105"/>
  <c r="O42" i="105"/>
  <c r="N43" i="105"/>
  <c r="O43" i="105"/>
  <c r="N44" i="105"/>
  <c r="O44" i="105"/>
  <c r="N45" i="105"/>
  <c r="O45" i="105"/>
  <c r="N46" i="105"/>
  <c r="O46" i="105"/>
  <c r="N48" i="105"/>
  <c r="O48" i="105"/>
  <c r="N49" i="105"/>
  <c r="O49" i="105"/>
  <c r="N50" i="105"/>
  <c r="O50" i="105"/>
  <c r="N51" i="105"/>
  <c r="O51" i="105"/>
  <c r="N52" i="105"/>
  <c r="O52" i="105"/>
  <c r="N53" i="105"/>
  <c r="O53" i="105"/>
  <c r="N54" i="105"/>
  <c r="O54" i="105"/>
  <c r="N55" i="105"/>
  <c r="O55" i="105"/>
  <c r="N56" i="105"/>
  <c r="O56" i="105"/>
  <c r="N57" i="105"/>
  <c r="O57" i="105"/>
  <c r="N58" i="105"/>
  <c r="O58" i="105"/>
  <c r="N59" i="105"/>
  <c r="O59" i="105"/>
  <c r="N60" i="105"/>
  <c r="O60" i="105"/>
  <c r="N61" i="105"/>
  <c r="O61" i="105"/>
  <c r="N62" i="105"/>
  <c r="O62" i="105" s="1"/>
  <c r="N63" i="105"/>
  <c r="O63" i="105"/>
  <c r="N64" i="105"/>
  <c r="O64" i="105"/>
  <c r="N9" i="105"/>
  <c r="N10" i="105"/>
  <c r="N11" i="105"/>
  <c r="N12" i="105"/>
  <c r="N13" i="105"/>
  <c r="N8" i="105"/>
  <c r="S10" i="95" l="1"/>
  <c r="R10" i="95"/>
  <c r="R77" i="105"/>
  <c r="S77" i="105"/>
  <c r="M4" i="66" l="1"/>
  <c r="M5" i="66"/>
  <c r="M6" i="66"/>
  <c r="M5" i="59"/>
  <c r="U89" i="2" l="1"/>
  <c r="U88" i="2"/>
  <c r="U87" i="2"/>
  <c r="U86" i="2"/>
  <c r="U85" i="2"/>
  <c r="U84" i="2"/>
  <c r="U83" i="2"/>
  <c r="U82" i="2"/>
  <c r="U81" i="2"/>
  <c r="U80" i="2"/>
  <c r="U79" i="2"/>
  <c r="U78" i="2"/>
  <c r="U77" i="2"/>
  <c r="U76" i="2"/>
  <c r="U75" i="2"/>
  <c r="U74" i="2"/>
  <c r="U73" i="2"/>
  <c r="U72" i="2"/>
  <c r="U71" i="2"/>
  <c r="U70" i="2"/>
  <c r="U69" i="2"/>
  <c r="U68" i="2"/>
  <c r="U67" i="2"/>
  <c r="U66" i="2"/>
  <c r="U65" i="2"/>
  <c r="U64" i="2"/>
  <c r="U63" i="2"/>
  <c r="U62" i="2"/>
  <c r="U61" i="2"/>
  <c r="U60" i="2"/>
  <c r="U59" i="2"/>
  <c r="U58" i="2"/>
  <c r="U57" i="2"/>
  <c r="U56" i="2"/>
  <c r="U55" i="2"/>
  <c r="U54" i="2"/>
  <c r="U53" i="2"/>
  <c r="U52" i="2"/>
  <c r="U51" i="2"/>
  <c r="U50" i="2"/>
  <c r="U49" i="2"/>
  <c r="U48" i="2"/>
  <c r="U47" i="2"/>
  <c r="U46" i="2"/>
  <c r="U45" i="2"/>
  <c r="U44" i="2"/>
  <c r="U43" i="2"/>
  <c r="U42" i="2"/>
  <c r="U41" i="2"/>
  <c r="U40" i="2"/>
  <c r="U39" i="2"/>
  <c r="U38" i="2"/>
  <c r="U37" i="2"/>
  <c r="U36" i="2"/>
  <c r="U35" i="2"/>
  <c r="U34" i="2"/>
  <c r="U33" i="2"/>
  <c r="U32" i="2"/>
  <c r="U31" i="2"/>
  <c r="U30" i="2"/>
  <c r="U29" i="2"/>
  <c r="U28" i="2"/>
  <c r="U27" i="2"/>
  <c r="U26" i="2"/>
  <c r="U25" i="2"/>
  <c r="U24" i="2"/>
  <c r="U23" i="2"/>
  <c r="U22" i="2"/>
  <c r="U21" i="2"/>
  <c r="U20" i="2"/>
  <c r="U19" i="2"/>
  <c r="U18" i="2"/>
  <c r="U17" i="2"/>
  <c r="U16" i="2"/>
  <c r="U15" i="2"/>
  <c r="U14" i="2"/>
  <c r="U13" i="2"/>
  <c r="U12" i="2"/>
  <c r="U11" i="2"/>
  <c r="U10" i="2"/>
  <c r="U9" i="2"/>
  <c r="U8" i="2"/>
  <c r="U7" i="2"/>
  <c r="U6" i="2"/>
  <c r="U5" i="2"/>
  <c r="U4" i="2"/>
  <c r="U3" i="2"/>
  <c r="R89" i="2"/>
  <c r="R88" i="2"/>
  <c r="R87" i="2"/>
  <c r="R86" i="2"/>
  <c r="R85" i="2"/>
  <c r="R84" i="2"/>
  <c r="R83" i="2"/>
  <c r="R82" i="2"/>
  <c r="R81" i="2"/>
  <c r="R80" i="2"/>
  <c r="R79" i="2"/>
  <c r="R78" i="2"/>
  <c r="R77" i="2"/>
  <c r="R76" i="2"/>
  <c r="R75" i="2"/>
  <c r="R74" i="2"/>
  <c r="R73" i="2"/>
  <c r="R72" i="2"/>
  <c r="R71" i="2"/>
  <c r="R70" i="2"/>
  <c r="R69" i="2"/>
  <c r="R68" i="2"/>
  <c r="R67" i="2"/>
  <c r="R66" i="2"/>
  <c r="R65" i="2"/>
  <c r="R64" i="2"/>
  <c r="R63" i="2"/>
  <c r="R62" i="2"/>
  <c r="R61" i="2"/>
  <c r="R60" i="2"/>
  <c r="R59" i="2"/>
  <c r="R58" i="2"/>
  <c r="R57" i="2"/>
  <c r="R56" i="2"/>
  <c r="R55" i="2"/>
  <c r="R54" i="2"/>
  <c r="R53" i="2"/>
  <c r="R52" i="2"/>
  <c r="R51" i="2"/>
  <c r="R50" i="2"/>
  <c r="R49" i="2"/>
  <c r="R48" i="2"/>
  <c r="R47" i="2"/>
  <c r="R46" i="2"/>
  <c r="R45" i="2"/>
  <c r="R44" i="2"/>
  <c r="R43" i="2"/>
  <c r="R42" i="2"/>
  <c r="R41" i="2"/>
  <c r="R40" i="2"/>
  <c r="R39" i="2"/>
  <c r="R38" i="2"/>
  <c r="R37" i="2"/>
  <c r="R36" i="2"/>
  <c r="R35" i="2"/>
  <c r="R34" i="2"/>
  <c r="R33" i="2"/>
  <c r="R32" i="2"/>
  <c r="R31" i="2"/>
  <c r="R30" i="2"/>
  <c r="R29" i="2"/>
  <c r="R28" i="2"/>
  <c r="R27" i="2"/>
  <c r="R26" i="2"/>
  <c r="R25" i="2"/>
  <c r="R24" i="2"/>
  <c r="R23" i="2"/>
  <c r="R22" i="2"/>
  <c r="R21" i="2"/>
  <c r="R20" i="2"/>
  <c r="R19" i="2"/>
  <c r="R18" i="2"/>
  <c r="R17" i="2"/>
  <c r="R16" i="2"/>
  <c r="R15" i="2"/>
  <c r="R14" i="2"/>
  <c r="R13" i="2"/>
  <c r="R12" i="2"/>
  <c r="R11" i="2"/>
  <c r="R10" i="2"/>
  <c r="R9" i="2"/>
  <c r="R8" i="2"/>
  <c r="R7" i="2"/>
  <c r="R6" i="2"/>
  <c r="R5" i="2"/>
  <c r="R4" i="2"/>
  <c r="R3" i="2"/>
  <c r="O89" i="2"/>
  <c r="O88" i="2"/>
  <c r="O87" i="2"/>
  <c r="O86" i="2"/>
  <c r="O85" i="2"/>
  <c r="O84" i="2"/>
  <c r="O83" i="2"/>
  <c r="O82" i="2"/>
  <c r="O81" i="2"/>
  <c r="O80" i="2"/>
  <c r="O79" i="2"/>
  <c r="O78" i="2"/>
  <c r="O77" i="2"/>
  <c r="O76" i="2"/>
  <c r="O75" i="2"/>
  <c r="O74" i="2"/>
  <c r="O73" i="2"/>
  <c r="O72" i="2"/>
  <c r="O71" i="2"/>
  <c r="O70" i="2"/>
  <c r="O69" i="2"/>
  <c r="O68" i="2"/>
  <c r="O67" i="2"/>
  <c r="O66" i="2"/>
  <c r="O65" i="2"/>
  <c r="O64" i="2"/>
  <c r="O63" i="2"/>
  <c r="O62" i="2"/>
  <c r="O61" i="2"/>
  <c r="O60" i="2"/>
  <c r="O59" i="2"/>
  <c r="O58" i="2"/>
  <c r="O57" i="2"/>
  <c r="O56" i="2"/>
  <c r="O55" i="2"/>
  <c r="O54" i="2"/>
  <c r="O53" i="2"/>
  <c r="O52" i="2"/>
  <c r="O51" i="2"/>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O14" i="2"/>
  <c r="O13" i="2"/>
  <c r="O12" i="2"/>
  <c r="O11" i="2"/>
  <c r="O10" i="2"/>
  <c r="O9" i="2"/>
  <c r="O8" i="2"/>
  <c r="O7" i="2"/>
  <c r="O6" i="2"/>
  <c r="O5" i="2"/>
  <c r="O4" i="2"/>
  <c r="O3" i="2"/>
  <c r="L89" i="2"/>
  <c r="L88" i="2"/>
  <c r="L87" i="2"/>
  <c r="L86" i="2"/>
  <c r="L85" i="2"/>
  <c r="L84" i="2"/>
  <c r="L83" i="2"/>
  <c r="L82" i="2"/>
  <c r="L81" i="2"/>
  <c r="L80" i="2"/>
  <c r="L79" i="2"/>
  <c r="L78" i="2"/>
  <c r="L77" i="2"/>
  <c r="L76" i="2"/>
  <c r="L75" i="2"/>
  <c r="L74" i="2"/>
  <c r="L73" i="2"/>
  <c r="L72" i="2"/>
  <c r="L71" i="2"/>
  <c r="L70" i="2"/>
  <c r="L69" i="2"/>
  <c r="L68" i="2"/>
  <c r="L67" i="2"/>
  <c r="L66" i="2"/>
  <c r="L65" i="2"/>
  <c r="L64" i="2"/>
  <c r="L63" i="2"/>
  <c r="L62" i="2"/>
  <c r="L61" i="2"/>
  <c r="L60" i="2"/>
  <c r="L59" i="2"/>
  <c r="L58" i="2"/>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12" i="2"/>
  <c r="L11" i="2"/>
  <c r="L10" i="2"/>
  <c r="L9" i="2"/>
  <c r="L8" i="2"/>
  <c r="L7" i="2"/>
  <c r="L6" i="2"/>
  <c r="L5" i="2"/>
  <c r="L4" i="2"/>
  <c r="L3" i="2"/>
  <c r="I89" i="2"/>
  <c r="I88" i="2"/>
  <c r="I87" i="2"/>
  <c r="I86" i="2"/>
  <c r="I85" i="2"/>
  <c r="I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I9" i="2"/>
  <c r="I8" i="2"/>
  <c r="I7" i="2"/>
  <c r="I6" i="2"/>
  <c r="I5" i="2"/>
  <c r="I4" i="2"/>
  <c r="I3" i="2"/>
  <c r="H96" i="1"/>
  <c r="G96" i="1"/>
  <c r="F96" i="1"/>
  <c r="H89" i="1"/>
  <c r="G89" i="1"/>
  <c r="F89" i="1"/>
  <c r="H88" i="1"/>
  <c r="G88" i="1"/>
  <c r="F88" i="1"/>
  <c r="H87" i="1"/>
  <c r="G87" i="1"/>
  <c r="F87" i="1"/>
  <c r="H86" i="1"/>
  <c r="G86" i="1"/>
  <c r="F86" i="1"/>
  <c r="H85" i="1"/>
  <c r="G85" i="1"/>
  <c r="F85" i="1"/>
  <c r="H84" i="1"/>
  <c r="G84" i="1"/>
  <c r="F84" i="1"/>
  <c r="H83" i="1"/>
  <c r="G83" i="1"/>
  <c r="F83" i="1"/>
  <c r="H82" i="1"/>
  <c r="G82" i="1"/>
  <c r="F82" i="1"/>
  <c r="H81" i="1"/>
  <c r="G81" i="1"/>
  <c r="F81" i="1"/>
  <c r="H80" i="1"/>
  <c r="G80" i="1"/>
  <c r="H79" i="1"/>
  <c r="G79" i="1"/>
  <c r="F79" i="1"/>
  <c r="H78" i="1"/>
  <c r="G78" i="1"/>
  <c r="F78" i="1"/>
  <c r="H77" i="1"/>
  <c r="G77" i="1"/>
  <c r="F77" i="1"/>
  <c r="H76" i="1"/>
  <c r="G76" i="1"/>
  <c r="F76" i="1"/>
  <c r="H75" i="1"/>
  <c r="G75" i="1"/>
  <c r="F75" i="1"/>
  <c r="H74" i="1"/>
  <c r="G74" i="1"/>
  <c r="F74" i="1"/>
  <c r="H73" i="1"/>
  <c r="G73" i="1"/>
  <c r="F73" i="1"/>
  <c r="H72" i="1"/>
  <c r="G72" i="1"/>
  <c r="F72" i="1"/>
  <c r="H71" i="1"/>
  <c r="G71" i="1"/>
  <c r="F71" i="1"/>
  <c r="H70" i="1"/>
  <c r="G70" i="1"/>
  <c r="F70" i="1"/>
  <c r="H69" i="1"/>
  <c r="G69" i="1"/>
  <c r="F69" i="1"/>
  <c r="H68" i="1"/>
  <c r="G68" i="1"/>
  <c r="F68" i="1"/>
  <c r="H67" i="1"/>
  <c r="G67" i="1"/>
  <c r="F67" i="1"/>
  <c r="H66" i="1"/>
  <c r="G66" i="1"/>
  <c r="F66" i="1"/>
  <c r="H65" i="1"/>
  <c r="G65" i="1"/>
  <c r="F65" i="1"/>
  <c r="H64" i="1"/>
  <c r="G64" i="1"/>
  <c r="F64" i="1"/>
  <c r="H63" i="1"/>
  <c r="G63" i="1"/>
  <c r="F63" i="1"/>
  <c r="H62" i="1"/>
  <c r="G62" i="1"/>
  <c r="F62" i="1"/>
  <c r="H61" i="1"/>
  <c r="G61" i="1"/>
  <c r="F61" i="1"/>
  <c r="H60" i="1"/>
  <c r="G60" i="1"/>
  <c r="F60" i="1"/>
  <c r="H59" i="1"/>
  <c r="G59" i="1"/>
  <c r="H58" i="1"/>
  <c r="G58" i="1"/>
  <c r="F58" i="1"/>
  <c r="H57" i="1"/>
  <c r="G57" i="1"/>
  <c r="F57" i="1"/>
  <c r="H56" i="1"/>
  <c r="G56" i="1"/>
  <c r="F56" i="1"/>
  <c r="H55" i="1"/>
  <c r="G55" i="1"/>
  <c r="F55" i="1"/>
  <c r="H54" i="1"/>
  <c r="G54" i="1"/>
  <c r="F54" i="1"/>
  <c r="H53" i="1"/>
  <c r="G53" i="1"/>
  <c r="F53" i="1"/>
  <c r="H52" i="1"/>
  <c r="G52" i="1"/>
  <c r="F52" i="1"/>
  <c r="H51" i="1"/>
  <c r="G51" i="1"/>
  <c r="F51" i="1"/>
  <c r="H50" i="1"/>
  <c r="G50" i="1"/>
  <c r="F50" i="1"/>
  <c r="H49" i="1"/>
  <c r="G49" i="1"/>
  <c r="F49" i="1"/>
  <c r="H48" i="1"/>
  <c r="G48" i="1"/>
  <c r="F48" i="1"/>
  <c r="H47" i="1"/>
  <c r="G47" i="1"/>
  <c r="F47" i="1"/>
  <c r="H46" i="1"/>
  <c r="G46" i="1"/>
  <c r="F46" i="1"/>
  <c r="H45" i="1"/>
  <c r="G45" i="1"/>
  <c r="F45" i="1"/>
  <c r="H44" i="1"/>
  <c r="G44" i="1"/>
  <c r="F44" i="1"/>
  <c r="H43" i="1"/>
  <c r="G43" i="1"/>
  <c r="F43" i="1"/>
  <c r="H42" i="1"/>
  <c r="G42" i="1"/>
  <c r="F42" i="1"/>
  <c r="H41" i="1"/>
  <c r="G41" i="1"/>
  <c r="F41" i="1"/>
  <c r="H40" i="1"/>
  <c r="G40" i="1"/>
  <c r="F40" i="1"/>
  <c r="H39" i="1"/>
  <c r="G39" i="1"/>
  <c r="F39" i="1"/>
  <c r="H38" i="1"/>
  <c r="G38" i="1"/>
  <c r="F38" i="1"/>
  <c r="H37" i="1"/>
  <c r="G37" i="1"/>
  <c r="F37" i="1"/>
  <c r="H36" i="1"/>
  <c r="G36" i="1"/>
  <c r="F36" i="1"/>
  <c r="H35" i="1"/>
  <c r="G35" i="1"/>
  <c r="F35" i="1"/>
  <c r="H34" i="1"/>
  <c r="G34" i="1"/>
  <c r="F34" i="1"/>
  <c r="H33" i="1"/>
  <c r="G33" i="1"/>
  <c r="F33" i="1"/>
  <c r="H32" i="1"/>
  <c r="G32" i="1"/>
  <c r="F32" i="1"/>
  <c r="H31" i="1"/>
  <c r="G31" i="1"/>
  <c r="F31" i="1"/>
  <c r="H30" i="1"/>
  <c r="G30" i="1"/>
  <c r="F30" i="1"/>
  <c r="H29" i="1"/>
  <c r="G29" i="1"/>
  <c r="F29" i="1"/>
  <c r="H28" i="1"/>
  <c r="G28" i="1"/>
  <c r="F28" i="1"/>
  <c r="H27" i="1"/>
  <c r="G27" i="1"/>
  <c r="F27" i="1"/>
  <c r="H26" i="1"/>
  <c r="G26" i="1"/>
  <c r="F26" i="1"/>
  <c r="H25" i="1"/>
  <c r="G25" i="1"/>
  <c r="F25" i="1"/>
  <c r="H24" i="1"/>
  <c r="G24" i="1"/>
  <c r="F24" i="1"/>
  <c r="H23" i="1"/>
  <c r="G23" i="1"/>
  <c r="F23" i="1"/>
  <c r="H22" i="1"/>
  <c r="G22" i="1"/>
  <c r="F22" i="1"/>
  <c r="H21" i="1"/>
  <c r="G21" i="1"/>
  <c r="F21" i="1"/>
  <c r="H20" i="1"/>
  <c r="G20" i="1"/>
  <c r="F20" i="1"/>
  <c r="H19" i="1"/>
  <c r="G19" i="1"/>
  <c r="F19" i="1"/>
  <c r="H18" i="1"/>
  <c r="G18" i="1"/>
  <c r="F18" i="1"/>
  <c r="H17" i="1"/>
  <c r="G17" i="1"/>
  <c r="F17" i="1"/>
  <c r="H16" i="1"/>
  <c r="G16" i="1"/>
  <c r="F16" i="1"/>
  <c r="H15" i="1"/>
  <c r="G15" i="1"/>
  <c r="F15" i="1"/>
  <c r="H14" i="1"/>
  <c r="G14" i="1"/>
  <c r="F14" i="1"/>
  <c r="H13" i="1"/>
  <c r="G13" i="1"/>
  <c r="F13" i="1"/>
  <c r="H12" i="1"/>
  <c r="G12" i="1"/>
  <c r="F12" i="1"/>
  <c r="H11" i="1"/>
  <c r="G11" i="1"/>
  <c r="F11" i="1"/>
  <c r="H10" i="1"/>
  <c r="G10" i="1"/>
  <c r="F10" i="1"/>
  <c r="H9" i="1"/>
  <c r="G9" i="1"/>
  <c r="F9" i="1"/>
  <c r="H8" i="1"/>
  <c r="G8" i="1"/>
  <c r="F8" i="1"/>
  <c r="H7" i="1"/>
  <c r="G7" i="1"/>
  <c r="F7" i="1"/>
  <c r="H6" i="1"/>
  <c r="G6" i="1"/>
  <c r="F6" i="1"/>
  <c r="H5" i="1"/>
  <c r="G5" i="1"/>
  <c r="F5" i="1"/>
  <c r="H4" i="1"/>
  <c r="G4" i="1"/>
  <c r="F4" i="1"/>
  <c r="G3" i="1"/>
  <c r="F3" i="1"/>
  <c r="J17" i="29"/>
  <c r="L10" i="95" l="1"/>
  <c r="K10" i="95"/>
  <c r="J10" i="95"/>
  <c r="G10" i="95"/>
  <c r="F10" i="95"/>
  <c r="E10" i="95"/>
  <c r="D10" i="95"/>
  <c r="M9" i="95"/>
  <c r="N9" i="95" s="1"/>
  <c r="M8" i="95"/>
  <c r="N8" i="95" s="1"/>
  <c r="M7" i="95"/>
  <c r="N7" i="95" s="1"/>
  <c r="M6" i="95"/>
  <c r="N6" i="95" s="1"/>
  <c r="M5" i="95"/>
  <c r="N5" i="95" s="1"/>
  <c r="M4" i="95"/>
  <c r="N4" i="95" s="1"/>
  <c r="M3" i="95"/>
  <c r="N3" i="95" s="1"/>
  <c r="H9" i="95"/>
  <c r="I9" i="95" s="1"/>
  <c r="H8" i="95"/>
  <c r="I8" i="95" s="1"/>
  <c r="H7" i="95"/>
  <c r="I7" i="95" s="1"/>
  <c r="H6" i="95"/>
  <c r="I6" i="95" s="1"/>
  <c r="H5" i="95"/>
  <c r="I5" i="95" s="1"/>
  <c r="H4" i="95"/>
  <c r="I4" i="95" s="1"/>
  <c r="H3" i="95"/>
  <c r="I3" i="95" s="1"/>
  <c r="N76" i="105"/>
  <c r="O76" i="105" s="1"/>
  <c r="N75" i="105"/>
  <c r="O75" i="105" s="1"/>
  <c r="N74" i="105"/>
  <c r="O74" i="105" s="1"/>
  <c r="N73" i="105"/>
  <c r="O73" i="105" s="1"/>
  <c r="N72" i="105"/>
  <c r="O72" i="105" s="1"/>
  <c r="N71" i="105"/>
  <c r="O71" i="105" s="1"/>
  <c r="N69" i="105"/>
  <c r="O69" i="105" s="1"/>
  <c r="N68" i="105"/>
  <c r="O68" i="105" s="1"/>
  <c r="N67" i="105"/>
  <c r="O67" i="105" s="1"/>
  <c r="N66" i="105"/>
  <c r="O66" i="105" s="1"/>
  <c r="N16" i="105"/>
  <c r="O16" i="105" s="1"/>
  <c r="N17" i="105"/>
  <c r="O17" i="105" s="1"/>
  <c r="N18" i="105"/>
  <c r="O18" i="105" s="1"/>
  <c r="N19" i="105"/>
  <c r="O19" i="105" s="1"/>
  <c r="N20" i="105"/>
  <c r="O20" i="105" s="1"/>
  <c r="N21" i="105"/>
  <c r="O21" i="105" s="1"/>
  <c r="N22" i="105"/>
  <c r="O22" i="105" s="1"/>
  <c r="N23" i="105"/>
  <c r="O23" i="105" s="1"/>
  <c r="N24" i="105"/>
  <c r="O24" i="105" s="1"/>
  <c r="N25" i="105"/>
  <c r="O25" i="105" s="1"/>
  <c r="N26" i="105"/>
  <c r="O26" i="105" s="1"/>
  <c r="N27" i="105"/>
  <c r="O27" i="105" s="1"/>
  <c r="N28" i="105"/>
  <c r="O28" i="105" s="1"/>
  <c r="N29" i="105"/>
  <c r="O29" i="105" s="1"/>
  <c r="N30" i="105"/>
  <c r="O30" i="105" s="1"/>
  <c r="N31" i="105"/>
  <c r="O31" i="105" s="1"/>
  <c r="N32" i="105"/>
  <c r="O32" i="105" s="1"/>
  <c r="N33" i="105"/>
  <c r="O33" i="105" s="1"/>
  <c r="N34" i="105"/>
  <c r="O34" i="105" s="1"/>
  <c r="N35" i="105"/>
  <c r="O35" i="105" s="1"/>
  <c r="N15" i="105"/>
  <c r="O15" i="105" s="1"/>
  <c r="N6" i="105"/>
  <c r="O6" i="105" s="1"/>
  <c r="N5" i="105"/>
  <c r="O5" i="105" s="1"/>
  <c r="N4" i="105"/>
  <c r="O4" i="105" s="1"/>
  <c r="I76" i="105"/>
  <c r="J76" i="105" s="1"/>
  <c r="I75" i="105"/>
  <c r="J75" i="105" s="1"/>
  <c r="I74" i="105"/>
  <c r="J74" i="105" s="1"/>
  <c r="I73" i="105"/>
  <c r="J73" i="105" s="1"/>
  <c r="I72" i="105"/>
  <c r="J72" i="105" s="1"/>
  <c r="I71" i="105"/>
  <c r="J71" i="105" s="1"/>
  <c r="I69" i="105"/>
  <c r="J69" i="105" s="1"/>
  <c r="I68" i="105"/>
  <c r="J68" i="105" s="1"/>
  <c r="I67" i="105"/>
  <c r="J67" i="105" s="1"/>
  <c r="I66" i="105"/>
  <c r="J66" i="105" s="1"/>
  <c r="I64" i="105"/>
  <c r="J64" i="105" s="1"/>
  <c r="I63" i="105"/>
  <c r="J63" i="105" s="1"/>
  <c r="I62" i="105"/>
  <c r="J62" i="105" s="1"/>
  <c r="I61" i="105"/>
  <c r="J61" i="105" s="1"/>
  <c r="I60" i="105"/>
  <c r="J60" i="105" s="1"/>
  <c r="I59" i="105"/>
  <c r="J59" i="105" s="1"/>
  <c r="I58" i="105"/>
  <c r="J58" i="105" s="1"/>
  <c r="I57" i="105"/>
  <c r="J57" i="105" s="1"/>
  <c r="I56" i="105"/>
  <c r="J56" i="105" s="1"/>
  <c r="I55" i="105"/>
  <c r="J55" i="105" s="1"/>
  <c r="I54" i="105"/>
  <c r="J54" i="105" s="1"/>
  <c r="I53" i="105"/>
  <c r="J53" i="105" s="1"/>
  <c r="I52" i="105"/>
  <c r="J52" i="105" s="1"/>
  <c r="I51" i="105"/>
  <c r="J51" i="105" s="1"/>
  <c r="I50" i="105"/>
  <c r="J50" i="105" s="1"/>
  <c r="I49" i="105"/>
  <c r="J49" i="105" s="1"/>
  <c r="I48" i="105"/>
  <c r="J48" i="105" s="1"/>
  <c r="I47" i="105"/>
  <c r="J47" i="105" s="1"/>
  <c r="I46" i="105"/>
  <c r="J46" i="105" s="1"/>
  <c r="I45" i="105"/>
  <c r="J45" i="105" s="1"/>
  <c r="I44" i="105"/>
  <c r="J44" i="105" s="1"/>
  <c r="I43" i="105"/>
  <c r="J43" i="105" s="1"/>
  <c r="I42" i="105"/>
  <c r="J42" i="105" s="1"/>
  <c r="I41" i="105"/>
  <c r="J41" i="105" s="1"/>
  <c r="I40" i="105"/>
  <c r="J40" i="105" s="1"/>
  <c r="I39" i="105"/>
  <c r="J39" i="105" s="1"/>
  <c r="I38" i="105"/>
  <c r="J38" i="105" s="1"/>
  <c r="I37" i="105"/>
  <c r="J37" i="105" s="1"/>
  <c r="I35" i="105"/>
  <c r="J35" i="105" s="1"/>
  <c r="I34" i="105"/>
  <c r="J34" i="105" s="1"/>
  <c r="I33" i="105"/>
  <c r="J33" i="105" s="1"/>
  <c r="I32" i="105"/>
  <c r="J32" i="105" s="1"/>
  <c r="I31" i="105"/>
  <c r="J31" i="105" s="1"/>
  <c r="I30" i="105"/>
  <c r="J30" i="105" s="1"/>
  <c r="I29" i="105"/>
  <c r="J29" i="105" s="1"/>
  <c r="I28" i="105"/>
  <c r="J28" i="105" s="1"/>
  <c r="I27" i="105"/>
  <c r="J27" i="105" s="1"/>
  <c r="I26" i="105"/>
  <c r="J26" i="105" s="1"/>
  <c r="I25" i="105"/>
  <c r="J25" i="105" s="1"/>
  <c r="I24" i="105"/>
  <c r="J24" i="105" s="1"/>
  <c r="I23" i="105"/>
  <c r="J23" i="105" s="1"/>
  <c r="I22" i="105"/>
  <c r="J22" i="105" s="1"/>
  <c r="I21" i="105"/>
  <c r="J21" i="105" s="1"/>
  <c r="I20" i="105"/>
  <c r="J20" i="105" s="1"/>
  <c r="I19" i="105"/>
  <c r="J19" i="105" s="1"/>
  <c r="I18" i="105"/>
  <c r="J18" i="105" s="1"/>
  <c r="I17" i="105"/>
  <c r="J17" i="105" s="1"/>
  <c r="I16" i="105"/>
  <c r="J16" i="105" s="1"/>
  <c r="I15" i="105"/>
  <c r="J15" i="105" s="1"/>
  <c r="I13" i="105"/>
  <c r="J13" i="105" s="1"/>
  <c r="I12" i="105"/>
  <c r="J12" i="105" s="1"/>
  <c r="I11" i="105"/>
  <c r="J11" i="105" s="1"/>
  <c r="I10" i="105"/>
  <c r="J10" i="105" s="1"/>
  <c r="I9" i="105"/>
  <c r="J9" i="105" s="1"/>
  <c r="I8" i="105"/>
  <c r="J8" i="105" s="1"/>
  <c r="I6" i="105"/>
  <c r="J6" i="105" s="1"/>
  <c r="I5" i="105"/>
  <c r="J5" i="105" s="1"/>
  <c r="I4" i="105"/>
  <c r="J4" i="105" s="1"/>
  <c r="E77" i="105"/>
  <c r="F77" i="105"/>
  <c r="G77" i="105"/>
  <c r="H77" i="105"/>
  <c r="K77" i="105"/>
  <c r="L77" i="105"/>
  <c r="M77" i="105"/>
  <c r="D77" i="105"/>
  <c r="M10" i="95" l="1"/>
  <c r="N10" i="95" s="1"/>
  <c r="H10" i="95"/>
  <c r="I10" i="95" s="1"/>
  <c r="I77" i="105"/>
  <c r="J77" i="105" s="1"/>
  <c r="N77" i="105"/>
  <c r="O77" i="105" s="1"/>
  <c r="F18" i="28" l="1"/>
  <c r="G18" i="28"/>
  <c r="E18" i="28"/>
  <c r="D18" i="28"/>
  <c r="M44" i="29" l="1"/>
  <c r="H44" i="29"/>
  <c r="G44" i="29"/>
  <c r="F44" i="29"/>
  <c r="E44" i="29"/>
  <c r="D44" i="29"/>
  <c r="D85" i="29"/>
  <c r="E85" i="29"/>
  <c r="F85" i="29"/>
  <c r="H85" i="29"/>
  <c r="M85" i="29"/>
  <c r="M81" i="29"/>
  <c r="L81" i="29"/>
  <c r="H81" i="29"/>
  <c r="G81" i="29"/>
  <c r="F81" i="29"/>
  <c r="E81" i="29"/>
  <c r="D81" i="29"/>
  <c r="M72" i="29"/>
  <c r="G72" i="29"/>
  <c r="F72" i="29"/>
  <c r="E72" i="29"/>
  <c r="D72" i="29"/>
  <c r="M64" i="29"/>
  <c r="L64" i="29"/>
  <c r="I64" i="29"/>
  <c r="H64" i="29"/>
  <c r="G64" i="29"/>
  <c r="F64" i="29"/>
  <c r="E64" i="29"/>
  <c r="D64" i="29"/>
  <c r="M35" i="29"/>
  <c r="L35" i="29"/>
  <c r="H35" i="29"/>
  <c r="G35" i="29"/>
  <c r="F35" i="29"/>
  <c r="E35" i="29"/>
  <c r="D35" i="29"/>
  <c r="M24" i="29"/>
  <c r="L24" i="29"/>
  <c r="I24" i="29"/>
  <c r="H24" i="29"/>
  <c r="G24" i="29"/>
  <c r="F24" i="29"/>
  <c r="E24" i="29"/>
  <c r="D24" i="29"/>
  <c r="M17" i="29"/>
  <c r="L17" i="29"/>
  <c r="J86" i="29"/>
  <c r="I17" i="29"/>
  <c r="H17" i="29"/>
  <c r="G17" i="29"/>
  <c r="F17" i="29"/>
  <c r="E17" i="29"/>
  <c r="D17" i="29"/>
  <c r="D86" i="29" s="1"/>
  <c r="F81" i="17"/>
  <c r="E81" i="17"/>
  <c r="D81" i="17"/>
  <c r="G86" i="29" l="1"/>
  <c r="I86" i="29"/>
  <c r="L86" i="29"/>
  <c r="E86" i="29"/>
  <c r="F86" i="29"/>
  <c r="M86" i="29"/>
  <c r="H86" i="29"/>
  <c r="M4" i="68" l="1"/>
  <c r="M5" i="68"/>
  <c r="C6" i="68"/>
  <c r="D6" i="68"/>
  <c r="E6" i="68"/>
  <c r="F6" i="68"/>
  <c r="G6" i="68"/>
  <c r="H6" i="68"/>
  <c r="I6" i="68"/>
  <c r="J6" i="68"/>
  <c r="K6" i="68"/>
  <c r="L6" i="68"/>
  <c r="M7" i="68"/>
  <c r="C8" i="68"/>
  <c r="D8" i="68"/>
  <c r="E8" i="68"/>
  <c r="F8" i="68"/>
  <c r="G8" i="68"/>
  <c r="H8" i="68"/>
  <c r="I8" i="68"/>
  <c r="J8" i="68"/>
  <c r="K8" i="68"/>
  <c r="L8" i="68"/>
  <c r="M9" i="68"/>
  <c r="C10" i="68"/>
  <c r="D10" i="68"/>
  <c r="E10" i="68"/>
  <c r="F10" i="68"/>
  <c r="G10" i="68"/>
  <c r="H10" i="68"/>
  <c r="I10" i="68"/>
  <c r="J10" i="68"/>
  <c r="K10" i="68"/>
  <c r="L10" i="68"/>
  <c r="M11" i="68"/>
  <c r="M12" i="68"/>
  <c r="C13" i="68"/>
  <c r="D13" i="68"/>
  <c r="E13" i="68"/>
  <c r="F13" i="68"/>
  <c r="G13" i="68"/>
  <c r="H13" i="68"/>
  <c r="I13" i="68"/>
  <c r="J13" i="68"/>
  <c r="K13" i="68"/>
  <c r="L13" i="68"/>
  <c r="M14" i="68"/>
  <c r="C15" i="68"/>
  <c r="D15" i="68"/>
  <c r="E15" i="68"/>
  <c r="F15" i="68"/>
  <c r="G15" i="68"/>
  <c r="H15" i="68"/>
  <c r="I15" i="68"/>
  <c r="J15" i="68"/>
  <c r="K15" i="68"/>
  <c r="L15" i="68"/>
  <c r="M16" i="68"/>
  <c r="M4" i="67"/>
  <c r="M12" i="64"/>
  <c r="M5" i="62"/>
  <c r="D6" i="61"/>
  <c r="E6" i="61"/>
  <c r="F6" i="61"/>
  <c r="G6" i="61"/>
  <c r="H6" i="61"/>
  <c r="I6" i="61"/>
  <c r="J6" i="61"/>
  <c r="K6" i="61"/>
  <c r="L6" i="61"/>
  <c r="C6" i="61"/>
  <c r="M5" i="61"/>
  <c r="D22" i="60"/>
  <c r="E22" i="60"/>
  <c r="F22" i="60"/>
  <c r="G22" i="60"/>
  <c r="H22" i="60"/>
  <c r="I22" i="60"/>
  <c r="J22" i="60"/>
  <c r="K22" i="60"/>
  <c r="L22" i="60"/>
  <c r="C22" i="60"/>
  <c r="M21" i="60"/>
  <c r="D10" i="60"/>
  <c r="E10" i="60"/>
  <c r="F10" i="60"/>
  <c r="G10" i="60"/>
  <c r="H10" i="60"/>
  <c r="I10" i="60"/>
  <c r="J10" i="60"/>
  <c r="K10" i="60"/>
  <c r="L10" i="60"/>
  <c r="C10" i="60"/>
  <c r="M8" i="60"/>
  <c r="M15" i="68" l="1"/>
  <c r="I23" i="68" s="1"/>
  <c r="C17" i="68"/>
  <c r="C21" i="68" s="1"/>
  <c r="I17" i="68"/>
  <c r="I21" i="68" s="1"/>
  <c r="E17" i="68"/>
  <c r="E21" i="68" s="1"/>
  <c r="M13" i="68"/>
  <c r="G23" i="68" s="1"/>
  <c r="K17" i="68"/>
  <c r="M8" i="68"/>
  <c r="D23" i="68" s="1"/>
  <c r="M10" i="68"/>
  <c r="E23" i="68" s="1"/>
  <c r="M6" i="68"/>
  <c r="M6" i="61"/>
  <c r="H17" i="68"/>
  <c r="J17" i="68"/>
  <c r="F17" i="68"/>
  <c r="G17" i="68"/>
  <c r="G21" i="68" s="1"/>
  <c r="L17" i="68"/>
  <c r="D17" i="68"/>
  <c r="D21" i="68" s="1"/>
  <c r="C23" i="68"/>
  <c r="M17" i="68" l="1"/>
  <c r="K23" i="68" s="1"/>
  <c r="E15" i="30"/>
  <c r="F15" i="30"/>
  <c r="G15" i="30"/>
  <c r="H15" i="30"/>
  <c r="I15" i="30"/>
  <c r="D15" i="30"/>
  <c r="K21" i="68" l="1"/>
  <c r="M34" i="59"/>
  <c r="M32" i="59"/>
  <c r="M30" i="59"/>
  <c r="M29" i="59"/>
  <c r="M28" i="59"/>
  <c r="M26" i="59"/>
  <c r="M25" i="59"/>
  <c r="M23" i="59"/>
  <c r="M22" i="59"/>
  <c r="M21" i="59"/>
  <c r="M20" i="59"/>
  <c r="M19" i="59"/>
  <c r="M18" i="59"/>
  <c r="M17" i="59"/>
  <c r="M15" i="59"/>
  <c r="M14" i="59"/>
  <c r="M12" i="59"/>
  <c r="M10" i="59"/>
  <c r="M9" i="59"/>
  <c r="M7" i="59"/>
  <c r="M6" i="59"/>
  <c r="M4" i="59"/>
  <c r="L33" i="59"/>
  <c r="K33" i="59"/>
  <c r="J33" i="59"/>
  <c r="I33" i="59"/>
  <c r="H33" i="59"/>
  <c r="G33" i="59"/>
  <c r="F33" i="59"/>
  <c r="E33" i="59"/>
  <c r="D33" i="59"/>
  <c r="C33" i="59"/>
  <c r="L31" i="59"/>
  <c r="K31" i="59"/>
  <c r="J31" i="59"/>
  <c r="I31" i="59"/>
  <c r="H31" i="59"/>
  <c r="G31" i="59"/>
  <c r="F31" i="59"/>
  <c r="E31" i="59"/>
  <c r="D31" i="59"/>
  <c r="C31" i="59"/>
  <c r="L27" i="59"/>
  <c r="K27" i="59"/>
  <c r="J27" i="59"/>
  <c r="I27" i="59"/>
  <c r="H27" i="59"/>
  <c r="G27" i="59"/>
  <c r="F27" i="59"/>
  <c r="E27" i="59"/>
  <c r="D27" i="59"/>
  <c r="C27" i="59"/>
  <c r="L24" i="59"/>
  <c r="K24" i="59"/>
  <c r="J24" i="59"/>
  <c r="I24" i="59"/>
  <c r="H24" i="59"/>
  <c r="G24" i="59"/>
  <c r="F24" i="59"/>
  <c r="E24" i="59"/>
  <c r="D24" i="59"/>
  <c r="C24" i="59"/>
  <c r="L16" i="59"/>
  <c r="K16" i="59"/>
  <c r="J16" i="59"/>
  <c r="I16" i="59"/>
  <c r="H16" i="59"/>
  <c r="G16" i="59"/>
  <c r="F16" i="59"/>
  <c r="E16" i="59"/>
  <c r="D16" i="59"/>
  <c r="C16" i="59"/>
  <c r="L13" i="59"/>
  <c r="K13" i="59"/>
  <c r="J13" i="59"/>
  <c r="I13" i="59"/>
  <c r="H13" i="59"/>
  <c r="G13" i="59"/>
  <c r="F13" i="59"/>
  <c r="E13" i="59"/>
  <c r="D13" i="59"/>
  <c r="C13" i="59"/>
  <c r="L11" i="59"/>
  <c r="K11" i="59"/>
  <c r="J11" i="59"/>
  <c r="I11" i="59"/>
  <c r="H11" i="59"/>
  <c r="G11" i="59"/>
  <c r="F11" i="59"/>
  <c r="E11" i="59"/>
  <c r="D11" i="59"/>
  <c r="C11" i="59"/>
  <c r="L8" i="59"/>
  <c r="K8" i="59"/>
  <c r="J8" i="59"/>
  <c r="I8" i="59"/>
  <c r="H8" i="59"/>
  <c r="G8" i="59"/>
  <c r="F8" i="59"/>
  <c r="E8" i="59"/>
  <c r="D8" i="59"/>
  <c r="C8" i="59"/>
  <c r="M12" i="58"/>
  <c r="M11" i="58"/>
  <c r="J20" i="58" s="1"/>
  <c r="M10" i="58"/>
  <c r="I20" i="58" s="1"/>
  <c r="M9" i="58"/>
  <c r="H20" i="58" s="1"/>
  <c r="M8" i="58"/>
  <c r="G20" i="58" s="1"/>
  <c r="M7" i="58"/>
  <c r="F20" i="58" s="1"/>
  <c r="M6" i="58"/>
  <c r="E20" i="58" s="1"/>
  <c r="M5" i="58"/>
  <c r="D20" i="58" s="1"/>
  <c r="M4" i="58"/>
  <c r="C20" i="58" s="1"/>
  <c r="L13" i="58"/>
  <c r="K13" i="58"/>
  <c r="J13" i="58"/>
  <c r="J18" i="58" s="1"/>
  <c r="I13" i="58"/>
  <c r="I18" i="58" s="1"/>
  <c r="H13" i="58"/>
  <c r="H18" i="58" s="1"/>
  <c r="G13" i="58"/>
  <c r="G18" i="58" s="1"/>
  <c r="F13" i="58"/>
  <c r="F18" i="58" s="1"/>
  <c r="E13" i="58"/>
  <c r="E18" i="58" s="1"/>
  <c r="D13" i="58"/>
  <c r="D18" i="58" s="1"/>
  <c r="C13" i="58"/>
  <c r="C18" i="58" s="1"/>
  <c r="I20" i="4"/>
  <c r="M12" i="4"/>
  <c r="M11" i="4"/>
  <c r="J20" i="4" s="1"/>
  <c r="M10" i="4"/>
  <c r="M9" i="4"/>
  <c r="H20" i="4" s="1"/>
  <c r="M8" i="4"/>
  <c r="G20" i="4" s="1"/>
  <c r="M7" i="4"/>
  <c r="F20" i="4" s="1"/>
  <c r="M6" i="4"/>
  <c r="E20" i="4" s="1"/>
  <c r="M5" i="4"/>
  <c r="D20" i="4" s="1"/>
  <c r="M4" i="4"/>
  <c r="C20" i="4" s="1"/>
  <c r="L13" i="4"/>
  <c r="K13" i="4"/>
  <c r="J13" i="4"/>
  <c r="J18" i="4" s="1"/>
  <c r="I13" i="4"/>
  <c r="I18" i="4" s="1"/>
  <c r="H13" i="4"/>
  <c r="H18" i="4" s="1"/>
  <c r="G13" i="4"/>
  <c r="G18" i="4" s="1"/>
  <c r="F13" i="4"/>
  <c r="F18" i="4" s="1"/>
  <c r="E13" i="4"/>
  <c r="E18" i="4" s="1"/>
  <c r="D13" i="4"/>
  <c r="D18" i="4" s="1"/>
  <c r="C13" i="4"/>
  <c r="C18" i="4" s="1"/>
  <c r="M16" i="59" l="1"/>
  <c r="F41" i="59" s="1"/>
  <c r="M33" i="59"/>
  <c r="J41" i="59" s="1"/>
  <c r="F35" i="59"/>
  <c r="F39" i="59" s="1"/>
  <c r="J35" i="59"/>
  <c r="J39" i="59" s="1"/>
  <c r="M31" i="59"/>
  <c r="I41" i="59" s="1"/>
  <c r="M27" i="59"/>
  <c r="H41" i="59" s="1"/>
  <c r="M24" i="59"/>
  <c r="G41" i="59" s="1"/>
  <c r="G35" i="59"/>
  <c r="G39" i="59" s="1"/>
  <c r="K35" i="59"/>
  <c r="M13" i="59"/>
  <c r="E41" i="59" s="1"/>
  <c r="E35" i="59"/>
  <c r="E39" i="59" s="1"/>
  <c r="I35" i="59"/>
  <c r="I39" i="59" s="1"/>
  <c r="M11" i="59"/>
  <c r="D41" i="59" s="1"/>
  <c r="D35" i="59"/>
  <c r="D39" i="59" s="1"/>
  <c r="H35" i="59"/>
  <c r="H39" i="59" s="1"/>
  <c r="L35" i="59"/>
  <c r="M8" i="59"/>
  <c r="C41" i="59" s="1"/>
  <c r="C35" i="59"/>
  <c r="C39" i="59" s="1"/>
  <c r="M13" i="58"/>
  <c r="K18" i="58" s="1"/>
  <c r="M13" i="4"/>
  <c r="K18" i="4" s="1"/>
  <c r="M35" i="59" l="1"/>
  <c r="K41" i="59" s="1"/>
  <c r="K20" i="58"/>
  <c r="K20" i="4"/>
  <c r="K39" i="59" l="1"/>
  <c r="L18" i="62" l="1"/>
  <c r="K18" i="62"/>
  <c r="J18" i="62"/>
  <c r="I18" i="62"/>
  <c r="H18" i="62"/>
  <c r="G18" i="62"/>
  <c r="F18" i="62"/>
  <c r="E18" i="62"/>
  <c r="D18" i="62"/>
  <c r="C18" i="62"/>
  <c r="M17" i="62"/>
  <c r="M13" i="61"/>
  <c r="M18" i="62" l="1"/>
  <c r="I28" i="62" s="1"/>
  <c r="M15" i="62" l="1"/>
  <c r="L16" i="62"/>
  <c r="K16" i="62"/>
  <c r="J16" i="62"/>
  <c r="I16" i="62"/>
  <c r="H16" i="62"/>
  <c r="G16" i="62"/>
  <c r="F16" i="62"/>
  <c r="E16" i="62"/>
  <c r="D16" i="62"/>
  <c r="C16" i="62"/>
  <c r="L12" i="61"/>
  <c r="K12" i="61"/>
  <c r="J12" i="61"/>
  <c r="I12" i="61"/>
  <c r="H12" i="61"/>
  <c r="G12" i="61"/>
  <c r="F12" i="61"/>
  <c r="E12" i="61"/>
  <c r="D12" i="61"/>
  <c r="C12" i="61"/>
  <c r="M11" i="61"/>
  <c r="D28" i="60"/>
  <c r="E28" i="60"/>
  <c r="F28" i="60"/>
  <c r="G28" i="60"/>
  <c r="H28" i="60"/>
  <c r="I28" i="60"/>
  <c r="J28" i="60"/>
  <c r="K28" i="60"/>
  <c r="L28" i="60"/>
  <c r="C28" i="60"/>
  <c r="M26" i="60"/>
  <c r="M16" i="62" l="1"/>
  <c r="G28" i="62" s="1"/>
  <c r="M12" i="61"/>
  <c r="F26" i="61" s="1"/>
  <c r="C12" i="60" l="1"/>
  <c r="D12" i="60"/>
  <c r="E12" i="60"/>
  <c r="F12" i="60"/>
  <c r="G12" i="60"/>
  <c r="H12" i="60"/>
  <c r="I12" i="60"/>
  <c r="J12" i="60"/>
  <c r="K12" i="60"/>
  <c r="L12" i="60"/>
  <c r="D10" i="64" l="1"/>
  <c r="E10" i="64"/>
  <c r="F10" i="64"/>
  <c r="G10" i="64"/>
  <c r="H10" i="64"/>
  <c r="I10" i="64"/>
  <c r="J10" i="64"/>
  <c r="K10" i="64"/>
  <c r="L10" i="64"/>
  <c r="C10" i="64"/>
  <c r="M16" i="67"/>
  <c r="L15" i="67"/>
  <c r="K15" i="67"/>
  <c r="J15" i="67"/>
  <c r="I15" i="67"/>
  <c r="H15" i="67"/>
  <c r="G15" i="67"/>
  <c r="F15" i="67"/>
  <c r="E15" i="67"/>
  <c r="D15" i="67"/>
  <c r="C15" i="67"/>
  <c r="M14" i="67"/>
  <c r="L13" i="67"/>
  <c r="K13" i="67"/>
  <c r="J13" i="67"/>
  <c r="I13" i="67"/>
  <c r="H13" i="67"/>
  <c r="G13" i="67"/>
  <c r="F13" i="67"/>
  <c r="E13" i="67"/>
  <c r="D13" i="67"/>
  <c r="C13" i="67"/>
  <c r="M12" i="67"/>
  <c r="M11" i="67"/>
  <c r="L10" i="67"/>
  <c r="K10" i="67"/>
  <c r="J10" i="67"/>
  <c r="I10" i="67"/>
  <c r="H10" i="67"/>
  <c r="G10" i="67"/>
  <c r="F10" i="67"/>
  <c r="E10" i="67"/>
  <c r="D10" i="67"/>
  <c r="C10" i="67"/>
  <c r="M9" i="67"/>
  <c r="L8" i="67"/>
  <c r="K8" i="67"/>
  <c r="J8" i="67"/>
  <c r="I8" i="67"/>
  <c r="H8" i="67"/>
  <c r="G8" i="67"/>
  <c r="F8" i="67"/>
  <c r="E8" i="67"/>
  <c r="D8" i="67"/>
  <c r="C8" i="67"/>
  <c r="M7" i="67"/>
  <c r="L6" i="67"/>
  <c r="K6" i="67"/>
  <c r="J6" i="67"/>
  <c r="I6" i="67"/>
  <c r="H6" i="67"/>
  <c r="G6" i="67"/>
  <c r="F6" i="67"/>
  <c r="E6" i="67"/>
  <c r="D6" i="67"/>
  <c r="C6" i="67"/>
  <c r="M5" i="67"/>
  <c r="M14" i="66"/>
  <c r="L13" i="66"/>
  <c r="K13" i="66"/>
  <c r="J13" i="66"/>
  <c r="I13" i="66"/>
  <c r="H13" i="66"/>
  <c r="G13" i="66"/>
  <c r="F13" i="66"/>
  <c r="E13" i="66"/>
  <c r="D13" i="66"/>
  <c r="C13" i="66"/>
  <c r="M12" i="66"/>
  <c r="L11" i="66"/>
  <c r="K11" i="66"/>
  <c r="J11" i="66"/>
  <c r="I11" i="66"/>
  <c r="H11" i="66"/>
  <c r="G11" i="66"/>
  <c r="F11" i="66"/>
  <c r="E11" i="66"/>
  <c r="D11" i="66"/>
  <c r="C11" i="66"/>
  <c r="M10" i="66"/>
  <c r="L9" i="66"/>
  <c r="K9" i="66"/>
  <c r="J9" i="66"/>
  <c r="I9" i="66"/>
  <c r="H9" i="66"/>
  <c r="G9" i="66"/>
  <c r="F9" i="66"/>
  <c r="E9" i="66"/>
  <c r="D9" i="66"/>
  <c r="C9" i="66"/>
  <c r="M8" i="66"/>
  <c r="L7" i="66"/>
  <c r="K7" i="66"/>
  <c r="J7" i="66"/>
  <c r="I7" i="66"/>
  <c r="H7" i="66"/>
  <c r="G7" i="66"/>
  <c r="F7" i="66"/>
  <c r="E7" i="66"/>
  <c r="D7" i="66"/>
  <c r="C7" i="66"/>
  <c r="L13" i="65"/>
  <c r="K13" i="65"/>
  <c r="J13" i="65"/>
  <c r="J18" i="65" s="1"/>
  <c r="I13" i="65"/>
  <c r="I18" i="65" s="1"/>
  <c r="H13" i="65"/>
  <c r="H18" i="65" s="1"/>
  <c r="G13" i="65"/>
  <c r="G18" i="65" s="1"/>
  <c r="F13" i="65"/>
  <c r="F18" i="65" s="1"/>
  <c r="E13" i="65"/>
  <c r="E18" i="65" s="1"/>
  <c r="D13" i="65"/>
  <c r="D18" i="65" s="1"/>
  <c r="C13" i="65"/>
  <c r="C18" i="65" s="1"/>
  <c r="M12" i="65"/>
  <c r="M11" i="65"/>
  <c r="J20" i="65" s="1"/>
  <c r="M10" i="65"/>
  <c r="I20" i="65" s="1"/>
  <c r="M9" i="65"/>
  <c r="H20" i="65" s="1"/>
  <c r="M8" i="65"/>
  <c r="G20" i="65" s="1"/>
  <c r="M7" i="65"/>
  <c r="F20" i="65" s="1"/>
  <c r="M6" i="65"/>
  <c r="E20" i="65" s="1"/>
  <c r="M5" i="65"/>
  <c r="D20" i="65" s="1"/>
  <c r="M4" i="65"/>
  <c r="C20" i="65" s="1"/>
  <c r="M8" i="64"/>
  <c r="M17" i="64"/>
  <c r="L16" i="64"/>
  <c r="K16" i="64"/>
  <c r="J16" i="64"/>
  <c r="I16" i="64"/>
  <c r="H16" i="64"/>
  <c r="G16" i="64"/>
  <c r="F16" i="64"/>
  <c r="E16" i="64"/>
  <c r="D16" i="64"/>
  <c r="C16" i="64"/>
  <c r="M15" i="64"/>
  <c r="L14" i="64"/>
  <c r="K14" i="64"/>
  <c r="J14" i="64"/>
  <c r="I14" i="64"/>
  <c r="H14" i="64"/>
  <c r="G14" i="64"/>
  <c r="F14" i="64"/>
  <c r="E14" i="64"/>
  <c r="D14" i="64"/>
  <c r="C14" i="64"/>
  <c r="M13" i="64"/>
  <c r="M11" i="64"/>
  <c r="M9" i="64"/>
  <c r="L7" i="64"/>
  <c r="K7" i="64"/>
  <c r="J7" i="64"/>
  <c r="I7" i="64"/>
  <c r="H7" i="64"/>
  <c r="G7" i="64"/>
  <c r="F7" i="64"/>
  <c r="E7" i="64"/>
  <c r="D7" i="64"/>
  <c r="C7" i="64"/>
  <c r="M6" i="64"/>
  <c r="K5" i="64"/>
  <c r="J5" i="64"/>
  <c r="I5" i="64"/>
  <c r="H5" i="64"/>
  <c r="G5" i="64"/>
  <c r="F5" i="64"/>
  <c r="E5" i="64"/>
  <c r="D5" i="64"/>
  <c r="C5" i="64"/>
  <c r="M4" i="64"/>
  <c r="L13" i="63"/>
  <c r="K13" i="63"/>
  <c r="J13" i="63"/>
  <c r="J18" i="63" s="1"/>
  <c r="I13" i="63"/>
  <c r="I18" i="63" s="1"/>
  <c r="H13" i="63"/>
  <c r="H18" i="63" s="1"/>
  <c r="G13" i="63"/>
  <c r="G18" i="63" s="1"/>
  <c r="F13" i="63"/>
  <c r="F18" i="63" s="1"/>
  <c r="E13" i="63"/>
  <c r="E18" i="63" s="1"/>
  <c r="D13" i="63"/>
  <c r="D18" i="63" s="1"/>
  <c r="C13" i="63"/>
  <c r="C18" i="63" s="1"/>
  <c r="M12" i="63"/>
  <c r="M11" i="63"/>
  <c r="M10" i="63"/>
  <c r="M9" i="63"/>
  <c r="M8" i="63"/>
  <c r="G20" i="63" s="1"/>
  <c r="M7" i="63"/>
  <c r="M6" i="63"/>
  <c r="M5" i="63"/>
  <c r="M4" i="63"/>
  <c r="C20" i="63" s="1"/>
  <c r="L12" i="62"/>
  <c r="K12" i="62"/>
  <c r="J12" i="62"/>
  <c r="I12" i="62"/>
  <c r="H12" i="62"/>
  <c r="G12" i="62"/>
  <c r="F12" i="62"/>
  <c r="E12" i="62"/>
  <c r="D12" i="62"/>
  <c r="C12" i="62"/>
  <c r="M10" i="62"/>
  <c r="M21" i="62"/>
  <c r="L20" i="62"/>
  <c r="K20" i="62"/>
  <c r="J20" i="62"/>
  <c r="I20" i="62"/>
  <c r="H20" i="62"/>
  <c r="G20" i="62"/>
  <c r="F20" i="62"/>
  <c r="E20" i="62"/>
  <c r="D20" i="62"/>
  <c r="C20" i="62"/>
  <c r="M19" i="62"/>
  <c r="L14" i="62"/>
  <c r="K14" i="62"/>
  <c r="J14" i="62"/>
  <c r="I14" i="62"/>
  <c r="H14" i="62"/>
  <c r="G14" i="62"/>
  <c r="F14" i="62"/>
  <c r="E14" i="62"/>
  <c r="D14" i="62"/>
  <c r="C14" i="62"/>
  <c r="M13" i="62"/>
  <c r="M11" i="62"/>
  <c r="L9" i="62"/>
  <c r="K9" i="62"/>
  <c r="J9" i="62"/>
  <c r="I9" i="62"/>
  <c r="H9" i="62"/>
  <c r="G9" i="62"/>
  <c r="F9" i="62"/>
  <c r="E9" i="62"/>
  <c r="D9" i="62"/>
  <c r="C9" i="62"/>
  <c r="M8" i="62"/>
  <c r="L7" i="62"/>
  <c r="K7" i="62"/>
  <c r="J7" i="62"/>
  <c r="I7" i="62"/>
  <c r="H7" i="62"/>
  <c r="G7" i="62"/>
  <c r="F7" i="62"/>
  <c r="E7" i="62"/>
  <c r="D7" i="62"/>
  <c r="C7" i="62"/>
  <c r="M6" i="62"/>
  <c r="M4" i="62"/>
  <c r="M19" i="61"/>
  <c r="L18" i="61"/>
  <c r="K18" i="61"/>
  <c r="J18" i="61"/>
  <c r="I18" i="61"/>
  <c r="H18" i="61"/>
  <c r="G18" i="61"/>
  <c r="F18" i="61"/>
  <c r="E18" i="61"/>
  <c r="D18" i="61"/>
  <c r="C18" i="61"/>
  <c r="M17" i="61"/>
  <c r="L16" i="61"/>
  <c r="K16" i="61"/>
  <c r="J16" i="61"/>
  <c r="I16" i="61"/>
  <c r="H16" i="61"/>
  <c r="G16" i="61"/>
  <c r="F16" i="61"/>
  <c r="E16" i="61"/>
  <c r="D16" i="61"/>
  <c r="C16" i="61"/>
  <c r="M15" i="61"/>
  <c r="L14" i="61"/>
  <c r="K14" i="61"/>
  <c r="J14" i="61"/>
  <c r="I14" i="61"/>
  <c r="H14" i="61"/>
  <c r="G14" i="61"/>
  <c r="F14" i="61"/>
  <c r="E14" i="61"/>
  <c r="D14" i="61"/>
  <c r="C14" i="61"/>
  <c r="L10" i="61"/>
  <c r="K10" i="61"/>
  <c r="J10" i="61"/>
  <c r="I10" i="61"/>
  <c r="H10" i="61"/>
  <c r="G10" i="61"/>
  <c r="F10" i="61"/>
  <c r="E10" i="61"/>
  <c r="D10" i="61"/>
  <c r="C10" i="61"/>
  <c r="M9" i="61"/>
  <c r="L8" i="61"/>
  <c r="K8" i="61"/>
  <c r="J8" i="61"/>
  <c r="I8" i="61"/>
  <c r="H8" i="61"/>
  <c r="G8" i="61"/>
  <c r="F8" i="61"/>
  <c r="E8" i="61"/>
  <c r="D8" i="61"/>
  <c r="C8" i="61"/>
  <c r="M7" i="61"/>
  <c r="M4" i="61"/>
  <c r="M31" i="60"/>
  <c r="L30" i="60"/>
  <c r="K30" i="60"/>
  <c r="J30" i="60"/>
  <c r="I30" i="60"/>
  <c r="H30" i="60"/>
  <c r="G30" i="60"/>
  <c r="F30" i="60"/>
  <c r="E30" i="60"/>
  <c r="D30" i="60"/>
  <c r="C30" i="60"/>
  <c r="M29" i="60"/>
  <c r="M27" i="60"/>
  <c r="M25" i="60"/>
  <c r="L24" i="60"/>
  <c r="K24" i="60"/>
  <c r="J24" i="60"/>
  <c r="I24" i="60"/>
  <c r="H24" i="60"/>
  <c r="G24" i="60"/>
  <c r="F24" i="60"/>
  <c r="E24" i="60"/>
  <c r="D24" i="60"/>
  <c r="C24" i="60"/>
  <c r="M23" i="60"/>
  <c r="M20" i="60"/>
  <c r="M19" i="60"/>
  <c r="M18" i="60"/>
  <c r="M17" i="60"/>
  <c r="M16" i="60"/>
  <c r="L15" i="60"/>
  <c r="K15" i="60"/>
  <c r="J15" i="60"/>
  <c r="I15" i="60"/>
  <c r="H15" i="60"/>
  <c r="G15" i="60"/>
  <c r="F15" i="60"/>
  <c r="E15" i="60"/>
  <c r="D15" i="60"/>
  <c r="C15" i="60"/>
  <c r="M14" i="60"/>
  <c r="M13" i="60"/>
  <c r="M11" i="60"/>
  <c r="M9" i="60"/>
  <c r="L7" i="60"/>
  <c r="K7" i="60"/>
  <c r="J7" i="60"/>
  <c r="I7" i="60"/>
  <c r="H7" i="60"/>
  <c r="G7" i="60"/>
  <c r="F7" i="60"/>
  <c r="E7" i="60"/>
  <c r="D7" i="60"/>
  <c r="C7" i="60"/>
  <c r="M6" i="60"/>
  <c r="M4" i="60"/>
  <c r="H22" i="62" l="1"/>
  <c r="L22" i="62"/>
  <c r="E20" i="61"/>
  <c r="E24" i="61" s="1"/>
  <c r="I20" i="61"/>
  <c r="I24" i="61" s="1"/>
  <c r="I22" i="62"/>
  <c r="I26" i="62" s="1"/>
  <c r="C22" i="62"/>
  <c r="C26" i="62" s="1"/>
  <c r="H18" i="64"/>
  <c r="D18" i="64"/>
  <c r="D22" i="64" s="1"/>
  <c r="J22" i="62"/>
  <c r="J26" i="62" s="1"/>
  <c r="F22" i="62"/>
  <c r="F26" i="62" s="1"/>
  <c r="G22" i="62"/>
  <c r="G26" i="62" s="1"/>
  <c r="K22" i="62"/>
  <c r="E22" i="62"/>
  <c r="E26" i="62" s="1"/>
  <c r="D22" i="62"/>
  <c r="D26" i="62" s="1"/>
  <c r="C20" i="61"/>
  <c r="C24" i="61" s="1"/>
  <c r="G20" i="61"/>
  <c r="G24" i="61" s="1"/>
  <c r="K20" i="61"/>
  <c r="D20" i="61"/>
  <c r="D24" i="61" s="1"/>
  <c r="H20" i="61"/>
  <c r="H24" i="61" s="1"/>
  <c r="L20" i="61"/>
  <c r="F20" i="61"/>
  <c r="F24" i="61" s="1"/>
  <c r="J20" i="61"/>
  <c r="C17" i="67"/>
  <c r="C21" i="67" s="1"/>
  <c r="G17" i="67"/>
  <c r="G21" i="67" s="1"/>
  <c r="K17" i="67"/>
  <c r="C15" i="66"/>
  <c r="C19" i="66" s="1"/>
  <c r="G15" i="66"/>
  <c r="G19" i="66" s="1"/>
  <c r="K15" i="66"/>
  <c r="E32" i="60"/>
  <c r="E36" i="60" s="1"/>
  <c r="I32" i="60"/>
  <c r="I36" i="60" s="1"/>
  <c r="F32" i="60"/>
  <c r="F36" i="60" s="1"/>
  <c r="J32" i="60"/>
  <c r="J36" i="60" s="1"/>
  <c r="M12" i="62"/>
  <c r="E28" i="62" s="1"/>
  <c r="G18" i="64"/>
  <c r="G22" i="64" s="1"/>
  <c r="F17" i="67"/>
  <c r="J17" i="67"/>
  <c r="E17" i="67"/>
  <c r="E21" i="67" s="1"/>
  <c r="I17" i="67"/>
  <c r="I21" i="67" s="1"/>
  <c r="H17" i="67"/>
  <c r="L17" i="67"/>
  <c r="D15" i="66"/>
  <c r="D19" i="66" s="1"/>
  <c r="H15" i="66"/>
  <c r="L15" i="66"/>
  <c r="E15" i="66"/>
  <c r="I15" i="66"/>
  <c r="I19" i="66" s="1"/>
  <c r="F15" i="66"/>
  <c r="F19" i="66" s="1"/>
  <c r="J15" i="66"/>
  <c r="C18" i="64"/>
  <c r="C22" i="64" s="1"/>
  <c r="F18" i="64"/>
  <c r="J18" i="64"/>
  <c r="E18" i="64"/>
  <c r="E22" i="64" s="1"/>
  <c r="I18" i="64"/>
  <c r="I22" i="64" s="1"/>
  <c r="L18" i="64"/>
  <c r="K18" i="64"/>
  <c r="M9" i="62"/>
  <c r="D28" i="62" s="1"/>
  <c r="M16" i="61"/>
  <c r="H26" i="61" s="1"/>
  <c r="L32" i="60"/>
  <c r="D32" i="60"/>
  <c r="D36" i="60" s="1"/>
  <c r="H32" i="60"/>
  <c r="H36" i="60" s="1"/>
  <c r="G32" i="60"/>
  <c r="G36" i="60" s="1"/>
  <c r="K32" i="60"/>
  <c r="D17" i="67"/>
  <c r="D21" i="67" s="1"/>
  <c r="M18" i="61"/>
  <c r="I26" i="61" s="1"/>
  <c r="M6" i="67"/>
  <c r="C23" i="67" s="1"/>
  <c r="M8" i="67"/>
  <c r="D23" i="67" s="1"/>
  <c r="M13" i="67"/>
  <c r="G23" i="67" s="1"/>
  <c r="M10" i="67"/>
  <c r="E23" i="67" s="1"/>
  <c r="M15" i="67"/>
  <c r="I23" i="67" s="1"/>
  <c r="M11" i="66"/>
  <c r="G21" i="66" s="1"/>
  <c r="M7" i="66"/>
  <c r="M9" i="66"/>
  <c r="F21" i="66" s="1"/>
  <c r="M13" i="66"/>
  <c r="I21" i="66" s="1"/>
  <c r="M13" i="65"/>
  <c r="K18" i="65" s="1"/>
  <c r="M5" i="64"/>
  <c r="C24" i="64" s="1"/>
  <c r="M7" i="64"/>
  <c r="D24" i="64" s="1"/>
  <c r="M14" i="64"/>
  <c r="G24" i="64" s="1"/>
  <c r="M10" i="64"/>
  <c r="E24" i="64" s="1"/>
  <c r="M16" i="64"/>
  <c r="I24" i="64" s="1"/>
  <c r="M13" i="63"/>
  <c r="K18" i="63" s="1"/>
  <c r="M20" i="62"/>
  <c r="J28" i="62" s="1"/>
  <c r="M14" i="62"/>
  <c r="F28" i="62" s="1"/>
  <c r="M7" i="62"/>
  <c r="M10" i="61"/>
  <c r="E26" i="61" s="1"/>
  <c r="M8" i="61"/>
  <c r="D26" i="61" s="1"/>
  <c r="M14" i="61"/>
  <c r="G26" i="61" s="1"/>
  <c r="M10" i="60"/>
  <c r="D38" i="60" s="1"/>
  <c r="M22" i="60"/>
  <c r="G38" i="60" s="1"/>
  <c r="M24" i="60"/>
  <c r="H38" i="60" s="1"/>
  <c r="M30" i="60"/>
  <c r="J38" i="60" s="1"/>
  <c r="M7" i="60"/>
  <c r="C38" i="60" s="1"/>
  <c r="M12" i="60"/>
  <c r="E38" i="60" s="1"/>
  <c r="M15" i="60"/>
  <c r="F38" i="60" s="1"/>
  <c r="M28" i="60"/>
  <c r="I38" i="60" s="1"/>
  <c r="C32" i="60"/>
  <c r="C36" i="60" s="1"/>
  <c r="M22" i="62" l="1"/>
  <c r="C28" i="62"/>
  <c r="M20" i="61"/>
  <c r="K20" i="63"/>
  <c r="C21" i="66"/>
  <c r="M15" i="66"/>
  <c r="K21" i="66" s="1"/>
  <c r="K20" i="65"/>
  <c r="M18" i="64"/>
  <c r="K22" i="64" s="1"/>
  <c r="M17" i="67"/>
  <c r="C26" i="61"/>
  <c r="M32" i="60"/>
  <c r="K24" i="64" l="1"/>
  <c r="K19" i="66"/>
  <c r="K23" i="67"/>
  <c r="K21" i="67"/>
  <c r="K28" i="62"/>
  <c r="K26" i="62"/>
  <c r="K26" i="61"/>
  <c r="K24" i="61"/>
  <c r="K38" i="60"/>
  <c r="K36" i="60"/>
</calcChain>
</file>

<file path=xl/sharedStrings.xml><?xml version="1.0" encoding="utf-8"?>
<sst xmlns="http://schemas.openxmlformats.org/spreadsheetml/2006/main" count="5538" uniqueCount="588">
  <si>
    <t>220000020</t>
  </si>
  <si>
    <t>Centre Hospitalier Y. Le Foll - St Brieuc</t>
  </si>
  <si>
    <t>7</t>
  </si>
  <si>
    <t>220000046</t>
  </si>
  <si>
    <t>Centre Hospitalier René Pléven - Dinan</t>
  </si>
  <si>
    <t>6</t>
  </si>
  <si>
    <t>220000079</t>
  </si>
  <si>
    <t>Centre Hospitalier de Guingamp</t>
  </si>
  <si>
    <t>220000103</t>
  </si>
  <si>
    <t>Centre Hospitalier Pierre Le Damany - Lannion</t>
  </si>
  <si>
    <t>220000152</t>
  </si>
  <si>
    <t>220000236</t>
  </si>
  <si>
    <t>8</t>
  </si>
  <si>
    <t>220000467</t>
  </si>
  <si>
    <t>220000475</t>
  </si>
  <si>
    <t>220000590</t>
  </si>
  <si>
    <t>Centre Hélio-Marin - Plérin</t>
  </si>
  <si>
    <t>220005045</t>
  </si>
  <si>
    <t>220014708</t>
  </si>
  <si>
    <t>Centre de post-cure l'Avancée - St Brieuc</t>
  </si>
  <si>
    <t>290000017</t>
  </si>
  <si>
    <t>1</t>
  </si>
  <si>
    <t>290000041</t>
  </si>
  <si>
    <t>Centre Hospitalier Ferdinand Grall - Landerneau</t>
  </si>
  <si>
    <t>290000074</t>
  </si>
  <si>
    <t>Centre Hospitalier de Douarnenez</t>
  </si>
  <si>
    <t>2</t>
  </si>
  <si>
    <t>290000090</t>
  </si>
  <si>
    <t>290000108</t>
  </si>
  <si>
    <t>290000116</t>
  </si>
  <si>
    <t>290000165</t>
  </si>
  <si>
    <t>Clinique de l'Elorn - Landerneau</t>
  </si>
  <si>
    <t>290000306</t>
  </si>
  <si>
    <t>Centre Hospitalier de Quimperlé</t>
  </si>
  <si>
    <t>3</t>
  </si>
  <si>
    <t>290000371</t>
  </si>
  <si>
    <t>290000413</t>
  </si>
  <si>
    <t>290000686</t>
  </si>
  <si>
    <t>290000751</t>
  </si>
  <si>
    <t>290000785</t>
  </si>
  <si>
    <t>290000819</t>
  </si>
  <si>
    <t>290000827</t>
  </si>
  <si>
    <t>290000975</t>
  </si>
  <si>
    <t>290002344</t>
  </si>
  <si>
    <t>290003953</t>
  </si>
  <si>
    <t>290007905</t>
  </si>
  <si>
    <t>290020700</t>
  </si>
  <si>
    <t>290021542</t>
  </si>
  <si>
    <t>Centre Hospitalier des Pays de Morlaix</t>
  </si>
  <si>
    <t>350000022</t>
  </si>
  <si>
    <t>Centre Hospitalier Broussais - St Malo</t>
  </si>
  <si>
    <t>350000030</t>
  </si>
  <si>
    <t>Centre Hospitalier de Fougères</t>
  </si>
  <si>
    <t>5</t>
  </si>
  <si>
    <t>350000048</t>
  </si>
  <si>
    <t>Centre Hospitalier de Redon</t>
  </si>
  <si>
    <t>350000055</t>
  </si>
  <si>
    <t>350000063</t>
  </si>
  <si>
    <t>Hôpital St Thomas de Villeneuve - Bain de Bretagne</t>
  </si>
  <si>
    <t>350000071</t>
  </si>
  <si>
    <t>Hôpital Arthur Gardiner - Dinard</t>
  </si>
  <si>
    <t>350000089</t>
  </si>
  <si>
    <t>350000204</t>
  </si>
  <si>
    <t>Clinique Saint Joseph - Combourg</t>
  </si>
  <si>
    <t>350002192</t>
  </si>
  <si>
    <t>Polyclinique St Laurent - Rennes</t>
  </si>
  <si>
    <t>350002200</t>
  </si>
  <si>
    <t>Clinique St Yves - Rennes</t>
  </si>
  <si>
    <t>350002234</t>
  </si>
  <si>
    <t>350002291</t>
  </si>
  <si>
    <t>350002309</t>
  </si>
  <si>
    <t>350002317</t>
  </si>
  <si>
    <t>350002333</t>
  </si>
  <si>
    <t>350002564</t>
  </si>
  <si>
    <t>350002747</t>
  </si>
  <si>
    <t>Centre de post-cure l'Escale - Rennes</t>
  </si>
  <si>
    <t>350002911</t>
  </si>
  <si>
    <t>350005021</t>
  </si>
  <si>
    <t>350005179</t>
  </si>
  <si>
    <t>350005278</t>
  </si>
  <si>
    <t>350008579</t>
  </si>
  <si>
    <t>350040291</t>
  </si>
  <si>
    <t>350044756</t>
  </si>
  <si>
    <t>Clinique Philae - Pont péan</t>
  </si>
  <si>
    <t>560000077</t>
  </si>
  <si>
    <t>4</t>
  </si>
  <si>
    <t>560000085</t>
  </si>
  <si>
    <t>560000184</t>
  </si>
  <si>
    <t>Clinique des Augustines - Malestroit</t>
  </si>
  <si>
    <t>560000259</t>
  </si>
  <si>
    <t>560000390</t>
  </si>
  <si>
    <t>Centre de post-cure Le Phare - Lorient</t>
  </si>
  <si>
    <t>560000424</t>
  </si>
  <si>
    <t>560002024</t>
  </si>
  <si>
    <t>560002065</t>
  </si>
  <si>
    <t>560002198</t>
  </si>
  <si>
    <t>560002214</t>
  </si>
  <si>
    <t>Centre Hospitalier de Port-Louis</t>
  </si>
  <si>
    <t>560002222</t>
  </si>
  <si>
    <t>560002974</t>
  </si>
  <si>
    <t>560003006</t>
  </si>
  <si>
    <t>Centre de post-cure Kerdudo - Guidel</t>
  </si>
  <si>
    <t>560003055</t>
  </si>
  <si>
    <t>560005746</t>
  </si>
  <si>
    <t>Centre Hospitalier de Bretagne Sud - Lorient</t>
  </si>
  <si>
    <t>560014748</t>
  </si>
  <si>
    <t>Centre Hospitalier de Centre Bretagne - Pontivy</t>
  </si>
  <si>
    <t>560023210</t>
  </si>
  <si>
    <t>Centre Hospitalier Bretagne Atlantique - Vannes</t>
  </si>
  <si>
    <t>HC</t>
  </si>
  <si>
    <t>TCA</t>
  </si>
  <si>
    <t xml:space="preserve">Part de l'activité réalisée en </t>
  </si>
  <si>
    <t>N° TS</t>
  </si>
  <si>
    <t>Finess</t>
  </si>
  <si>
    <t>Etablissement</t>
  </si>
  <si>
    <t>Nombre de journées</t>
  </si>
  <si>
    <t>HJN</t>
  </si>
  <si>
    <t>Hospitalisation Complète</t>
  </si>
  <si>
    <t>Hospitalisation de Jour ou de Nuit</t>
  </si>
  <si>
    <t>Traitements et Cures Ambulatoires</t>
  </si>
  <si>
    <t>Nombre de venues</t>
  </si>
  <si>
    <t>Région Bretagne</t>
  </si>
  <si>
    <t>[18 - 74 ans]</t>
  </si>
  <si>
    <t>&gt;= 75 ans</t>
  </si>
  <si>
    <t>Part</t>
  </si>
  <si>
    <t>Total</t>
  </si>
  <si>
    <t>Territoire de santé - Patients</t>
  </si>
  <si>
    <t>Territoire de santé - Etablissements</t>
  </si>
  <si>
    <t>Territoire de santé</t>
  </si>
  <si>
    <t>TS N°1</t>
  </si>
  <si>
    <t>TS N°2</t>
  </si>
  <si>
    <t>TS N°3</t>
  </si>
  <si>
    <t>TS N°4</t>
  </si>
  <si>
    <t>TS N°5</t>
  </si>
  <si>
    <t>TS N°6</t>
  </si>
  <si>
    <t>TS N°7</t>
  </si>
  <si>
    <t>TS N°8</t>
  </si>
  <si>
    <t>Hors Région</t>
  </si>
  <si>
    <t>Nombre de journées = Nombre total de journées de présence (y compris journées classées en erreur)</t>
  </si>
  <si>
    <t>Bretagne</t>
  </si>
  <si>
    <t>Territoire de santé N°1 : Brest - Carhaix - Morlaix</t>
  </si>
  <si>
    <t>Territoire de santé N°2 : Quimper - Douarnenez - Pont l'Abbé</t>
  </si>
  <si>
    <t>Territoire de santé N°3 : Lorient - Hennebont</t>
  </si>
  <si>
    <t>Territoire de santé N°4 : Vannes - Ploërmel - Malestroit</t>
  </si>
  <si>
    <t>Territoire de santé N°5 : Rennes - Redon - Fougères - Vitré</t>
  </si>
  <si>
    <t>Territoire de santé N°6 : Saint-Malo - Dinan</t>
  </si>
  <si>
    <t>Territoire de santé N°7 : Saint-Brieuc - Lannion - Guingamp</t>
  </si>
  <si>
    <t>Territoire de santé N°8 : Loudéac - Pontivy</t>
  </si>
  <si>
    <t>Territoire de santé N°2 : Quimper - Douarnenez - Pont l'abbé</t>
  </si>
  <si>
    <t>Nombre de patients</t>
  </si>
  <si>
    <t>Nombre de patients est calculé à partir du N° de chaînage.</t>
  </si>
  <si>
    <t>Hors Bretagne</t>
  </si>
  <si>
    <t>[0 - 5 ans]</t>
  </si>
  <si>
    <t>[6 - 17 ans]</t>
  </si>
  <si>
    <t>Part des semaines avec absence du patient le week-end</t>
  </si>
  <si>
    <r>
      <t>Part des semaines avec absence du patient le week-end</t>
    </r>
    <r>
      <rPr>
        <sz val="8"/>
        <rFont val="Arial"/>
        <family val="2"/>
      </rPr>
      <t xml:space="preserve"> = Nombre de RHA en hospitaliation complète avec présence du patient du lundi au vendredi (jhwe=11111 et jwe=00) rapporté au nombre de RHA en hospitalisation complète</t>
    </r>
  </si>
  <si>
    <t>CH Basse Vilaine - Nivillac</t>
  </si>
  <si>
    <t>Part des décès</t>
  </si>
  <si>
    <t>Etablissements polyvalents et PAPD</t>
  </si>
  <si>
    <t>Etablissements mixtes</t>
  </si>
  <si>
    <t>Etablissements polyvalents</t>
  </si>
  <si>
    <t>Etablissements spécialisés</t>
  </si>
  <si>
    <t>codes géographiques bretons en erreur</t>
  </si>
  <si>
    <t>Polyclinique St Laurent</t>
  </si>
  <si>
    <t>CMP Rennes Beaulieu</t>
  </si>
  <si>
    <t>CHRU de Brest</t>
  </si>
  <si>
    <t>Centre Hospitalier de Crozon</t>
  </si>
  <si>
    <t>Centre Hospitalier de Lesneven</t>
  </si>
  <si>
    <t>Centre Hospitalier de Lanmeur</t>
  </si>
  <si>
    <t>CSSR Kerampir - Bohars</t>
  </si>
  <si>
    <t>Centre Hospitalier de St Renan</t>
  </si>
  <si>
    <t>MECS - Crozon</t>
  </si>
  <si>
    <t>Hôtel Dieu - Pont l'Abbé</t>
  </si>
  <si>
    <t>CSSR Jean Tanguy - St Yvi</t>
  </si>
  <si>
    <t>CRF de Tréboul - Douarnenez</t>
  </si>
  <si>
    <t>CRF de Kerpape - Ploemeur</t>
  </si>
  <si>
    <t>Centre Hospitalier de Le Faouët</t>
  </si>
  <si>
    <t>Etablissement de santé Le Divit - Ploemeur</t>
  </si>
  <si>
    <t>Centre Hospitalier de Josselin</t>
  </si>
  <si>
    <t>Centre Hospitalier de Le Palais</t>
  </si>
  <si>
    <t>Centre Hospitalier de Malestroit</t>
  </si>
  <si>
    <t>CSSR Korn Er Houët - Colpo</t>
  </si>
  <si>
    <t>Centre Hospitalier de Vitré</t>
  </si>
  <si>
    <t>Centre Hospitalier de La Guerche de Bretagne</t>
  </si>
  <si>
    <t>Centre Hospitalier de Janzé</t>
  </si>
  <si>
    <t>Centre Hospitalier  du Grand Fougeray</t>
  </si>
  <si>
    <t>Centre Hospitalier  de Montfort sur Meu</t>
  </si>
  <si>
    <t>Centre Hospitalier de Saint-Méen le Grand</t>
  </si>
  <si>
    <t>Pôle MPR St Hélier - Rennes</t>
  </si>
  <si>
    <t>CHRU de Rennes</t>
  </si>
  <si>
    <t>Le Patis Fraux - Vern sur seiche</t>
  </si>
  <si>
    <t>La Maison de Velleda - Plancoët</t>
  </si>
  <si>
    <t>MRC St Thomas de Villeneuve - Baguer Morvan</t>
  </si>
  <si>
    <t>Centre Hospitalier de Cancale</t>
  </si>
  <si>
    <t>Centre Hospitalier de Paimpol</t>
  </si>
  <si>
    <t>CSSR Les Chatelets - Ploufragan</t>
  </si>
  <si>
    <t>Centre Hospitalier de Tréguier</t>
  </si>
  <si>
    <t>Centre Hospitalier de Plouguernevel</t>
  </si>
  <si>
    <t>Centre Hospitalier de Guémené sur Scorff</t>
  </si>
  <si>
    <t>Centre médical Rey Leroux - La Bouexière</t>
  </si>
  <si>
    <t>350048518</t>
  </si>
  <si>
    <t>CH des Marches de Bretagne</t>
  </si>
  <si>
    <t>50A</t>
  </si>
  <si>
    <t>SSR polyvalent</t>
  </si>
  <si>
    <t>51A</t>
  </si>
  <si>
    <t>Appareil locomoteur</t>
  </si>
  <si>
    <t>52A</t>
  </si>
  <si>
    <t>Système nerveux</t>
  </si>
  <si>
    <t>53A</t>
  </si>
  <si>
    <t>54A</t>
  </si>
  <si>
    <t>Respiratoires</t>
  </si>
  <si>
    <t>55A</t>
  </si>
  <si>
    <t>56A</t>
  </si>
  <si>
    <t>Affections oncohématologiques</t>
  </si>
  <si>
    <t>57A</t>
  </si>
  <si>
    <t>Affections des brûlés</t>
  </si>
  <si>
    <t>58A</t>
  </si>
  <si>
    <t>Affections liées aux conduites addictives</t>
  </si>
  <si>
    <t>59A</t>
  </si>
  <si>
    <t>PAPD</t>
  </si>
  <si>
    <t>Cardio
vasculaires</t>
  </si>
  <si>
    <t>MRC St Joseph - Quimperlé</t>
  </si>
  <si>
    <t>CHIC - Quimper</t>
  </si>
  <si>
    <t>50E, 50P, 50J</t>
  </si>
  <si>
    <t>51E, 51P, 51J</t>
  </si>
  <si>
    <t>52E, 52P, 52J</t>
  </si>
  <si>
    <t>54E,54P, 54J</t>
  </si>
  <si>
    <t>55E, 55P, 55J</t>
  </si>
  <si>
    <t>57E, 57P, 57J</t>
  </si>
  <si>
    <t>-</t>
  </si>
  <si>
    <t>Age médian</t>
  </si>
  <si>
    <t>Part des 75 ans et plus</t>
  </si>
  <si>
    <t>délai médian entre l'intervention chirurgicale et l'entrée en SSR</t>
  </si>
  <si>
    <t>Part des 0-5 ans</t>
  </si>
  <si>
    <t>Systèmes métabolique et endocrinien</t>
  </si>
  <si>
    <t>%</t>
  </si>
  <si>
    <t>Clinique Les Glénan - Bénodet</t>
  </si>
  <si>
    <t>CHBA - Vannes</t>
  </si>
  <si>
    <t>Territoire de santé N°1</t>
  </si>
  <si>
    <t>Territoire de santé N°2</t>
  </si>
  <si>
    <t>Territoire de santé N°3</t>
  </si>
  <si>
    <t>Territoire de santé N°4</t>
  </si>
  <si>
    <t>Territoire de santé N°5</t>
  </si>
  <si>
    <t>Territoire de santé N°6</t>
  </si>
  <si>
    <t>Territoire de santé N°7</t>
  </si>
  <si>
    <t>Territoire de santé N°8</t>
  </si>
  <si>
    <t>CHCB - Pontivy</t>
  </si>
  <si>
    <t>CH - Quimperlé</t>
  </si>
  <si>
    <t>Part des 75 ans et plus = Nombre de journées relatives à des patients âgés de 75 ans ou plus / Nombre total de journées.</t>
  </si>
  <si>
    <t>Age médian = Age correspondant à 50% des journées prises en charge.</t>
  </si>
  <si>
    <t>Délai médian entre l'intervention chirurgicale et l'entrée en SSR = délai correspondant à 50% des séjours débutés en 2012 et successifs à une intervention chirurgicale.</t>
  </si>
  <si>
    <t>Etablissements exclusivement SSR pédiatriques</t>
  </si>
  <si>
    <t>Part des séjours post chirurgicaux = Nombre de séjours débutés en 2013 successifs à une intervention chirurgicale / Nombre de séjours débutés en 2013.</t>
  </si>
  <si>
    <t>220021968</t>
  </si>
  <si>
    <t>MRC Kéraliguen - Ploemeur</t>
  </si>
  <si>
    <t>Recettes de la journée SSR = DAF SSR / Nombre de journées SSR</t>
  </si>
  <si>
    <t>290000983</t>
  </si>
  <si>
    <t>Nombre de séjours</t>
  </si>
  <si>
    <t>Score moyen de dep. phys. à l'entrée en SSR</t>
  </si>
  <si>
    <t>Score moyen de dep. cogn. à l'entrée en SSR</t>
  </si>
  <si>
    <t>Nombre moyen d'actes de prise en charge à visée thérapeutique par journée de présence</t>
  </si>
  <si>
    <t>51A Affections de l'appareil locomoteur - Hospitalisation complète</t>
  </si>
  <si>
    <t>Score moyen de dépendance = Somme des scores de dépendance lors de la 1ère semaine d'hospitalisation / Nombre de RHA correspondant à la 1ère semaine d'hospitalisation.</t>
  </si>
  <si>
    <t>Nombre moyen d'actes de prise en charge à visée thérapeutique par journée de présence = Nombre d'actes CSARR des chapitres 01 à 08 associés au code hiérarchie '02' / Nombre de journées de présence hors week-end</t>
  </si>
  <si>
    <t>51A Affections de l'appareil locomoteur - Hospitalisation partielle</t>
  </si>
  <si>
    <t>52A Affections du système nerveux - Hospitalisation complète</t>
  </si>
  <si>
    <t>52A Affections du système nerveux - Hospitalisation Partielle</t>
  </si>
  <si>
    <t>53A Affections cardiovasculaires - Hospitalisation complète</t>
  </si>
  <si>
    <t>53A Affections cardiovasculaires - Hospitalisation partielle</t>
  </si>
  <si>
    <t>54A Affections respiratoires - Hospitalisation complète</t>
  </si>
  <si>
    <t>54A Affections respiratoires - Hospitalisation partielle</t>
  </si>
  <si>
    <t>55A Affections des systèmes digestif, métabolique et endocrinien - Hospitalisation complète</t>
  </si>
  <si>
    <t>55A Affections des systèmes digestif, métabolique et endocrinien - Hospitalisation partielle</t>
  </si>
  <si>
    <t>56A Affections oncohématologiques - Hospitalisation complète</t>
  </si>
  <si>
    <t>58A Affections liées aux conduites addictives - Hospitalisation complète</t>
  </si>
  <si>
    <t>58A Affections liées aux conduites addictives - Hospitalisation partielle</t>
  </si>
  <si>
    <t>57A affections des brûlés - Hospitalisation complète</t>
  </si>
  <si>
    <t>57A affections des brûlés - Hospitalisation partielle</t>
  </si>
  <si>
    <t>59A Affections de la personne âgée polypathologique, dépendante ou à risque de dépendance - Hospitalisation complète</t>
  </si>
  <si>
    <t>59A Affections de la personne âgée polypathologique, dépendante ou à risque de dépendance - Hospitalisation partielle</t>
  </si>
  <si>
    <t>50E SSR Polyvalents - Hospitalisation partielle</t>
  </si>
  <si>
    <t>51E Affections de l'appareil locomoteur - Hospitalisation complète</t>
  </si>
  <si>
    <t>51E Affections de l'appareil locomoteur - Hospitalisation partielle</t>
  </si>
  <si>
    <t>52E Affections du système nerveux - Hospitalisation complète</t>
  </si>
  <si>
    <t>52E Affections du système nerveux - Hospitalisation partielle</t>
  </si>
  <si>
    <t>54E Affections respiratoires - Hospitalisation complète</t>
  </si>
  <si>
    <t>54E Affections respiratoires - Hospitalisation partielle</t>
  </si>
  <si>
    <t>57E Affections des brûlés - Hospitalisation complète</t>
  </si>
  <si>
    <t>57E Affections des brûlés - Hospitalisation partielle</t>
  </si>
  <si>
    <t>Liste SSR</t>
  </si>
  <si>
    <t>Liste T2A</t>
  </si>
  <si>
    <t>Montant transmis en €</t>
  </si>
  <si>
    <t>Liste T2A : spécialités pharmaceutiques mentionnées à l'article L162-22-7 du code de la sécurité sociale.
Liste SSR : spécialités pharmaceutiques spécifiques au secteur SSR. Liste établie et maintenue par le ministère.</t>
  </si>
  <si>
    <t>Part des séjours post chirurgie</t>
  </si>
  <si>
    <t>Nombre moyen d'actes d'évaluation par séjour = Nombre d'actes CSARR des chapitres 01 à 08 associés au code hiérarchie '01' / Nombre de séjours</t>
  </si>
  <si>
    <t>Part réalisée en HC</t>
  </si>
  <si>
    <t>Part réalisée en HP</t>
  </si>
  <si>
    <t>CHM Plérin</t>
  </si>
  <si>
    <t>CSSR Les Chatelets</t>
  </si>
  <si>
    <t>Le Divit - Ploemeur</t>
  </si>
  <si>
    <t>CH Tréguier</t>
  </si>
  <si>
    <t>CH Douarnenez</t>
  </si>
  <si>
    <t>CH St Brieuc</t>
  </si>
  <si>
    <t>CH Quimperlé</t>
  </si>
  <si>
    <t>CH Lannion</t>
  </si>
  <si>
    <t>CH Dinan</t>
  </si>
  <si>
    <t>CHBA</t>
  </si>
  <si>
    <t>CH Guingamp</t>
  </si>
  <si>
    <t>CH Paimpol</t>
  </si>
  <si>
    <t>CH St Malo</t>
  </si>
  <si>
    <t>CH Landerneau</t>
  </si>
  <si>
    <t>CH La Guerche de Bretagne</t>
  </si>
  <si>
    <t>CH Grand Fougeray</t>
  </si>
  <si>
    <t>CH Montfort sur Meu</t>
  </si>
  <si>
    <t>CH Saint-Méen le Grand</t>
  </si>
  <si>
    <t>MRC STV - Baguer Morvan</t>
  </si>
  <si>
    <t>CH Guémené sur Scorff</t>
  </si>
  <si>
    <t>290000728</t>
  </si>
  <si>
    <t>HIA - Brest</t>
  </si>
  <si>
    <t>Centre Hospitalier - Lannion</t>
  </si>
  <si>
    <t>Centre Hospitalier  - Lannion</t>
  </si>
  <si>
    <t>Fondation Ildys site de Ty-Yann</t>
  </si>
  <si>
    <t>Fondation Ildys site de Perharidy</t>
  </si>
  <si>
    <t>Fondation Ildys site St Luc</t>
  </si>
  <si>
    <t>Nombre de séances par séjour</t>
  </si>
  <si>
    <t>CH - Lannion</t>
  </si>
  <si>
    <t>Nombre de séances par séjour = Nombre de séances relatives à des séjours complets sur l'année rapporté au nombre de séjours complets sur l'année.</t>
  </si>
  <si>
    <t>Part des séjours en hospitalisation partielle suite à une hospitalisation complète = Nombre de séjours en hospitalisation partielle associés à un séjour en hospitalisation complète (chainage) rapporté au nombre de séjours en hospitalisation partielle.</t>
  </si>
  <si>
    <t xml:space="preserve">Clinique des Augustines </t>
  </si>
  <si>
    <t>Part des séjours en HP suite à une HC SSR</t>
  </si>
  <si>
    <t>CH Pays de Morlaix</t>
  </si>
  <si>
    <t>Fondation Ildys Perharidy</t>
  </si>
  <si>
    <t>CPC l'Avancée - St Brieuc</t>
  </si>
  <si>
    <t>Fondation Ildys Ty-Yann</t>
  </si>
  <si>
    <t xml:space="preserve">Clinique Les Glénan </t>
  </si>
  <si>
    <t xml:space="preserve"> Le Divit - Ploemeur</t>
  </si>
  <si>
    <t>CHBS - Lorient</t>
  </si>
  <si>
    <t>Hôpital STV Bain Bretagne</t>
  </si>
  <si>
    <t>A.Gardiner - Dinard</t>
  </si>
  <si>
    <t>CHCB Pontivy</t>
  </si>
  <si>
    <t>CH - St Malo</t>
  </si>
  <si>
    <t>CH - St Brieuc</t>
  </si>
  <si>
    <t>Hôpital  - Dinard</t>
  </si>
  <si>
    <t>Fondation Ildys  Perharidy</t>
  </si>
  <si>
    <t xml:space="preserve">Polyclinique St Laurent </t>
  </si>
  <si>
    <t>CPC Le Phare - Lorient</t>
  </si>
  <si>
    <t>CPC Kerdudo - Guidel</t>
  </si>
  <si>
    <t>CPC l'Escale - Rennes</t>
  </si>
  <si>
    <t>50A SSR Polyvalents  - Hospitalisation complète</t>
  </si>
  <si>
    <t>50E SSR Polyvalents - Hospitalisation complète</t>
  </si>
  <si>
    <t>55E Affections des systèmes digestif, métabolique et endocrinien - Hospitalisation complète</t>
  </si>
  <si>
    <t>55E Affections des systèmes digestif, métabolique et endocrinien - Hospitalisation partielle</t>
  </si>
  <si>
    <t>Fiondation Ildys site de Ty-Yann</t>
  </si>
  <si>
    <t>Recettes de la journée SSR = Montant remboursé par l'Assurance Maladie / Nombre de journées SSR</t>
  </si>
  <si>
    <t>Bretagne codes en erreur</t>
  </si>
  <si>
    <t>CHRU Brest</t>
  </si>
  <si>
    <t>CHRU Rennes</t>
  </si>
  <si>
    <t>CH des Pays de Morlaix</t>
  </si>
  <si>
    <t>CHBS- Lorient</t>
  </si>
  <si>
    <t>HSTV - Bain de Bretagne</t>
  </si>
  <si>
    <t>CM Rey Leroux - La Bouexière</t>
  </si>
  <si>
    <t>CH - Dinan</t>
  </si>
  <si>
    <t>CPC Escale - Rennes</t>
  </si>
  <si>
    <t>Fondation Ildys</t>
  </si>
  <si>
    <t>Pôle gériatrique rennais - Chantepie</t>
  </si>
  <si>
    <t>Pôle gériatrique rennais</t>
  </si>
  <si>
    <r>
      <t>Source</t>
    </r>
    <r>
      <rPr>
        <sz val="8"/>
        <rFont val="Arial"/>
        <family val="2"/>
      </rPr>
      <t xml:space="preserve"> : Base régionale PMSI SSR 2016, ATIH</t>
    </r>
  </si>
  <si>
    <t>Clinique Kerléna - Roscoff</t>
  </si>
  <si>
    <t>L'activité agrégée de la Fondation Ildys est donnée à titre indicatif afin de calculer les évolutions d'activité sur l'ensemble des sites.</t>
  </si>
  <si>
    <t>dont &gt;=  80 ans</t>
  </si>
  <si>
    <t>Centre Hospitalier  - Landerneau</t>
  </si>
  <si>
    <r>
      <t>Source</t>
    </r>
    <r>
      <rPr>
        <sz val="8"/>
        <rFont val="Arial"/>
        <family val="2"/>
      </rPr>
      <t xml:space="preserve"> : Base régionale PMSI SSR 2015, 2016, ATIH</t>
    </r>
  </si>
  <si>
    <t>Taux de fuite 2016</t>
  </si>
  <si>
    <t>Taux d'attractivité 2016</t>
  </si>
  <si>
    <r>
      <t>Source</t>
    </r>
    <r>
      <rPr>
        <sz val="8"/>
        <rFont val="Arial"/>
        <family val="2"/>
      </rPr>
      <t xml:space="preserve"> : Base régionale PMSI SSR 2015, 2016, ATIH 
ARS Bretagne, PARE</t>
    </r>
  </si>
  <si>
    <r>
      <t>Source</t>
    </r>
    <r>
      <rPr>
        <sz val="8"/>
        <rFont val="Arial"/>
        <family val="2"/>
      </rPr>
      <t xml:space="preserve"> : Base régionale PMSI SSR 2015, 2016, ATIH 
ARS Bretagne, SNIIRAM</t>
    </r>
  </si>
  <si>
    <t>HIA-Brest</t>
  </si>
  <si>
    <t>Nombre de patients est calculé à partir du N° de chaînage des séjours correctement chaînés (critère chaînage='000000000')</t>
  </si>
  <si>
    <t>Nombre moyen d'actes d'éducation et d'information par séjour</t>
  </si>
  <si>
    <t>Nombre moyen d'actes d'activité et participation par séjour</t>
  </si>
  <si>
    <t>Centre Hospitalier - Landerneau</t>
  </si>
  <si>
    <t>CH de Douarnenez</t>
  </si>
  <si>
    <t>CH Bretagne Sud - Lorient</t>
  </si>
  <si>
    <t>Ets santé Le Divit - Ploemeur</t>
  </si>
  <si>
    <t>Clinique Augustines - Malestroit</t>
  </si>
  <si>
    <t>CH Bretagne Atlantique-Vannes</t>
  </si>
  <si>
    <t>HSTV - Bain Bretagne</t>
  </si>
  <si>
    <t>CH de La Guerche de Bretagne</t>
  </si>
  <si>
    <t>CH  du Grand Fougeray</t>
  </si>
  <si>
    <t>CHr  de Montfort sur Meu</t>
  </si>
  <si>
    <t>CH de Saint-Méen le Grand</t>
  </si>
  <si>
    <t xml:space="preserve">Pôle gériatrique rennais </t>
  </si>
  <si>
    <t>Centre Hospitalier - Dinan</t>
  </si>
  <si>
    <t>Centre Hospitalier - St Malo</t>
  </si>
  <si>
    <t>CH de Plouguernevel</t>
  </si>
  <si>
    <t>CH de Guémené sur Scorff</t>
  </si>
  <si>
    <t>CHde Centre Bretagne - Pontivy</t>
  </si>
  <si>
    <t>CSSR Chatelets - Ploufragan</t>
  </si>
  <si>
    <t>Cl. Saint Joseph - Combourg</t>
  </si>
  <si>
    <t>Polycl. St Laurent - Rennes</t>
  </si>
  <si>
    <t>HIA  - Brest</t>
  </si>
  <si>
    <t>Cl. des Augustines - Malestroit</t>
  </si>
  <si>
    <t>Fondation Ildys site Perharidy</t>
  </si>
  <si>
    <t>Nombre moyen d'actes d'éducation et d'information par séjour = Nombre d'actes CSARR du chapitre 10 / Nombre de séjours</t>
  </si>
  <si>
    <t>Nombre moyen d'actes d'activité et participation par séjour = Nombre d'actes CSARR du chapitre 11 / Nombre de séjours</t>
  </si>
  <si>
    <t>Fondation Ildys - Perharidy</t>
  </si>
  <si>
    <t>CRF Tréboul - Douarnenez</t>
  </si>
  <si>
    <t>CRF Kerpape - Ploemeur</t>
  </si>
  <si>
    <t>Cl. Augustines - Malestroit</t>
  </si>
  <si>
    <t>Pôle MPR St Hélier</t>
  </si>
  <si>
    <t>CH  Marches de Bretagne</t>
  </si>
  <si>
    <t>CH - Guingamp</t>
  </si>
  <si>
    <t>Le Patis Fraux Vern s/ s.</t>
  </si>
  <si>
    <t>CRF Tréboul Douarnenez</t>
  </si>
  <si>
    <t>Clinique Kerléna Roscoff</t>
  </si>
  <si>
    <t>CH Marches de Bretagne</t>
  </si>
  <si>
    <t xml:space="preserve">Pôle MPR St Hélier </t>
  </si>
  <si>
    <t>Fondation Ildys site Ty Yann</t>
  </si>
  <si>
    <t>CRF Kerpape</t>
  </si>
  <si>
    <t>CPC Avancée - St Brieuc</t>
  </si>
  <si>
    <t>Cl. Kerléna - Roscoff</t>
  </si>
  <si>
    <t>Cl. Kerléna</t>
  </si>
  <si>
    <t xml:space="preserve">Cl. Augustines </t>
  </si>
  <si>
    <t xml:space="preserve">CSSR Chatelets </t>
  </si>
  <si>
    <t>Ty-Yann</t>
  </si>
  <si>
    <t>CM Rey Leroux</t>
  </si>
  <si>
    <t>Perharidy</t>
  </si>
  <si>
    <t>CMP Beaulieu</t>
  </si>
  <si>
    <t xml:space="preserve">CRF Kerpape </t>
  </si>
  <si>
    <t>CHIC Quimper</t>
  </si>
  <si>
    <t>CM 01
Affections du système nerveux</t>
  </si>
  <si>
    <t>CM 02
Affections de l'œil</t>
  </si>
  <si>
    <t>CM 03
Affections des oreilles, du nez, de la bouche et des dents</t>
  </si>
  <si>
    <t>CM 04
Affections de l'appareil respiratoire</t>
  </si>
  <si>
    <t>CM 05
 Affections de l'appareil circulatoire</t>
  </si>
  <si>
    <t>Part réalisée en SSR spécialisés</t>
  </si>
  <si>
    <t>CM 06
Affections des organes digestifs</t>
  </si>
  <si>
    <t>CM 08
Affections et traumatismes du système ostéo-articulaire</t>
  </si>
  <si>
    <t>CM 09
Affections de la peau, des tissus sous-cutanés et des seins</t>
  </si>
  <si>
    <t>CM 10
Affections endocriniennes, métaboliques et nutritionnelles</t>
  </si>
  <si>
    <t>CM 11
Affections de l'appareil génito-urinaire</t>
  </si>
  <si>
    <t>CM 16
Affections du sang, des organes hématopoïetiques et du système immunitaire</t>
  </si>
  <si>
    <t>CM 18
Maladies infectieuses, virales ou parasitaires</t>
  </si>
  <si>
    <t>CM 19
Troubles mentaux et du comportement</t>
  </si>
  <si>
    <t>CM 23
Autres motifs de recours au service de santé</t>
  </si>
  <si>
    <t>CM 27
Post greffes d'organes</t>
  </si>
  <si>
    <t>Fondation Ildys  site de Ty-Yann</t>
  </si>
  <si>
    <t>Fondation Ildys  site de Perharidy</t>
  </si>
  <si>
    <t>Fondation Ildys site Ty-Yann</t>
  </si>
  <si>
    <t>CH - Landerneau</t>
  </si>
  <si>
    <t>Fondation Ildys - Ty-Yann</t>
  </si>
  <si>
    <t>Fondation Ildys - St Luc</t>
  </si>
  <si>
    <t>CH - Douarnenez</t>
  </si>
  <si>
    <t>CH - Le Faouët</t>
  </si>
  <si>
    <t>CH - Port-Louis</t>
  </si>
  <si>
    <t>ES Le Divit - Ploemeur</t>
  </si>
  <si>
    <t>CH - La Guerche de Bretagne</t>
  </si>
  <si>
    <t>CH - Grand Fougeray</t>
  </si>
  <si>
    <t>CH - Montfort sur Meu</t>
  </si>
  <si>
    <t>CH - Saint-Méen le Grand</t>
  </si>
  <si>
    <t>Le Patis Fraux - Vern s/ seiche</t>
  </si>
  <si>
    <t>Cl. de l'Elorn - Landerneau</t>
  </si>
  <si>
    <t>Maison de Velleda - Plancoët</t>
  </si>
  <si>
    <t>Hôpital A. Gardiner - Dinard</t>
  </si>
  <si>
    <t>Centre Hospitalier - St Brieuc</t>
  </si>
  <si>
    <t>CH - Plouguernevel</t>
  </si>
  <si>
    <t>CH - Guémené sur Scorff</t>
  </si>
  <si>
    <t>CH Centre Bretagne - Pontivy</t>
  </si>
  <si>
    <t>Nombre de GME pour décrire 80% de l'activité</t>
  </si>
  <si>
    <t>Nombre de catégories différentes d'intervenants RR</t>
  </si>
  <si>
    <t>Part des actes RR réalisés par un infirmier</t>
  </si>
  <si>
    <t>Score moyen de dépendance physique à l'entrée en SSR en HC</t>
  </si>
  <si>
    <t>Score moyen de dépendance cognitive à l'entrée en SSR en HC</t>
  </si>
  <si>
    <t>Part des journées en attente de placement en HC</t>
  </si>
  <si>
    <t>Part des séjours avec un chaînage correct</t>
  </si>
  <si>
    <t>Part des RHA sans acte RR</t>
  </si>
  <si>
    <t>CH des Marches de Bretagne - Antrain</t>
  </si>
  <si>
    <t>Fondation Ildys site de Ty Yann</t>
  </si>
  <si>
    <t>Part des séjours groupés en erreur</t>
  </si>
  <si>
    <r>
      <t>Source</t>
    </r>
    <r>
      <rPr>
        <sz val="8"/>
        <rFont val="Arial"/>
        <family val="2"/>
      </rPr>
      <t xml:space="preserve"> : Base régionale PMSI SSR 2017, ATIH</t>
    </r>
  </si>
  <si>
    <t>560000044</t>
  </si>
  <si>
    <t>Centre Hospitalier A. Guérin Ploërmel</t>
  </si>
  <si>
    <t>CHIC Redon-Carentoir</t>
  </si>
  <si>
    <t>CH du Penthièvre et du Poudouvre</t>
  </si>
  <si>
    <t>Etablissements exclusivement SSR Addicto</t>
  </si>
  <si>
    <t>CH Bretagne Atlantique - Vannes</t>
  </si>
  <si>
    <t>CH Pierre Le Damany - Lannion</t>
  </si>
  <si>
    <t>CH Ferdinand Grall - Landerneau</t>
  </si>
  <si>
    <t>MRC St Thomas Villeneuve - Baguer Morvan</t>
  </si>
  <si>
    <t>Evol./2016</t>
  </si>
  <si>
    <r>
      <rPr>
        <u/>
        <sz val="8"/>
        <rFont val="Arial"/>
        <family val="2"/>
      </rPr>
      <t>Source</t>
    </r>
    <r>
      <rPr>
        <sz val="8"/>
        <rFont val="Arial"/>
        <family val="2"/>
      </rPr>
      <t xml:space="preserve"> : Tableau OVALIDE SSR N°1V1VMED M12 2017</t>
    </r>
  </si>
  <si>
    <t>montant 2016</t>
  </si>
  <si>
    <t>CH A. Guérin - Ploërmel</t>
  </si>
  <si>
    <r>
      <rPr>
        <u/>
        <sz val="10"/>
        <rFont val="Arial"/>
        <family val="2"/>
      </rPr>
      <t>Source</t>
    </r>
    <r>
      <rPr>
        <sz val="10"/>
        <rFont val="Arial"/>
        <family val="2"/>
      </rPr>
      <t xml:space="preserve"> : Tableau OVALIDE SSR N°2VVACE M12 2017</t>
    </r>
  </si>
  <si>
    <t>Evol. / 2016</t>
  </si>
  <si>
    <t>CH de Penthièvre et du Poudouvre</t>
  </si>
  <si>
    <r>
      <t>Source</t>
    </r>
    <r>
      <rPr>
        <sz val="8"/>
        <rFont val="Arial"/>
        <family val="2"/>
      </rPr>
      <t xml:space="preserve"> : Base régionale PMSI SSR 2016 et 2017, ATIH</t>
    </r>
  </si>
  <si>
    <t>Les journées de 2016 ont été retraitées dans le calcul des évolutions pour tenir compte de l'évolution de la définition de la journée de présence PMSI SSR en hospitalisation complète.</t>
  </si>
  <si>
    <t>L'activité agrégée des CH de Josselin, Malestroit et Ploërmel est donnée à titre indicatif afin de calculer les évolutions d'activité sur l'ensemble des sites.</t>
  </si>
  <si>
    <t>CH Josselein, Malestroit et Ploërmel</t>
  </si>
  <si>
    <t>Centre Hospitalier A. Guérin - Ploërmel</t>
  </si>
  <si>
    <t>Centre Hospitalier du Penthièvre et du Poudouvre</t>
  </si>
  <si>
    <t>Centre Hospitalier Intercommunal Redon - Carentoir</t>
  </si>
  <si>
    <t>HC : Hospitaliation Complète      HJN : Hospitalisation de Jour ou de Nuit       TCA : Traitement et Cure Ambulatoire</t>
  </si>
  <si>
    <r>
      <t>Source</t>
    </r>
    <r>
      <rPr>
        <sz val="8"/>
        <rFont val="Arial"/>
        <family val="2"/>
      </rPr>
      <t xml:space="preserve"> : Base régionale PMSI SSR 2017 ATIH</t>
    </r>
  </si>
  <si>
    <t>CHIC Redon - Carentoir</t>
  </si>
  <si>
    <t>CHIC  Quimper</t>
  </si>
  <si>
    <t>Paimpol, CHU Rennes, Redon nouveaux</t>
  </si>
  <si>
    <t>ACE théorique 2017</t>
  </si>
  <si>
    <t>Montant base de remboursement 2017</t>
  </si>
  <si>
    <t>Evolution / 2016</t>
  </si>
  <si>
    <t>Montant Assurance Maladie (10 %)</t>
  </si>
  <si>
    <t>Centre Hospitalier de Ploërmel</t>
  </si>
  <si>
    <t>CHIC Redon - carentoir</t>
  </si>
  <si>
    <t xml:space="preserve"> Ty-Yann</t>
  </si>
  <si>
    <t xml:space="preserve"> Perharidy</t>
  </si>
  <si>
    <t>Nombre de journées 2017</t>
  </si>
  <si>
    <t>Taux de fuite 2017</t>
  </si>
  <si>
    <t>Taux d'attractivité 2017</t>
  </si>
  <si>
    <r>
      <t>Source</t>
    </r>
    <r>
      <rPr>
        <sz val="8"/>
        <rFont val="Arial"/>
        <family val="2"/>
      </rPr>
      <t xml:space="preserve"> : Base régionale PMSI SSR 2016, 2017, ATIH</t>
    </r>
  </si>
  <si>
    <t>CH du Penthièvre et du poudouvre</t>
  </si>
  <si>
    <t>Nombre de journées 2017 - SSR Polyvalents - Adultes</t>
  </si>
  <si>
    <t>Nombre de journées 2017 - SSR Affections de l'appareil locomoteur - Adultes</t>
  </si>
  <si>
    <t>Nombre de journées 2017 - SSR Affections du système nerveux - Adultes</t>
  </si>
  <si>
    <t>Nombre de journées 2017 - SSR Affections cardiovasculaires- Adultes</t>
  </si>
  <si>
    <t>Nombre de journées 2017 - Affections des systèmes digestif, métabolique et endocrinien - Adultes</t>
  </si>
  <si>
    <t>Nombre de journées 2017 - SSR Affections respiratoires- Adultes</t>
  </si>
  <si>
    <t>Nombre de journées 2017 - SSR Affections liées aux conduites addictives - Adultes</t>
  </si>
  <si>
    <t xml:space="preserve">Nombre de journées 2017 - SSR PAPD </t>
  </si>
  <si>
    <t>Nombre de journées 2017 - SSR Polyvalents - Enfants et adolescents</t>
  </si>
  <si>
    <t>Nombre de journées 2017 - SSR Affections du système nerveux - Enfants et adolescents</t>
  </si>
  <si>
    <t>Nombre de journées 2017 - SSR Affections de l'appareil locomoteur - Enfants et adolescents</t>
  </si>
  <si>
    <t>CH Penthièvre et Poudouvre</t>
  </si>
  <si>
    <t>CHIC redon-Carentoir</t>
  </si>
  <si>
    <t>CH Penthièvre et poudouvre</t>
  </si>
  <si>
    <t>Evol. / 2016
en journées</t>
  </si>
  <si>
    <t>Part des séjours valorisés</t>
  </si>
  <si>
    <t>Coefficient de spécialisation</t>
  </si>
  <si>
    <t>Coefficient de transition</t>
  </si>
  <si>
    <r>
      <t>Source</t>
    </r>
    <r>
      <rPr>
        <sz val="8"/>
        <rFont val="Arial"/>
        <family val="2"/>
      </rPr>
      <t xml:space="preserve"> : Base régionale PMSI SSR 2017, ATIH
Tableau OVALIDE SSR N°1V3RAME</t>
    </r>
  </si>
  <si>
    <t>NC</t>
  </si>
  <si>
    <t>DMA / DMA théorique</t>
  </si>
  <si>
    <t>ND</t>
  </si>
  <si>
    <t>L'activité agrégée de la Fondation Ildys est donnée à titre indicatif afin de suivre la DMA sur l'ensemble des sites.</t>
  </si>
  <si>
    <t>L'activité agrégée des CH de Josselin, Malestroit et Ploërmel est donnée à titre indicatif afin de suivre la DMA sur l'ensemble des sites.</t>
  </si>
  <si>
    <t>Année 2017</t>
  </si>
  <si>
    <t>DAF hors CNR</t>
  </si>
  <si>
    <t>ACE</t>
  </si>
  <si>
    <t>MIG</t>
  </si>
  <si>
    <t>MO</t>
  </si>
  <si>
    <t>DMA</t>
  </si>
  <si>
    <t xml:space="preserve">Total Recettes </t>
  </si>
  <si>
    <t>Recette de la journée SSR</t>
  </si>
  <si>
    <t>Année 2016</t>
  </si>
  <si>
    <t>Centre médical  - La Bouexière</t>
  </si>
  <si>
    <t>CH de Bretagne Sud - Lorient</t>
  </si>
  <si>
    <t xml:space="preserve">Fondation Ildys </t>
  </si>
  <si>
    <t>CH du Pentièvre et du Poudouvre</t>
  </si>
  <si>
    <t>Hors CNR = Hors crédits non reconductibles</t>
  </si>
  <si>
    <t>ACE = Consultations externes</t>
  </si>
  <si>
    <t>MIG = Missions d'intérêt général</t>
  </si>
  <si>
    <t>DMA = Dotation Modulée à l'Activité</t>
  </si>
  <si>
    <t>CH René Pléven - Dinan</t>
  </si>
  <si>
    <t>CeH Y. Le Foll - St Brieuc</t>
  </si>
  <si>
    <t>Montant remboursé par l'Assurance Maladie</t>
  </si>
  <si>
    <t>Score RR median en HP</t>
  </si>
  <si>
    <t>Score RR median en HC</t>
  </si>
  <si>
    <t>Score RR median : Le score des actes de rééducation-réadaptation (score RR) est calculé en additionnant les pondérations des actes de rééducation-réadaptation codés (CSARR et CCAM) puis en divisant le résultat par le nombre de jours de présence en semaine. Pour un séjour d'hospitalisation complète, le score RR est calculé sur l'ensemble des RHS du séjour. Dans un séjour d'hospitalisation partielle, le score RR est calculé indépendemment pour chaque RHS.
En HP, le score RR médian est le score RR correspondant à 50 % des RHA en HP.
En HC, le score RR médian est le score RR correspondant à 50 % des séjours en HC.</t>
  </si>
  <si>
    <t>La part de séjours valorisés = nombre de séjours valorisés / nombre de séjours transmis</t>
  </si>
  <si>
    <t>Score RR median</t>
  </si>
  <si>
    <t>Journées 2017</t>
  </si>
  <si>
    <t>Journées 2016</t>
  </si>
  <si>
    <t>Part des adressages directes en SSR en HC</t>
  </si>
  <si>
    <t>Part des patients pris en charge en SSR ayant bénéficié d'au moins  un acte de rééducation d'éducation thérapeutique</t>
  </si>
  <si>
    <t>Ratio entre ressources et charges propres à l'activité de SSR</t>
  </si>
  <si>
    <t xml:space="preserve">Part des adressages directes en SSR en HC = Nombre de séjours SSR pris en charge en hospitalisation complète dont le mode d’entrée n’est pas un transfert ou une mutation du court séjour / Nombre de séjours SSR pris en charge en hospitalisation complète </t>
  </si>
  <si>
    <t>Part des patients pris en charge en SSR ayant bénéficié d'au moins  un acte de rééducation d'éducation thérapeutique = Nombre de patients pris en charge en SSR avec au moins un acte de rééducation du chapitre 10 du CSARR éducation et information / Nombre total de patients pris en charge en SSR</t>
  </si>
  <si>
    <t>CH du Penthièvre et Poudouvre</t>
  </si>
  <si>
    <t>Ratio entre ressources et charges propres à l'activité de SSR = Ressources SSR annuelles totales (DAF SSR(CF) + Recettes T2 SSR(RTC)) / Charges nettes majorées SSR (RTC)</t>
  </si>
  <si>
    <t>0,8*</t>
  </si>
  <si>
    <t>0,9*</t>
  </si>
  <si>
    <t>*Pas de produits de T2 déclarés dans le RTC, le ratio est probablement minoré.</t>
  </si>
  <si>
    <t>0,7*</t>
  </si>
  <si>
    <t>1,4*</t>
  </si>
  <si>
    <t>1,1*</t>
  </si>
  <si>
    <t>1,1**</t>
  </si>
  <si>
    <t>**Pour la Fondation Ildys, un seul site financier dans le RTC, le Ratio est indiqué pour le site de Pérharidy mais il prend bien en compte l'ensemble des ressources et des charges des 3 sites.</t>
  </si>
  <si>
    <r>
      <t>Source</t>
    </r>
    <r>
      <rPr>
        <sz val="8"/>
        <rFont val="Arial"/>
        <family val="2"/>
      </rPr>
      <t xml:space="preserve"> : Base régionale PMSI SSR 2017, ATIH - Base régionale RTC 2016 - Allocation de ressources 2016</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</si>
</sst>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quot;_-;\-* #,##0.00\ &quot;€&quot;_-;_-* &quot;-&quot;??\ &quot;€&quot;_-;_-@_-"/>
    <numFmt numFmtId="164" formatCode="0.0%"/>
    <numFmt numFmtId="165" formatCode="#,##0\ &quot;€&quot;"/>
    <numFmt numFmtId="166" formatCode="0.0"/>
    <numFmt numFmtId="167" formatCode="#,##0.0\ &quot;€&quot;"/>
    <numFmt numFmtId="168" formatCode="#,##0.0"/>
    <numFmt numFmtId="169" formatCode="#,##0\ _€"/>
  </numFmts>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8"/>
      <name val="Arial"/>
      <family val="2"/>
    </font>
    <font>
      <sz val="10"/>
      <name val="Arial"/>
      <family val="2"/>
    </font>
    <font>
      <u/>
      <sz val="8"/>
      <name val="Arial"/>
      <family val="2"/>
    </font>
    <font>
      <i/>
      <sz val="10"/>
      <name val="Arial"/>
      <family val="2"/>
    </font>
    <font>
      <sz val="9"/>
      <name val="Arial"/>
      <family val="2"/>
    </font>
    <font>
      <sz val="7"/>
      <name val="Arial"/>
      <family val="2"/>
    </font>
    <font>
      <b/>
      <sz val="8"/>
      <color indexed="9"/>
      <name val="Arial"/>
      <family val="2"/>
    </font>
    <font>
      <b/>
      <sz val="10"/>
      <color indexed="9"/>
      <name val="Arial"/>
      <family val="2"/>
    </font>
    <font>
      <b/>
      <sz val="7"/>
      <color indexed="9"/>
      <name val="Arial"/>
      <family val="2"/>
    </font>
    <font>
      <sz val="7"/>
      <color indexed="9"/>
      <name val="Arial"/>
      <family val="2"/>
    </font>
    <font>
      <sz val="10"/>
      <color indexed="9"/>
      <name val="Arial"/>
      <family val="2"/>
    </font>
    <font>
      <i/>
      <sz val="8"/>
      <name val="Arial"/>
      <family val="2"/>
    </font>
    <font>
      <b/>
      <i/>
      <sz val="8"/>
      <name val="Arial"/>
      <family val="2"/>
    </font>
    <font>
      <b/>
      <i/>
      <sz val="8"/>
      <color indexed="9"/>
      <name val="Arial"/>
      <family val="2"/>
    </font>
    <font>
      <b/>
      <sz val="6"/>
      <color indexed="9"/>
      <name val="Arial"/>
      <family val="2"/>
    </font>
    <font>
      <b/>
      <sz val="10"/>
      <color theme="0"/>
      <name val="Arial"/>
      <family val="2"/>
    </font>
    <font>
      <b/>
      <sz val="8"/>
      <color theme="0"/>
      <name val="Arial"/>
      <family val="2"/>
    </font>
    <font>
      <u/>
      <sz val="10"/>
      <name val="Arial"/>
      <family val="2"/>
    </font>
    <font>
      <b/>
      <sz val="12"/>
      <color theme="0"/>
      <name val="Arial"/>
      <family val="2"/>
    </font>
    <font>
      <sz val="8"/>
      <name val="Arial"/>
      <family val="2"/>
    </font>
    <font>
      <sz val="8"/>
      <color indexed="9"/>
      <name val="Arial"/>
      <family val="2"/>
    </font>
    <font>
      <sz val="10"/>
      <name val="Arial"/>
      <family val="2"/>
    </font>
    <font>
      <b/>
      <sz val="7"/>
      <color theme="0"/>
      <name val="Arial"/>
      <family val="2"/>
    </font>
    <font>
      <b/>
      <sz val="7"/>
      <name val="Arial"/>
      <family val="2"/>
    </font>
    <font>
      <sz val="10"/>
      <name val="Arial"/>
      <family val="2"/>
    </font>
    <font>
      <b/>
      <i/>
      <sz val="8"/>
      <color theme="0"/>
      <name val="Arial"/>
      <family val="2"/>
    </font>
    <font>
      <i/>
      <sz val="10"/>
      <color theme="0"/>
      <name val="Arial"/>
      <family val="2"/>
    </font>
    <font>
      <b/>
      <sz val="9"/>
      <name val="Arial"/>
      <family val="2"/>
    </font>
    <font>
      <i/>
      <sz val="9"/>
      <name val="Arial"/>
      <family val="2"/>
    </font>
    <font>
      <b/>
      <i/>
      <sz val="9"/>
      <name val="Arial"/>
      <family val="2"/>
    </font>
    <font>
      <b/>
      <i/>
      <sz val="9"/>
      <color indexed="9"/>
      <name val="Arial"/>
      <family val="2"/>
    </font>
    <font>
      <b/>
      <sz val="9"/>
      <color indexed="9"/>
      <name val="Arial"/>
      <family val="2"/>
    </font>
    <font>
      <b/>
      <i/>
      <sz val="10"/>
      <color theme="0"/>
      <name val="Arial"/>
      <family val="2"/>
    </font>
    <font>
      <b/>
      <i/>
      <sz val="6"/>
      <name val="Arial"/>
      <family val="2"/>
    </font>
  </fonts>
  <fills count="15">
    <fill>
      <patternFill patternType="none"/>
    </fill>
    <fill>
      <patternFill patternType="gray125"/>
    </fill>
    <fill>
      <patternFill patternType="solid">
        <fgColor indexed="9"/>
        <bgColor indexed="64"/>
      </patternFill>
    </fill>
    <fill>
      <patternFill patternType="solid">
        <fgColor indexed="12"/>
        <bgColor indexed="64"/>
      </patternFill>
    </fill>
    <fill>
      <patternFill patternType="solid">
        <fgColor indexed="50"/>
        <bgColor indexed="64"/>
      </patternFill>
    </fill>
    <fill>
      <patternFill patternType="solid">
        <fgColor indexed="20"/>
        <bgColor indexed="64"/>
      </patternFill>
    </fill>
    <fill>
      <patternFill patternType="solid">
        <fgColor indexed="22"/>
        <bgColor indexed="64"/>
      </patternFill>
    </fill>
    <fill>
      <patternFill patternType="lightUp"/>
    </fill>
    <fill>
      <patternFill patternType="solid">
        <fgColor theme="0"/>
        <bgColor indexed="64"/>
      </patternFill>
    </fill>
    <fill>
      <patternFill patternType="solid">
        <fgColor theme="0" tint="-0.24994659260841701"/>
        <bgColor indexed="64"/>
      </patternFill>
    </fill>
    <fill>
      <patternFill patternType="solid">
        <fgColor rgb="FF3333FF"/>
        <bgColor indexed="64"/>
      </patternFill>
    </fill>
    <fill>
      <patternFill patternType="solid">
        <fgColor rgb="FF92D050"/>
        <bgColor indexed="64"/>
      </patternFill>
    </fill>
    <fill>
      <patternFill patternType="solid">
        <fgColor rgb="FF0000FF"/>
        <bgColor indexed="64"/>
      </patternFill>
    </fill>
    <fill>
      <patternFill patternType="solid">
        <fgColor theme="4" tint="0.79998168889431442"/>
        <bgColor indexed="64"/>
      </patternFill>
    </fill>
    <fill>
      <patternFill patternType="solid">
        <fgColor theme="0" tint="-0.14996795556505021"/>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top style="thin">
        <color indexed="64"/>
      </top>
      <bottom style="thin">
        <color indexed="64"/>
      </bottom>
      <diagonal/>
    </border>
    <border>
      <left style="dashed">
        <color indexed="64"/>
      </left>
      <right style="dashed">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style="dotted">
        <color indexed="64"/>
      </left>
      <right style="dotted">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dashed">
        <color indexed="64"/>
      </right>
      <top style="thin">
        <color indexed="64"/>
      </top>
      <bottom/>
      <diagonal/>
    </border>
    <border>
      <left style="thin">
        <color indexed="64"/>
      </left>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right style="thin">
        <color indexed="64"/>
      </right>
      <top style="double">
        <color indexed="64"/>
      </top>
      <bottom style="thin">
        <color indexed="64"/>
      </bottom>
      <diagonal/>
    </border>
    <border>
      <left style="dashed">
        <color indexed="64"/>
      </left>
      <right style="dashed">
        <color indexed="64"/>
      </right>
      <top style="double">
        <color indexed="64"/>
      </top>
      <bottom style="thin">
        <color indexed="64"/>
      </bottom>
      <diagonal/>
    </border>
    <border>
      <left/>
      <right/>
      <top style="double">
        <color indexed="64"/>
      </top>
      <bottom style="thin">
        <color indexed="64"/>
      </bottom>
      <diagonal/>
    </border>
    <border>
      <left style="thin">
        <color indexed="64"/>
      </left>
      <right style="dashed">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dotted">
        <color indexed="64"/>
      </left>
      <right style="dotted">
        <color indexed="64"/>
      </right>
      <top style="double">
        <color indexed="64"/>
      </top>
      <bottom/>
      <diagonal/>
    </border>
    <border>
      <left/>
      <right style="thin">
        <color indexed="64"/>
      </right>
      <top style="double">
        <color indexed="64"/>
      </top>
      <bottom/>
      <diagonal/>
    </border>
    <border>
      <left style="dashed">
        <color indexed="64"/>
      </left>
      <right style="dashed">
        <color indexed="64"/>
      </right>
      <top style="double">
        <color indexed="64"/>
      </top>
      <bottom/>
      <diagonal/>
    </border>
    <border>
      <left/>
      <right/>
      <top style="double">
        <color indexed="64"/>
      </top>
      <bottom/>
      <diagonal/>
    </border>
    <border>
      <left style="thin">
        <color indexed="64"/>
      </left>
      <right style="dashed">
        <color indexed="64"/>
      </right>
      <top style="double">
        <color indexed="64"/>
      </top>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diagonal/>
    </border>
    <border>
      <left style="dashed">
        <color indexed="64"/>
      </left>
      <right style="thin">
        <color indexed="64"/>
      </right>
      <top style="thin">
        <color indexed="64"/>
      </top>
      <bottom/>
      <diagonal/>
    </border>
    <border>
      <left style="dashed">
        <color indexed="64"/>
      </left>
      <right/>
      <top style="double">
        <color indexed="64"/>
      </top>
      <bottom style="thin">
        <color indexed="64"/>
      </bottom>
      <diagonal/>
    </border>
    <border>
      <left style="dashed">
        <color indexed="64"/>
      </left>
      <right style="thin">
        <color indexed="64"/>
      </right>
      <top style="double">
        <color indexed="64"/>
      </top>
      <bottom style="thin">
        <color indexed="64"/>
      </bottom>
      <diagonal/>
    </border>
    <border>
      <left style="thin">
        <color indexed="64"/>
      </left>
      <right/>
      <top style="double">
        <color indexed="64"/>
      </top>
      <bottom style="double">
        <color indexed="64"/>
      </bottom>
      <diagonal/>
    </border>
    <border>
      <left style="dashed">
        <color indexed="64"/>
      </left>
      <right/>
      <top style="double">
        <color indexed="64"/>
      </top>
      <bottom style="double">
        <color indexed="64"/>
      </bottom>
      <diagonal/>
    </border>
    <border>
      <left style="dashed">
        <color indexed="64"/>
      </left>
      <right style="thin">
        <color indexed="64"/>
      </right>
      <top style="double">
        <color indexed="64"/>
      </top>
      <bottom style="double">
        <color indexed="64"/>
      </bottom>
      <diagonal/>
    </border>
    <border>
      <left style="thin">
        <color indexed="64"/>
      </left>
      <right style="dashed">
        <color indexed="64"/>
      </right>
      <top style="double">
        <color indexed="64"/>
      </top>
      <bottom style="double">
        <color indexed="64"/>
      </bottom>
      <diagonal/>
    </border>
    <border>
      <left style="dashed">
        <color indexed="64"/>
      </left>
      <right style="dashed">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double">
        <color indexed="64"/>
      </top>
      <bottom style="double">
        <color indexed="64"/>
      </bottom>
      <diagonal/>
    </border>
    <border>
      <left style="dashed">
        <color indexed="64"/>
      </left>
      <right/>
      <top/>
      <bottom style="thin">
        <color indexed="64"/>
      </bottom>
      <diagonal/>
    </border>
    <border>
      <left style="dashed">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dashed">
        <color indexed="64"/>
      </right>
      <top/>
      <bottom style="thin">
        <color indexed="64"/>
      </bottom>
      <diagonal/>
    </border>
    <border>
      <left style="dashed">
        <color indexed="64"/>
      </left>
      <right style="thin">
        <color indexed="64"/>
      </right>
      <top style="double">
        <color indexed="64"/>
      </top>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style="double">
        <color indexed="64"/>
      </top>
      <bottom style="thin">
        <color indexed="64"/>
      </bottom>
      <diagonal/>
    </border>
    <border>
      <left style="dashed">
        <color indexed="64"/>
      </left>
      <right style="dashed">
        <color indexed="64"/>
      </right>
      <top/>
      <bottom style="thin">
        <color indexed="64"/>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indexed="64"/>
      </left>
      <right style="dotted">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double">
        <color indexed="64"/>
      </left>
      <right style="dashed">
        <color indexed="64"/>
      </right>
      <top style="thin">
        <color indexed="64"/>
      </top>
      <bottom style="thin">
        <color indexed="64"/>
      </bottom>
      <diagonal/>
    </border>
    <border>
      <left style="double">
        <color indexed="64"/>
      </left>
      <right style="dashed">
        <color indexed="64"/>
      </right>
      <top style="thin">
        <color indexed="64"/>
      </top>
      <bottom/>
      <diagonal/>
    </border>
    <border>
      <left style="double">
        <color indexed="64"/>
      </left>
      <right style="dashed">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style="double">
        <color indexed="64"/>
      </top>
      <bottom style="thin">
        <color indexed="64"/>
      </bottom>
      <diagonal/>
    </border>
  </borders>
  <cellStyleXfs count="7">
    <xf numFmtId="0" fontId="0" fillId="0" borderId="0"/>
    <xf numFmtId="9" fontId="29" fillId="0" borderId="0" applyFont="0" applyFill="0" applyBorder="0" applyAlignment="0" applyProtection="0"/>
    <xf numFmtId="0" fontId="4" fillId="0" borderId="0"/>
    <xf numFmtId="44" fontId="32" fillId="0" borderId="0" applyFont="0" applyFill="0" applyBorder="0" applyAlignment="0" applyProtection="0"/>
    <xf numFmtId="0" fontId="3" fillId="0" borderId="0"/>
    <xf numFmtId="0" fontId="2" fillId="0" borderId="0"/>
    <xf numFmtId="0" fontId="1" fillId="0" borderId="0"/>
  </cellStyleXfs>
  <cellXfs count="848">
    <xf numFmtId="0" fontId="0" fillId="0" borderId="0" xfId="0"/>
    <xf numFmtId="0" fontId="5" fillId="0" borderId="0" xfId="0" applyFont="1"/>
    <xf numFmtId="0" fontId="5" fillId="0" borderId="0" xfId="0" quotePrefix="1" applyNumberFormat="1" applyFont="1"/>
    <xf numFmtId="3" fontId="5" fillId="0" borderId="0" xfId="0" quotePrefix="1" applyNumberFormat="1" applyFont="1" applyAlignment="1">
      <alignment horizontal="center"/>
    </xf>
    <xf numFmtId="3" fontId="5" fillId="0" borderId="0" xfId="0" applyNumberFormat="1" applyFont="1" applyAlignment="1">
      <alignment horizontal="center"/>
    </xf>
    <xf numFmtId="0" fontId="5" fillId="0" borderId="0" xfId="0" applyFont="1" applyAlignment="1">
      <alignment vertical="center" wrapText="1"/>
    </xf>
    <xf numFmtId="164" fontId="5" fillId="0" borderId="0" xfId="0" applyNumberFormat="1" applyFont="1" applyAlignment="1">
      <alignment horizontal="center"/>
    </xf>
    <xf numFmtId="0" fontId="5" fillId="0" borderId="0" xfId="0" applyFont="1" applyAlignment="1">
      <alignment horizontal="center"/>
    </xf>
    <xf numFmtId="0" fontId="5" fillId="0" borderId="0" xfId="0" quotePrefix="1" applyNumberFormat="1" applyFont="1" applyAlignment="1">
      <alignment horizontal="center"/>
    </xf>
    <xf numFmtId="0" fontId="6" fillId="0" borderId="0" xfId="0" applyFont="1"/>
    <xf numFmtId="0" fontId="5" fillId="0" borderId="1" xfId="0" quotePrefix="1" applyNumberFormat="1" applyFont="1" applyBorder="1"/>
    <xf numFmtId="0" fontId="5" fillId="0" borderId="1" xfId="0" applyFont="1" applyBorder="1"/>
    <xf numFmtId="3" fontId="0" fillId="0" borderId="0" xfId="0" applyNumberFormat="1" applyAlignment="1">
      <alignment horizontal="center"/>
    </xf>
    <xf numFmtId="0" fontId="0" fillId="0" borderId="0" xfId="0"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9" fillId="0" borderId="0" xfId="0" applyFont="1"/>
    <xf numFmtId="0" fontId="7" fillId="2" borderId="0" xfId="0" applyFont="1" applyFill="1" applyBorder="1" applyAlignment="1">
      <alignment horizontal="center" vertical="center"/>
    </xf>
    <xf numFmtId="0" fontId="9" fillId="0" borderId="0" xfId="0" applyFont="1" applyAlignment="1">
      <alignment horizontal="center"/>
    </xf>
    <xf numFmtId="0" fontId="7" fillId="2" borderId="0" xfId="0" quotePrefix="1" applyNumberFormat="1" applyFont="1" applyFill="1" applyBorder="1" applyAlignment="1">
      <alignment horizontal="center" vertical="center"/>
    </xf>
    <xf numFmtId="0" fontId="6" fillId="0" borderId="0" xfId="0" applyFont="1" applyAlignment="1">
      <alignment vertical="center" wrapText="1"/>
    </xf>
    <xf numFmtId="0" fontId="8" fillId="0" borderId="0" xfId="0" applyFont="1"/>
    <xf numFmtId="0" fontId="10" fillId="0" borderId="0" xfId="0" applyFont="1"/>
    <xf numFmtId="0" fontId="12" fillId="0" borderId="0" xfId="0" applyFont="1"/>
    <xf numFmtId="0" fontId="5" fillId="0" borderId="1" xfId="0" applyNumberFormat="1" applyFont="1" applyBorder="1"/>
    <xf numFmtId="164" fontId="0" fillId="0" borderId="0" xfId="0" applyNumberFormat="1"/>
    <xf numFmtId="0" fontId="5" fillId="0" borderId="1" xfId="0" quotePrefix="1" applyNumberFormat="1" applyFont="1" applyFill="1" applyBorder="1"/>
    <xf numFmtId="0" fontId="13" fillId="0" borderId="0" xfId="0" applyFont="1"/>
    <xf numFmtId="0" fontId="5" fillId="0" borderId="2" xfId="0" quotePrefix="1" applyNumberFormat="1" applyFont="1" applyBorder="1"/>
    <xf numFmtId="0" fontId="8" fillId="0" borderId="1" xfId="0" quotePrefix="1" applyNumberFormat="1" applyFont="1" applyBorder="1"/>
    <xf numFmtId="0" fontId="8" fillId="0" borderId="2" xfId="0" quotePrefix="1" applyNumberFormat="1" applyFont="1" applyBorder="1"/>
    <xf numFmtId="0" fontId="8" fillId="0" borderId="1" xfId="0" applyNumberFormat="1" applyFont="1" applyBorder="1"/>
    <xf numFmtId="1" fontId="13" fillId="0" borderId="0" xfId="0" applyNumberFormat="1" applyFont="1"/>
    <xf numFmtId="1" fontId="0" fillId="0" borderId="0" xfId="0" applyNumberFormat="1"/>
    <xf numFmtId="0" fontId="16" fillId="3" borderId="3" xfId="0" applyNumberFormat="1" applyFont="1" applyFill="1" applyBorder="1" applyAlignment="1">
      <alignment horizontal="center" vertical="center" wrapText="1"/>
    </xf>
    <xf numFmtId="0" fontId="16" fillId="3" borderId="5" xfId="0" applyNumberFormat="1" applyFont="1" applyFill="1" applyBorder="1" applyAlignment="1">
      <alignment horizontal="center" vertical="center" wrapText="1"/>
    </xf>
    <xf numFmtId="164" fontId="16" fillId="3" borderId="4" xfId="0" applyNumberFormat="1" applyFont="1" applyFill="1" applyBorder="1" applyAlignment="1">
      <alignment horizontal="center" vertical="center" wrapText="1"/>
    </xf>
    <xf numFmtId="3" fontId="16" fillId="3" borderId="3" xfId="0" applyNumberFormat="1" applyFont="1" applyFill="1" applyBorder="1" applyAlignment="1">
      <alignment horizontal="center" vertical="center" wrapText="1"/>
    </xf>
    <xf numFmtId="3" fontId="16" fillId="3" borderId="5" xfId="0" applyNumberFormat="1" applyFont="1" applyFill="1" applyBorder="1" applyAlignment="1">
      <alignment horizontal="center" vertical="center" wrapText="1"/>
    </xf>
    <xf numFmtId="3" fontId="14" fillId="3" borderId="6" xfId="0" applyNumberFormat="1" applyFont="1" applyFill="1" applyBorder="1" applyAlignment="1">
      <alignment horizontal="center" vertical="center" wrapText="1"/>
    </xf>
    <xf numFmtId="164" fontId="14" fillId="3" borderId="6" xfId="0" applyNumberFormat="1" applyFont="1" applyFill="1" applyBorder="1" applyAlignment="1">
      <alignment horizontal="center" vertical="center" wrapText="1"/>
    </xf>
    <xf numFmtId="164" fontId="14" fillId="3" borderId="7" xfId="0" applyNumberFormat="1" applyFont="1" applyFill="1" applyBorder="1" applyAlignment="1">
      <alignment horizontal="center" vertical="center" wrapText="1"/>
    </xf>
    <xf numFmtId="164" fontId="14" fillId="3" borderId="4" xfId="0" applyNumberFormat="1" applyFont="1" applyFill="1" applyBorder="1" applyAlignment="1">
      <alignment horizontal="center" vertical="center" wrapText="1"/>
    </xf>
    <xf numFmtId="164" fontId="14" fillId="3" borderId="5" xfId="0" applyNumberFormat="1" applyFont="1" applyFill="1" applyBorder="1" applyAlignment="1">
      <alignment horizontal="center" vertical="center" wrapText="1"/>
    </xf>
    <xf numFmtId="164" fontId="14" fillId="3" borderId="8" xfId="0" applyNumberFormat="1" applyFont="1" applyFill="1" applyBorder="1" applyAlignment="1">
      <alignment horizontal="center" vertical="center" wrapText="1"/>
    </xf>
    <xf numFmtId="3" fontId="14" fillId="3" borderId="3" xfId="0" applyNumberFormat="1" applyFont="1" applyFill="1" applyBorder="1" applyAlignment="1">
      <alignment horizontal="center" vertical="center" wrapText="1"/>
    </xf>
    <xf numFmtId="0" fontId="14" fillId="3" borderId="1" xfId="0" applyNumberFormat="1" applyFont="1" applyFill="1" applyBorder="1" applyAlignment="1">
      <alignment vertical="center" wrapText="1"/>
    </xf>
    <xf numFmtId="0" fontId="0" fillId="0" borderId="0" xfId="0" applyAlignment="1"/>
    <xf numFmtId="0" fontId="7" fillId="0" borderId="1" xfId="0" applyFont="1" applyBorder="1" applyAlignment="1">
      <alignment vertical="center"/>
    </xf>
    <xf numFmtId="0" fontId="5" fillId="0" borderId="2" xfId="0" applyFont="1" applyBorder="1"/>
    <xf numFmtId="0" fontId="14" fillId="3" borderId="1" xfId="0" applyNumberFormat="1" applyFont="1" applyFill="1" applyBorder="1" applyAlignment="1">
      <alignment horizontal="center" vertical="center" wrapText="1"/>
    </xf>
    <xf numFmtId="4" fontId="14" fillId="3"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1" xfId="0" applyNumberFormat="1" applyFont="1" applyFill="1" applyBorder="1" applyAlignment="1">
      <alignment vertical="center" wrapText="1"/>
    </xf>
    <xf numFmtId="0" fontId="8" fillId="2" borderId="2" xfId="0" applyNumberFormat="1" applyFont="1" applyFill="1" applyBorder="1" applyAlignment="1">
      <alignment horizontal="center" vertical="center" wrapText="1"/>
    </xf>
    <xf numFmtId="0" fontId="8" fillId="2" borderId="2" xfId="0" applyNumberFormat="1" applyFont="1" applyFill="1" applyBorder="1" applyAlignment="1">
      <alignment vertical="center" wrapText="1"/>
    </xf>
    <xf numFmtId="0" fontId="15" fillId="4" borderId="1" xfId="0" quotePrefix="1" applyNumberFormat="1" applyFont="1" applyFill="1" applyBorder="1" applyAlignment="1">
      <alignment horizontal="center" vertical="center"/>
    </xf>
    <xf numFmtId="0" fontId="14" fillId="4" borderId="2" xfId="0" applyNumberFormat="1" applyFont="1" applyFill="1" applyBorder="1" applyAlignment="1">
      <alignment horizontal="center" vertical="center" wrapText="1"/>
    </xf>
    <xf numFmtId="0" fontId="15" fillId="3" borderId="10" xfId="0" quotePrefix="1" applyNumberFormat="1" applyFont="1" applyFill="1" applyBorder="1" applyAlignment="1">
      <alignment horizontal="center" vertical="center"/>
    </xf>
    <xf numFmtId="0" fontId="15" fillId="3" borderId="10" xfId="0" applyNumberFormat="1" applyFont="1" applyFill="1" applyBorder="1" applyAlignment="1">
      <alignment horizontal="center" vertical="center"/>
    </xf>
    <xf numFmtId="3" fontId="5" fillId="0" borderId="0" xfId="0" applyNumberFormat="1" applyFont="1" applyAlignment="1">
      <alignment horizontal="right"/>
    </xf>
    <xf numFmtId="0" fontId="5" fillId="0" borderId="0" xfId="0" applyFont="1" applyAlignment="1">
      <alignment horizontal="right"/>
    </xf>
    <xf numFmtId="0" fontId="15" fillId="5" borderId="1" xfId="0" quotePrefix="1" applyNumberFormat="1" applyFont="1" applyFill="1" applyBorder="1" applyAlignment="1">
      <alignment horizontal="center" vertical="center"/>
    </xf>
    <xf numFmtId="0" fontId="14" fillId="5" borderId="1" xfId="0" applyNumberFormat="1" applyFont="1" applyFill="1" applyBorder="1" applyAlignment="1">
      <alignment horizontal="center" vertical="center" wrapText="1"/>
    </xf>
    <xf numFmtId="0" fontId="22" fillId="5" borderId="1" xfId="0" applyNumberFormat="1" applyFont="1" applyFill="1" applyBorder="1" applyAlignment="1">
      <alignment horizontal="center" vertical="center" wrapText="1"/>
    </xf>
    <xf numFmtId="164" fontId="19" fillId="0" borderId="5" xfId="0" quotePrefix="1" applyNumberFormat="1" applyFont="1" applyBorder="1" applyAlignment="1">
      <alignment horizontal="right"/>
    </xf>
    <xf numFmtId="164" fontId="19" fillId="0" borderId="4" xfId="0" quotePrefix="1" applyNumberFormat="1" applyFont="1" applyBorder="1" applyAlignment="1">
      <alignment horizontal="right"/>
    </xf>
    <xf numFmtId="164" fontId="19" fillId="0" borderId="4" xfId="0" applyNumberFormat="1" applyFont="1" applyBorder="1" applyAlignment="1">
      <alignment horizontal="right"/>
    </xf>
    <xf numFmtId="164" fontId="19" fillId="0" borderId="5" xfId="0" applyNumberFormat="1" applyFont="1" applyBorder="1" applyAlignment="1">
      <alignment horizontal="right"/>
    </xf>
    <xf numFmtId="164" fontId="19" fillId="0" borderId="9" xfId="0" quotePrefix="1" applyNumberFormat="1" applyFont="1" applyBorder="1" applyAlignment="1">
      <alignment horizontal="right"/>
    </xf>
    <xf numFmtId="164" fontId="19" fillId="0" borderId="14" xfId="0" quotePrefix="1" applyNumberFormat="1" applyFont="1" applyBorder="1" applyAlignment="1">
      <alignment horizontal="right"/>
    </xf>
    <xf numFmtId="164" fontId="19" fillId="0" borderId="14" xfId="0" applyNumberFormat="1" applyFont="1" applyBorder="1" applyAlignment="1">
      <alignment horizontal="right"/>
    </xf>
    <xf numFmtId="164" fontId="6" fillId="6" borderId="17" xfId="0" quotePrefix="1" applyNumberFormat="1" applyFont="1" applyFill="1" applyBorder="1" applyAlignment="1">
      <alignment horizontal="right"/>
    </xf>
    <xf numFmtId="164" fontId="6" fillId="6" borderId="18" xfId="0" quotePrefix="1" applyNumberFormat="1" applyFont="1" applyFill="1" applyBorder="1" applyAlignment="1">
      <alignment horizontal="right"/>
    </xf>
    <xf numFmtId="164" fontId="6" fillId="6" borderId="19" xfId="0" quotePrefix="1" applyNumberFormat="1" applyFont="1" applyFill="1" applyBorder="1" applyAlignment="1">
      <alignment horizontal="right"/>
    </xf>
    <xf numFmtId="3" fontId="6" fillId="6" borderId="17" xfId="0" quotePrefix="1" applyNumberFormat="1" applyFont="1" applyFill="1" applyBorder="1" applyAlignment="1">
      <alignment horizontal="right"/>
    </xf>
    <xf numFmtId="164" fontId="20" fillId="6" borderId="20" xfId="0" quotePrefix="1" applyNumberFormat="1" applyFont="1" applyFill="1" applyBorder="1" applyAlignment="1">
      <alignment horizontal="right"/>
    </xf>
    <xf numFmtId="164" fontId="6" fillId="6" borderId="21" xfId="0" quotePrefix="1" applyNumberFormat="1" applyFont="1" applyFill="1" applyBorder="1" applyAlignment="1">
      <alignment horizontal="right"/>
    </xf>
    <xf numFmtId="3" fontId="6" fillId="6" borderId="22" xfId="0" quotePrefix="1" applyNumberFormat="1" applyFont="1" applyFill="1" applyBorder="1" applyAlignment="1">
      <alignment horizontal="right"/>
    </xf>
    <xf numFmtId="164" fontId="20" fillId="6" borderId="19" xfId="0" quotePrefix="1" applyNumberFormat="1" applyFont="1" applyFill="1" applyBorder="1" applyAlignment="1">
      <alignment horizontal="right"/>
    </xf>
    <xf numFmtId="0" fontId="6" fillId="6" borderId="22" xfId="0" applyFont="1" applyFill="1" applyBorder="1" applyAlignment="1">
      <alignment horizontal="right"/>
    </xf>
    <xf numFmtId="164" fontId="20" fillId="6" borderId="19" xfId="0" applyNumberFormat="1" applyFont="1" applyFill="1" applyBorder="1" applyAlignment="1">
      <alignment horizontal="right"/>
    </xf>
    <xf numFmtId="0" fontId="6" fillId="0" borderId="0" xfId="0" applyFont="1" applyAlignment="1">
      <alignment horizontal="right"/>
    </xf>
    <xf numFmtId="164" fontId="6" fillId="6" borderId="19" xfId="0" applyNumberFormat="1" applyFont="1" applyFill="1" applyBorder="1" applyAlignment="1">
      <alignment horizontal="right"/>
    </xf>
    <xf numFmtId="164" fontId="6" fillId="6" borderId="24" xfId="0" quotePrefix="1" applyNumberFormat="1" applyFont="1" applyFill="1" applyBorder="1" applyAlignment="1">
      <alignment horizontal="right"/>
    </xf>
    <xf numFmtId="164" fontId="6" fillId="6" borderId="25" xfId="0" applyNumberFormat="1" applyFont="1" applyFill="1" applyBorder="1" applyAlignment="1">
      <alignment horizontal="right"/>
    </xf>
    <xf numFmtId="164" fontId="6" fillId="6" borderId="26" xfId="0" applyNumberFormat="1" applyFont="1" applyFill="1" applyBorder="1" applyAlignment="1">
      <alignment horizontal="right"/>
    </xf>
    <xf numFmtId="3" fontId="6" fillId="6" borderId="24" xfId="0" quotePrefix="1" applyNumberFormat="1" applyFont="1" applyFill="1" applyBorder="1" applyAlignment="1">
      <alignment horizontal="right"/>
    </xf>
    <xf numFmtId="164" fontId="20" fillId="6" borderId="27" xfId="0" quotePrefix="1" applyNumberFormat="1" applyFont="1" applyFill="1" applyBorder="1" applyAlignment="1">
      <alignment horizontal="right"/>
    </xf>
    <xf numFmtId="164" fontId="6" fillId="6" borderId="28" xfId="0" quotePrefix="1" applyNumberFormat="1" applyFont="1" applyFill="1" applyBorder="1" applyAlignment="1">
      <alignment horizontal="right"/>
    </xf>
    <xf numFmtId="3" fontId="6" fillId="6" borderId="29" xfId="0" applyNumberFormat="1" applyFont="1" applyFill="1" applyBorder="1" applyAlignment="1">
      <alignment horizontal="right"/>
    </xf>
    <xf numFmtId="164" fontId="20" fillId="6" borderId="26" xfId="0" applyNumberFormat="1" applyFont="1" applyFill="1" applyBorder="1" applyAlignment="1">
      <alignment horizontal="right"/>
    </xf>
    <xf numFmtId="0" fontId="6" fillId="6" borderId="29" xfId="0" applyFont="1" applyFill="1" applyBorder="1" applyAlignment="1">
      <alignment horizontal="right"/>
    </xf>
    <xf numFmtId="164" fontId="14" fillId="3" borderId="17" xfId="0" quotePrefix="1" applyNumberFormat="1" applyFont="1" applyFill="1" applyBorder="1" applyAlignment="1">
      <alignment horizontal="right"/>
    </xf>
    <xf numFmtId="164" fontId="14" fillId="3" borderId="18" xfId="0" quotePrefix="1" applyNumberFormat="1" applyFont="1" applyFill="1" applyBorder="1" applyAlignment="1">
      <alignment horizontal="right"/>
    </xf>
    <xf numFmtId="164" fontId="14" fillId="3" borderId="19" xfId="0" quotePrefix="1" applyNumberFormat="1" applyFont="1" applyFill="1" applyBorder="1" applyAlignment="1">
      <alignment horizontal="right"/>
    </xf>
    <xf numFmtId="3" fontId="14" fillId="3" borderId="17" xfId="0" quotePrefix="1" applyNumberFormat="1" applyFont="1" applyFill="1" applyBorder="1" applyAlignment="1">
      <alignment horizontal="right"/>
    </xf>
    <xf numFmtId="164" fontId="21" fillId="3" borderId="20" xfId="0" quotePrefix="1" applyNumberFormat="1" applyFont="1" applyFill="1" applyBorder="1" applyAlignment="1">
      <alignment horizontal="right"/>
    </xf>
    <xf numFmtId="164" fontId="14" fillId="3" borderId="21" xfId="0" quotePrefix="1" applyNumberFormat="1" applyFont="1" applyFill="1" applyBorder="1" applyAlignment="1">
      <alignment horizontal="right"/>
    </xf>
    <xf numFmtId="3" fontId="14" fillId="3" borderId="22" xfId="0" quotePrefix="1" applyNumberFormat="1" applyFont="1" applyFill="1" applyBorder="1" applyAlignment="1">
      <alignment horizontal="right"/>
    </xf>
    <xf numFmtId="164" fontId="21" fillId="3" borderId="19" xfId="0" quotePrefix="1" applyNumberFormat="1" applyFont="1" applyFill="1" applyBorder="1" applyAlignment="1">
      <alignment horizontal="right"/>
    </xf>
    <xf numFmtId="0" fontId="14" fillId="3" borderId="22" xfId="0" applyFont="1" applyFill="1" applyBorder="1" applyAlignment="1">
      <alignment horizontal="right"/>
    </xf>
    <xf numFmtId="164" fontId="21" fillId="3" borderId="19" xfId="0" applyNumberFormat="1" applyFont="1" applyFill="1" applyBorder="1" applyAlignment="1">
      <alignment horizontal="right"/>
    </xf>
    <xf numFmtId="3" fontId="5" fillId="0" borderId="6" xfId="0" quotePrefix="1" applyNumberFormat="1" applyFont="1" applyBorder="1" applyAlignment="1">
      <alignment horizontal="right"/>
    </xf>
    <xf numFmtId="3" fontId="5" fillId="0" borderId="30" xfId="0" quotePrefix="1" applyNumberFormat="1" applyFont="1" applyBorder="1" applyAlignment="1">
      <alignment horizontal="right"/>
    </xf>
    <xf numFmtId="0" fontId="5" fillId="0" borderId="3" xfId="0" applyFont="1" applyBorder="1" applyAlignment="1">
      <alignment horizontal="right"/>
    </xf>
    <xf numFmtId="0" fontId="5" fillId="0" borderId="5" xfId="0" applyFont="1" applyBorder="1" applyAlignment="1">
      <alignment horizontal="right"/>
    </xf>
    <xf numFmtId="164" fontId="5" fillId="0" borderId="4" xfId="0" applyNumberFormat="1" applyFont="1" applyBorder="1" applyAlignment="1">
      <alignment horizontal="right"/>
    </xf>
    <xf numFmtId="3" fontId="5" fillId="0" borderId="3" xfId="0" quotePrefix="1" applyNumberFormat="1" applyFont="1" applyBorder="1" applyAlignment="1">
      <alignment horizontal="right"/>
    </xf>
    <xf numFmtId="3" fontId="5" fillId="0" borderId="5" xfId="0" quotePrefix="1" applyNumberFormat="1" applyFont="1" applyBorder="1" applyAlignment="1">
      <alignment horizontal="right"/>
    </xf>
    <xf numFmtId="164" fontId="5" fillId="0" borderId="4" xfId="0" quotePrefix="1" applyNumberFormat="1" applyFont="1" applyBorder="1" applyAlignment="1">
      <alignment horizontal="right"/>
    </xf>
    <xf numFmtId="164" fontId="5" fillId="0" borderId="31" xfId="0" quotePrefix="1" applyNumberFormat="1" applyFont="1" applyBorder="1" applyAlignment="1">
      <alignment horizontal="right"/>
    </xf>
    <xf numFmtId="3" fontId="5" fillId="0" borderId="3" xfId="0" applyNumberFormat="1" applyFont="1" applyBorder="1" applyAlignment="1">
      <alignment horizontal="right"/>
    </xf>
    <xf numFmtId="3" fontId="5" fillId="0" borderId="5" xfId="0" applyNumberFormat="1" applyFont="1" applyBorder="1" applyAlignment="1">
      <alignment horizontal="right"/>
    </xf>
    <xf numFmtId="3" fontId="5" fillId="0" borderId="3" xfId="0" quotePrefix="1" applyNumberFormat="1" applyFont="1" applyFill="1" applyBorder="1" applyAlignment="1">
      <alignment horizontal="right"/>
    </xf>
    <xf numFmtId="3" fontId="5" fillId="0" borderId="5" xfId="0" quotePrefix="1" applyNumberFormat="1" applyFont="1" applyFill="1" applyBorder="1" applyAlignment="1">
      <alignment horizontal="right"/>
    </xf>
    <xf numFmtId="0" fontId="5" fillId="0" borderId="3" xfId="0" quotePrefix="1" applyNumberFormat="1" applyFont="1" applyBorder="1" applyAlignment="1">
      <alignment horizontal="right"/>
    </xf>
    <xf numFmtId="0" fontId="5" fillId="0" borderId="5" xfId="0" quotePrefix="1" applyNumberFormat="1" applyFont="1" applyBorder="1" applyAlignment="1">
      <alignment horizontal="right"/>
    </xf>
    <xf numFmtId="164" fontId="5" fillId="0" borderId="31" xfId="0" applyNumberFormat="1" applyFont="1" applyBorder="1" applyAlignment="1">
      <alignment horizontal="right"/>
    </xf>
    <xf numFmtId="3" fontId="5" fillId="0" borderId="12" xfId="0" quotePrefix="1" applyNumberFormat="1" applyFont="1" applyBorder="1" applyAlignment="1">
      <alignment horizontal="right"/>
    </xf>
    <xf numFmtId="3" fontId="5" fillId="0" borderId="32" xfId="0" quotePrefix="1" applyNumberFormat="1" applyFont="1" applyBorder="1" applyAlignment="1">
      <alignment horizontal="right"/>
    </xf>
    <xf numFmtId="164" fontId="5" fillId="0" borderId="33" xfId="0" quotePrefix="1" applyNumberFormat="1" applyFont="1" applyBorder="1" applyAlignment="1">
      <alignment horizontal="right"/>
    </xf>
    <xf numFmtId="0" fontId="5" fillId="0" borderId="16" xfId="0" applyFont="1" applyBorder="1" applyAlignment="1">
      <alignment horizontal="right"/>
    </xf>
    <xf numFmtId="0" fontId="5" fillId="0" borderId="9" xfId="0" applyFont="1" applyBorder="1" applyAlignment="1">
      <alignment horizontal="right"/>
    </xf>
    <xf numFmtId="164" fontId="5" fillId="0" borderId="14" xfId="0" applyNumberFormat="1" applyFont="1" applyBorder="1" applyAlignment="1">
      <alignment horizontal="right"/>
    </xf>
    <xf numFmtId="3" fontId="5" fillId="0" borderId="16" xfId="0" applyNumberFormat="1" applyFont="1" applyBorder="1" applyAlignment="1">
      <alignment horizontal="right"/>
    </xf>
    <xf numFmtId="3" fontId="5" fillId="0" borderId="9" xfId="0" applyNumberFormat="1" applyFont="1" applyBorder="1" applyAlignment="1">
      <alignment horizontal="right"/>
    </xf>
    <xf numFmtId="3" fontId="5" fillId="0" borderId="16" xfId="0" quotePrefix="1" applyNumberFormat="1" applyFont="1" applyBorder="1" applyAlignment="1">
      <alignment horizontal="right"/>
    </xf>
    <xf numFmtId="3" fontId="5" fillId="0" borderId="9" xfId="0" quotePrefix="1" applyNumberFormat="1" applyFont="1" applyBorder="1" applyAlignment="1">
      <alignment horizontal="right"/>
    </xf>
    <xf numFmtId="164" fontId="5" fillId="0" borderId="14" xfId="0" quotePrefix="1" applyNumberFormat="1" applyFont="1" applyBorder="1" applyAlignment="1">
      <alignment horizontal="right"/>
    </xf>
    <xf numFmtId="3" fontId="6" fillId="6" borderId="34" xfId="0" quotePrefix="1" applyNumberFormat="1" applyFont="1" applyFill="1" applyBorder="1" applyAlignment="1">
      <alignment horizontal="right"/>
    </xf>
    <xf numFmtId="164" fontId="6" fillId="6" borderId="35" xfId="0" quotePrefix="1" applyNumberFormat="1" applyFont="1" applyFill="1" applyBorder="1" applyAlignment="1">
      <alignment horizontal="right"/>
    </xf>
    <xf numFmtId="0" fontId="6" fillId="6" borderId="20" xfId="0" applyFont="1" applyFill="1" applyBorder="1" applyAlignment="1">
      <alignment horizontal="right"/>
    </xf>
    <xf numFmtId="3" fontId="6" fillId="6" borderId="22" xfId="0" applyNumberFormat="1" applyFont="1" applyFill="1" applyBorder="1" applyAlignment="1">
      <alignment horizontal="right"/>
    </xf>
    <xf numFmtId="3" fontId="6" fillId="6" borderId="20" xfId="0" applyNumberFormat="1" applyFont="1" applyFill="1" applyBorder="1" applyAlignment="1">
      <alignment horizontal="right"/>
    </xf>
    <xf numFmtId="3" fontId="6" fillId="6" borderId="20" xfId="0" quotePrefix="1" applyNumberFormat="1" applyFont="1" applyFill="1" applyBorder="1" applyAlignment="1">
      <alignment horizontal="right"/>
    </xf>
    <xf numFmtId="3" fontId="5" fillId="0" borderId="6" xfId="0" quotePrefix="1" applyNumberFormat="1" applyFont="1" applyFill="1" applyBorder="1" applyAlignment="1">
      <alignment horizontal="right"/>
    </xf>
    <xf numFmtId="0" fontId="5" fillId="0" borderId="3" xfId="0" applyFont="1" applyFill="1" applyBorder="1" applyAlignment="1">
      <alignment horizontal="right"/>
    </xf>
    <xf numFmtId="0" fontId="5" fillId="0" borderId="5" xfId="0" applyFont="1" applyFill="1" applyBorder="1" applyAlignment="1">
      <alignment horizontal="right"/>
    </xf>
    <xf numFmtId="164" fontId="5" fillId="0" borderId="4" xfId="0" applyNumberFormat="1" applyFont="1" applyFill="1" applyBorder="1" applyAlignment="1">
      <alignment horizontal="right"/>
    </xf>
    <xf numFmtId="3" fontId="5" fillId="0" borderId="3" xfId="0" applyNumberFormat="1" applyFont="1" applyFill="1" applyBorder="1" applyAlignment="1">
      <alignment horizontal="right"/>
    </xf>
    <xf numFmtId="3" fontId="5" fillId="0" borderId="5" xfId="0" applyNumberFormat="1" applyFont="1" applyFill="1" applyBorder="1" applyAlignment="1">
      <alignment horizontal="right"/>
    </xf>
    <xf numFmtId="0" fontId="5" fillId="0" borderId="16" xfId="0" quotePrefix="1" applyNumberFormat="1" applyFont="1" applyBorder="1" applyAlignment="1">
      <alignment horizontal="right"/>
    </xf>
    <xf numFmtId="0" fontId="5" fillId="0" borderId="9" xfId="0" quotePrefix="1" applyNumberFormat="1" applyFont="1" applyBorder="1" applyAlignment="1">
      <alignment horizontal="right"/>
    </xf>
    <xf numFmtId="164" fontId="5" fillId="0" borderId="33" xfId="0" applyNumberFormat="1" applyFont="1" applyBorder="1" applyAlignment="1">
      <alignment horizontal="right"/>
    </xf>
    <xf numFmtId="3" fontId="6" fillId="6" borderId="36" xfId="0" quotePrefix="1" applyNumberFormat="1" applyFont="1" applyFill="1" applyBorder="1" applyAlignment="1">
      <alignment horizontal="right"/>
    </xf>
    <xf numFmtId="3" fontId="6" fillId="6" borderId="37" xfId="0" quotePrefix="1" applyNumberFormat="1" applyFont="1" applyFill="1" applyBorder="1" applyAlignment="1">
      <alignment horizontal="right"/>
    </xf>
    <xf numFmtId="164" fontId="6" fillId="6" borderId="38" xfId="0" quotePrefix="1" applyNumberFormat="1" applyFont="1" applyFill="1" applyBorder="1" applyAlignment="1">
      <alignment horizontal="right"/>
    </xf>
    <xf numFmtId="0" fontId="6" fillId="6" borderId="39" xfId="0" applyFont="1" applyFill="1" applyBorder="1" applyAlignment="1">
      <alignment horizontal="right"/>
    </xf>
    <xf numFmtId="0" fontId="6" fillId="6" borderId="40" xfId="0" applyFont="1" applyFill="1" applyBorder="1" applyAlignment="1">
      <alignment horizontal="right"/>
    </xf>
    <xf numFmtId="164" fontId="6" fillId="6" borderId="41" xfId="0" applyNumberFormat="1" applyFont="1" applyFill="1" applyBorder="1" applyAlignment="1">
      <alignment horizontal="right"/>
    </xf>
    <xf numFmtId="3" fontId="6" fillId="6" borderId="39" xfId="0" applyNumberFormat="1" applyFont="1" applyFill="1" applyBorder="1" applyAlignment="1">
      <alignment horizontal="right"/>
    </xf>
    <xf numFmtId="3" fontId="6" fillId="6" borderId="40" xfId="0" applyNumberFormat="1" applyFont="1" applyFill="1" applyBorder="1" applyAlignment="1">
      <alignment horizontal="right"/>
    </xf>
    <xf numFmtId="164" fontId="6" fillId="6" borderId="41" xfId="0" quotePrefix="1" applyNumberFormat="1" applyFont="1" applyFill="1" applyBorder="1" applyAlignment="1">
      <alignment horizontal="right"/>
    </xf>
    <xf numFmtId="3" fontId="6" fillId="6" borderId="39" xfId="0" quotePrefix="1" applyNumberFormat="1" applyFont="1" applyFill="1" applyBorder="1" applyAlignment="1">
      <alignment horizontal="right"/>
    </xf>
    <xf numFmtId="3" fontId="6" fillId="6" borderId="40" xfId="0" quotePrefix="1" applyNumberFormat="1" applyFont="1" applyFill="1" applyBorder="1" applyAlignment="1">
      <alignment horizontal="right"/>
    </xf>
    <xf numFmtId="0" fontId="14" fillId="3" borderId="20" xfId="0" applyFont="1" applyFill="1" applyBorder="1" applyAlignment="1">
      <alignment horizontal="right"/>
    </xf>
    <xf numFmtId="164" fontId="14" fillId="3" borderId="19" xfId="0" applyNumberFormat="1" applyFont="1" applyFill="1" applyBorder="1" applyAlignment="1">
      <alignment horizontal="right"/>
    </xf>
    <xf numFmtId="3" fontId="14" fillId="3" borderId="22" xfId="0" applyNumberFormat="1" applyFont="1" applyFill="1" applyBorder="1" applyAlignment="1">
      <alignment horizontal="right"/>
    </xf>
    <xf numFmtId="3" fontId="14" fillId="3" borderId="20" xfId="0" applyNumberFormat="1" applyFont="1" applyFill="1" applyBorder="1" applyAlignment="1">
      <alignment horizontal="right"/>
    </xf>
    <xf numFmtId="3" fontId="5" fillId="0" borderId="30" xfId="0" quotePrefix="1" applyNumberFormat="1" applyFont="1" applyFill="1" applyBorder="1" applyAlignment="1">
      <alignment horizontal="right"/>
    </xf>
    <xf numFmtId="0" fontId="0" fillId="0" borderId="0" xfId="0" applyFill="1"/>
    <xf numFmtId="164" fontId="5" fillId="0" borderId="31" xfId="0" quotePrefix="1" applyNumberFormat="1" applyFont="1" applyFill="1" applyBorder="1" applyAlignment="1">
      <alignment horizontal="right"/>
    </xf>
    <xf numFmtId="164" fontId="5" fillId="0" borderId="4" xfId="0" quotePrefix="1" applyNumberFormat="1" applyFont="1" applyFill="1" applyBorder="1" applyAlignment="1">
      <alignment horizontal="right"/>
    </xf>
    <xf numFmtId="3" fontId="14" fillId="3" borderId="34" xfId="0" quotePrefix="1" applyNumberFormat="1" applyFont="1" applyFill="1" applyBorder="1" applyAlignment="1">
      <alignment horizontal="right"/>
    </xf>
    <xf numFmtId="164" fontId="14" fillId="3" borderId="35" xfId="0" quotePrefix="1" applyNumberFormat="1" applyFont="1" applyFill="1" applyBorder="1" applyAlignment="1">
      <alignment horizontal="right"/>
    </xf>
    <xf numFmtId="3" fontId="14" fillId="3" borderId="20" xfId="0" quotePrefix="1" applyNumberFormat="1" applyFont="1" applyFill="1" applyBorder="1" applyAlignment="1">
      <alignment horizontal="right"/>
    </xf>
    <xf numFmtId="164" fontId="9" fillId="0" borderId="1" xfId="0" applyNumberFormat="1" applyFont="1" applyBorder="1" applyAlignment="1">
      <alignment horizontal="right" vertical="center"/>
    </xf>
    <xf numFmtId="3" fontId="9" fillId="6" borderId="1" xfId="0" quotePrefix="1" applyNumberFormat="1" applyFont="1" applyFill="1" applyBorder="1" applyAlignment="1">
      <alignment horizontal="right" vertical="center"/>
    </xf>
    <xf numFmtId="3" fontId="9" fillId="0" borderId="1" xfId="0" quotePrefix="1" applyNumberFormat="1" applyFont="1" applyBorder="1" applyAlignment="1">
      <alignment horizontal="right" vertical="center"/>
    </xf>
    <xf numFmtId="3" fontId="15" fillId="3" borderId="1" xfId="0" applyNumberFormat="1" applyFont="1" applyFill="1" applyBorder="1" applyAlignment="1">
      <alignment horizontal="right" vertical="center"/>
    </xf>
    <xf numFmtId="3" fontId="9" fillId="0" borderId="1" xfId="0" applyNumberFormat="1" applyFont="1" applyBorder="1" applyAlignment="1">
      <alignment horizontal="right" vertical="center"/>
    </xf>
    <xf numFmtId="3" fontId="9" fillId="0" borderId="2" xfId="0" quotePrefix="1" applyNumberFormat="1" applyFont="1" applyBorder="1" applyAlignment="1">
      <alignment horizontal="right" vertical="center"/>
    </xf>
    <xf numFmtId="3" fontId="9" fillId="7" borderId="2" xfId="0" applyNumberFormat="1" applyFont="1" applyFill="1" applyBorder="1" applyAlignment="1">
      <alignment horizontal="right" vertical="center"/>
    </xf>
    <xf numFmtId="3" fontId="9" fillId="0" borderId="2" xfId="0" applyNumberFormat="1" applyFont="1" applyBorder="1" applyAlignment="1">
      <alignment horizontal="right" vertical="center"/>
    </xf>
    <xf numFmtId="164" fontId="5" fillId="0" borderId="1" xfId="0" applyNumberFormat="1" applyFont="1" applyBorder="1" applyAlignment="1">
      <alignment horizontal="right"/>
    </xf>
    <xf numFmtId="164" fontId="8" fillId="0" borderId="1" xfId="0" applyNumberFormat="1" applyFont="1" applyBorder="1" applyAlignment="1">
      <alignment horizontal="right"/>
    </xf>
    <xf numFmtId="164" fontId="6" fillId="0" borderId="1" xfId="0" applyNumberFormat="1" applyFont="1" applyBorder="1" applyAlignment="1">
      <alignment horizontal="right"/>
    </xf>
    <xf numFmtId="164" fontId="5" fillId="0" borderId="2" xfId="0" applyNumberFormat="1" applyFont="1" applyBorder="1" applyAlignment="1">
      <alignment horizontal="right"/>
    </xf>
    <xf numFmtId="164" fontId="6" fillId="6" borderId="11" xfId="0" applyNumberFormat="1" applyFont="1" applyFill="1" applyBorder="1" applyAlignment="1">
      <alignment horizontal="right"/>
    </xf>
    <xf numFmtId="0" fontId="4" fillId="0" borderId="0" xfId="0" applyFont="1"/>
    <xf numFmtId="164" fontId="5" fillId="0" borderId="6" xfId="0" quotePrefix="1" applyNumberFormat="1" applyFont="1" applyBorder="1" applyAlignment="1">
      <alignment horizontal="right"/>
    </xf>
    <xf numFmtId="164" fontId="5" fillId="0" borderId="7" xfId="0" quotePrefix="1" applyNumberFormat="1" applyFont="1" applyBorder="1" applyAlignment="1">
      <alignment horizontal="right"/>
    </xf>
    <xf numFmtId="164" fontId="5" fillId="0" borderId="8" xfId="0" quotePrefix="1" applyNumberFormat="1" applyFont="1" applyBorder="1" applyAlignment="1">
      <alignment horizontal="right"/>
    </xf>
    <xf numFmtId="9" fontId="5" fillId="0" borderId="6" xfId="0" quotePrefix="1" applyNumberFormat="1" applyFont="1" applyBorder="1" applyAlignment="1">
      <alignment horizontal="right"/>
    </xf>
    <xf numFmtId="164" fontId="5" fillId="0" borderId="7" xfId="0" applyNumberFormat="1" applyFont="1" applyBorder="1" applyAlignment="1">
      <alignment horizontal="right"/>
    </xf>
    <xf numFmtId="164" fontId="5" fillId="0" borderId="8" xfId="0" applyNumberFormat="1" applyFont="1" applyBorder="1" applyAlignment="1">
      <alignment horizontal="right"/>
    </xf>
    <xf numFmtId="164" fontId="5" fillId="0" borderId="12" xfId="0" quotePrefix="1" applyNumberFormat="1" applyFont="1" applyBorder="1" applyAlignment="1">
      <alignment horizontal="right"/>
    </xf>
    <xf numFmtId="164" fontId="5" fillId="0" borderId="13" xfId="0" quotePrefix="1" applyNumberFormat="1" applyFont="1" applyBorder="1" applyAlignment="1">
      <alignment horizontal="right"/>
    </xf>
    <xf numFmtId="164" fontId="5" fillId="0" borderId="15" xfId="0" quotePrefix="1" applyNumberFormat="1" applyFont="1" applyBorder="1" applyAlignment="1">
      <alignment horizontal="right"/>
    </xf>
    <xf numFmtId="9" fontId="5" fillId="0" borderId="12" xfId="0" quotePrefix="1" applyNumberFormat="1" applyFont="1" applyBorder="1" applyAlignment="1">
      <alignment horizontal="right"/>
    </xf>
    <xf numFmtId="164" fontId="5" fillId="0" borderId="13" xfId="0" applyNumberFormat="1" applyFont="1" applyBorder="1" applyAlignment="1">
      <alignment horizontal="right"/>
    </xf>
    <xf numFmtId="164" fontId="5" fillId="0" borderId="6" xfId="0" applyNumberFormat="1" applyFont="1" applyBorder="1" applyAlignment="1">
      <alignment horizontal="right"/>
    </xf>
    <xf numFmtId="9" fontId="5" fillId="0" borderId="7" xfId="0" quotePrefix="1" applyNumberFormat="1" applyFont="1" applyBorder="1" applyAlignment="1">
      <alignment horizontal="right"/>
    </xf>
    <xf numFmtId="3" fontId="5" fillId="0" borderId="6" xfId="0" applyNumberFormat="1" applyFont="1" applyBorder="1" applyAlignment="1">
      <alignment horizontal="right"/>
    </xf>
    <xf numFmtId="0" fontId="5" fillId="0" borderId="1" xfId="0" quotePrefix="1" applyFont="1" applyBorder="1"/>
    <xf numFmtId="0" fontId="0" fillId="0" borderId="0" xfId="0" applyAlignment="1">
      <alignment horizontal="center" vertical="center" wrapText="1"/>
    </xf>
    <xf numFmtId="0" fontId="0" fillId="0" borderId="0" xfId="0" applyAlignment="1">
      <alignment horizontal="center"/>
    </xf>
    <xf numFmtId="0" fontId="5" fillId="0" borderId="2" xfId="0" applyNumberFormat="1" applyFont="1" applyBorder="1"/>
    <xf numFmtId="3" fontId="7" fillId="9" borderId="11" xfId="0" applyNumberFormat="1" applyFont="1" applyFill="1" applyBorder="1" applyAlignment="1">
      <alignment horizontal="right"/>
    </xf>
    <xf numFmtId="3" fontId="7" fillId="9" borderId="23" xfId="0" applyNumberFormat="1" applyFont="1" applyFill="1" applyBorder="1" applyAlignment="1">
      <alignment horizontal="right"/>
    </xf>
    <xf numFmtId="3" fontId="23" fillId="10" borderId="11" xfId="0" applyNumberFormat="1" applyFont="1" applyFill="1" applyBorder="1" applyAlignment="1">
      <alignment horizontal="right"/>
    </xf>
    <xf numFmtId="3" fontId="4" fillId="0" borderId="1" xfId="0" applyNumberFormat="1" applyFont="1" applyBorder="1" applyAlignment="1">
      <alignment horizontal="right"/>
    </xf>
    <xf numFmtId="0" fontId="8" fillId="8" borderId="1" xfId="0" quotePrefix="1" applyNumberFormat="1" applyFont="1" applyFill="1" applyBorder="1"/>
    <xf numFmtId="0" fontId="8" fillId="8" borderId="2" xfId="0" quotePrefix="1" applyNumberFormat="1" applyFont="1" applyFill="1" applyBorder="1"/>
    <xf numFmtId="0" fontId="5" fillId="8" borderId="1" xfId="0" quotePrefix="1" applyNumberFormat="1" applyFont="1" applyFill="1" applyBorder="1"/>
    <xf numFmtId="0" fontId="5" fillId="8" borderId="1" xfId="0" applyNumberFormat="1" applyFont="1" applyFill="1" applyBorder="1"/>
    <xf numFmtId="166" fontId="5" fillId="0" borderId="1" xfId="0" applyNumberFormat="1" applyFont="1" applyBorder="1" applyAlignment="1">
      <alignment horizontal="right"/>
    </xf>
    <xf numFmtId="0" fontId="5" fillId="0" borderId="0" xfId="0" applyFont="1" applyAlignment="1">
      <alignment vertical="center"/>
    </xf>
    <xf numFmtId="49" fontId="8" fillId="0" borderId="1" xfId="0" quotePrefix="1" applyNumberFormat="1" applyFont="1" applyBorder="1"/>
    <xf numFmtId="164" fontId="19" fillId="0" borderId="31" xfId="0" quotePrefix="1" applyNumberFormat="1" applyFont="1" applyBorder="1" applyAlignment="1">
      <alignment horizontal="right"/>
    </xf>
    <xf numFmtId="164" fontId="19" fillId="0" borderId="33" xfId="0" quotePrefix="1" applyNumberFormat="1" applyFont="1" applyBorder="1" applyAlignment="1">
      <alignment horizontal="right"/>
    </xf>
    <xf numFmtId="164" fontId="20" fillId="6" borderId="35" xfId="0" quotePrefix="1" applyNumberFormat="1" applyFont="1" applyFill="1" applyBorder="1" applyAlignment="1">
      <alignment horizontal="right"/>
    </xf>
    <xf numFmtId="164" fontId="20" fillId="6" borderId="51" xfId="0" quotePrefix="1" applyNumberFormat="1" applyFont="1" applyFill="1" applyBorder="1" applyAlignment="1">
      <alignment horizontal="right"/>
    </xf>
    <xf numFmtId="164" fontId="21" fillId="3" borderId="35" xfId="0" quotePrefix="1" applyNumberFormat="1" applyFont="1" applyFill="1" applyBorder="1" applyAlignment="1">
      <alignment horizontal="right"/>
    </xf>
    <xf numFmtId="3" fontId="0" fillId="0" borderId="0" xfId="0" applyNumberFormat="1"/>
    <xf numFmtId="3" fontId="5" fillId="0" borderId="1" xfId="0" applyNumberFormat="1" applyFont="1" applyBorder="1" applyAlignment="1">
      <alignment horizontal="right"/>
    </xf>
    <xf numFmtId="0" fontId="5" fillId="0" borderId="1" xfId="0" applyFont="1" applyBorder="1" applyAlignment="1">
      <alignment horizontal="right"/>
    </xf>
    <xf numFmtId="0" fontId="24" fillId="12" borderId="1" xfId="0" applyFont="1" applyFill="1" applyBorder="1" applyAlignment="1">
      <alignment horizontal="center" vertical="center" wrapText="1"/>
    </xf>
    <xf numFmtId="3" fontId="24" fillId="12" borderId="11" xfId="0" applyNumberFormat="1" applyFont="1" applyFill="1" applyBorder="1"/>
    <xf numFmtId="164" fontId="24" fillId="12" borderId="11" xfId="0" applyNumberFormat="1" applyFont="1" applyFill="1" applyBorder="1"/>
    <xf numFmtId="0" fontId="23" fillId="12" borderId="1" xfId="0" applyFont="1" applyFill="1" applyBorder="1" applyAlignment="1">
      <alignment horizontal="center"/>
    </xf>
    <xf numFmtId="3" fontId="23" fillId="12" borderId="11" xfId="0" applyNumberFormat="1" applyFont="1" applyFill="1" applyBorder="1" applyAlignment="1">
      <alignment horizontal="right"/>
    </xf>
    <xf numFmtId="0" fontId="27" fillId="0" borderId="0" xfId="0" applyFont="1" applyAlignment="1">
      <alignment vertical="center" wrapText="1"/>
    </xf>
    <xf numFmtId="164" fontId="5" fillId="0" borderId="1" xfId="0" quotePrefix="1" applyNumberFormat="1" applyFont="1" applyBorder="1" applyAlignment="1">
      <alignment horizontal="right"/>
    </xf>
    <xf numFmtId="0" fontId="27" fillId="0" borderId="0" xfId="0" applyFont="1"/>
    <xf numFmtId="3" fontId="27" fillId="0" borderId="0" xfId="0" applyNumberFormat="1" applyFont="1" applyAlignment="1">
      <alignment horizontal="center"/>
    </xf>
    <xf numFmtId="0" fontId="4" fillId="0" borderId="1" xfId="0" quotePrefix="1" applyNumberFormat="1" applyFont="1" applyBorder="1"/>
    <xf numFmtId="0" fontId="4" fillId="0" borderId="2" xfId="0" quotePrefix="1" applyNumberFormat="1" applyFont="1" applyBorder="1"/>
    <xf numFmtId="0" fontId="5" fillId="2" borderId="1" xfId="0" applyNumberFormat="1" applyFont="1" applyFill="1" applyBorder="1" applyAlignment="1">
      <alignment vertical="center" wrapText="1"/>
    </xf>
    <xf numFmtId="0" fontId="0" fillId="0" borderId="0" xfId="0" applyAlignment="1"/>
    <xf numFmtId="0" fontId="7" fillId="0" borderId="1" xfId="0" applyFont="1" applyBorder="1" applyAlignment="1">
      <alignment vertical="center"/>
    </xf>
    <xf numFmtId="0" fontId="14" fillId="5" borderId="1" xfId="0" quotePrefix="1" applyNumberFormat="1" applyFont="1" applyFill="1" applyBorder="1" applyAlignment="1">
      <alignment horizontal="center" vertical="center"/>
    </xf>
    <xf numFmtId="0" fontId="5" fillId="0" borderId="0" xfId="0" applyFont="1" applyAlignment="1">
      <alignment horizontal="center" vertical="center"/>
    </xf>
    <xf numFmtId="0" fontId="14" fillId="3" borderId="10" xfId="0" quotePrefix="1" applyNumberFormat="1" applyFont="1" applyFill="1" applyBorder="1" applyAlignment="1">
      <alignment horizontal="center" vertical="center"/>
    </xf>
    <xf numFmtId="0" fontId="14" fillId="3" borderId="10" xfId="0" applyNumberFormat="1" applyFont="1" applyFill="1" applyBorder="1" applyAlignment="1">
      <alignment horizontal="center" vertical="center"/>
    </xf>
    <xf numFmtId="0" fontId="6" fillId="2" borderId="0" xfId="0" quotePrefix="1" applyNumberFormat="1" applyFont="1" applyFill="1" applyBorder="1" applyAlignment="1">
      <alignment horizontal="center" vertical="center"/>
    </xf>
    <xf numFmtId="164" fontId="5" fillId="0" borderId="1" xfId="0" applyNumberFormat="1" applyFont="1" applyBorder="1" applyAlignment="1">
      <alignment horizontal="right" vertical="center"/>
    </xf>
    <xf numFmtId="0" fontId="6" fillId="0" borderId="1" xfId="0" applyFont="1" applyBorder="1" applyAlignment="1">
      <alignment vertical="center"/>
    </xf>
    <xf numFmtId="0" fontId="5" fillId="0" borderId="0" xfId="0" applyFont="1" applyAlignment="1"/>
    <xf numFmtId="0" fontId="14" fillId="4" borderId="1" xfId="0" applyNumberFormat="1" applyFont="1" applyFill="1" applyBorder="1" applyAlignment="1">
      <alignment horizontal="center" vertical="center"/>
    </xf>
    <xf numFmtId="3" fontId="5" fillId="0" borderId="1" xfId="0" quotePrefix="1" applyNumberFormat="1" applyFont="1" applyFill="1" applyBorder="1" applyAlignment="1">
      <alignment vertical="center"/>
    </xf>
    <xf numFmtId="3" fontId="5" fillId="0" borderId="1" xfId="0" quotePrefix="1" applyNumberFormat="1" applyFont="1" applyBorder="1" applyAlignment="1">
      <alignment vertical="center"/>
    </xf>
    <xf numFmtId="0" fontId="14" fillId="4" borderId="1" xfId="0" quotePrefix="1" applyNumberFormat="1" applyFont="1" applyFill="1" applyBorder="1" applyAlignment="1">
      <alignment vertical="center"/>
    </xf>
    <xf numFmtId="3" fontId="14" fillId="3" borderId="1" xfId="0" applyNumberFormat="1" applyFont="1" applyFill="1" applyBorder="1" applyAlignment="1">
      <alignment vertical="center"/>
    </xf>
    <xf numFmtId="3" fontId="5" fillId="0" borderId="1" xfId="0" applyNumberFormat="1" applyFont="1" applyFill="1" applyBorder="1" applyAlignment="1">
      <alignment vertical="center"/>
    </xf>
    <xf numFmtId="3" fontId="14" fillId="4" borderId="1" xfId="0" quotePrefix="1" applyNumberFormat="1" applyFont="1" applyFill="1" applyBorder="1" applyAlignment="1">
      <alignment vertical="center"/>
    </xf>
    <xf numFmtId="3" fontId="28" fillId="3" borderId="42" xfId="0" applyNumberFormat="1" applyFont="1" applyFill="1" applyBorder="1" applyAlignment="1">
      <alignment vertical="center"/>
    </xf>
    <xf numFmtId="0" fontId="28" fillId="3" borderId="42" xfId="0" applyFont="1" applyFill="1" applyBorder="1" applyAlignment="1">
      <alignment vertical="center"/>
    </xf>
    <xf numFmtId="3" fontId="28" fillId="3" borderId="1" xfId="0" applyNumberFormat="1" applyFont="1" applyFill="1" applyBorder="1" applyAlignment="1">
      <alignment vertical="center"/>
    </xf>
    <xf numFmtId="0" fontId="5" fillId="4" borderId="1" xfId="0" applyNumberFormat="1" applyFont="1" applyFill="1" applyBorder="1" applyAlignment="1">
      <alignment horizontal="left" vertical="center"/>
    </xf>
    <xf numFmtId="0" fontId="7" fillId="0" borderId="1" xfId="0" applyFont="1" applyBorder="1" applyAlignment="1">
      <alignment vertical="center"/>
    </xf>
    <xf numFmtId="0" fontId="6" fillId="0" borderId="1" xfId="0" applyFont="1" applyBorder="1" applyAlignment="1">
      <alignment vertical="center"/>
    </xf>
    <xf numFmtId="164" fontId="19" fillId="0" borderId="1" xfId="0" applyNumberFormat="1" applyFont="1" applyBorder="1" applyAlignment="1">
      <alignment horizontal="right"/>
    </xf>
    <xf numFmtId="3" fontId="5" fillId="0" borderId="0" xfId="0" applyNumberFormat="1" applyFont="1"/>
    <xf numFmtId="166" fontId="24" fillId="12" borderId="1" xfId="0" applyNumberFormat="1" applyFont="1" applyFill="1" applyBorder="1" applyAlignment="1">
      <alignment horizontal="center" vertical="center" wrapText="1"/>
    </xf>
    <xf numFmtId="3" fontId="4" fillId="0" borderId="2" xfId="0" applyNumberFormat="1" applyFont="1" applyBorder="1" applyAlignment="1">
      <alignment horizontal="right"/>
    </xf>
    <xf numFmtId="0" fontId="5" fillId="0" borderId="3" xfId="0" applyNumberFormat="1" applyFont="1" applyBorder="1" applyAlignment="1">
      <alignment horizontal="right"/>
    </xf>
    <xf numFmtId="0" fontId="5" fillId="0" borderId="5" xfId="0" applyNumberFormat="1" applyFont="1" applyBorder="1" applyAlignment="1">
      <alignment horizontal="right"/>
    </xf>
    <xf numFmtId="9" fontId="5" fillId="0" borderId="6" xfId="0" applyNumberFormat="1" applyFont="1" applyBorder="1" applyAlignment="1">
      <alignment horizontal="right"/>
    </xf>
    <xf numFmtId="164" fontId="14" fillId="3" borderId="1" xfId="0" applyNumberFormat="1" applyFont="1" applyFill="1" applyBorder="1" applyAlignment="1">
      <alignment horizontal="center" vertical="center" wrapText="1"/>
    </xf>
    <xf numFmtId="0" fontId="5" fillId="0" borderId="1" xfId="0" quotePrefix="1" applyNumberFormat="1" applyFont="1" applyFill="1" applyBorder="1" applyAlignment="1">
      <alignment vertical="center" wrapText="1"/>
    </xf>
    <xf numFmtId="164" fontId="5" fillId="0" borderId="0" xfId="0" quotePrefix="1" applyNumberFormat="1" applyFont="1" applyAlignment="1">
      <alignment horizontal="center"/>
    </xf>
    <xf numFmtId="164" fontId="5" fillId="0" borderId="0" xfId="0" applyNumberFormat="1" applyFont="1"/>
    <xf numFmtId="0" fontId="4" fillId="0" borderId="0" xfId="0" applyFont="1" applyFill="1"/>
    <xf numFmtId="0" fontId="5" fillId="0" borderId="0" xfId="0" applyNumberFormat="1" applyFont="1" applyAlignment="1">
      <alignment horizontal="left"/>
    </xf>
    <xf numFmtId="9" fontId="5" fillId="0" borderId="0" xfId="1" applyFont="1"/>
    <xf numFmtId="0" fontId="8" fillId="0" borderId="1" xfId="0" quotePrefix="1" applyNumberFormat="1" applyFont="1" applyFill="1" applyBorder="1"/>
    <xf numFmtId="3" fontId="4" fillId="0" borderId="1" xfId="0" applyNumberFormat="1" applyFont="1" applyFill="1" applyBorder="1" applyAlignment="1">
      <alignment horizontal="right"/>
    </xf>
    <xf numFmtId="3" fontId="0" fillId="0" borderId="0" xfId="0" applyNumberFormat="1" applyFill="1"/>
    <xf numFmtId="0" fontId="8" fillId="0" borderId="2" xfId="0" quotePrefix="1" applyNumberFormat="1" applyFont="1" applyFill="1" applyBorder="1"/>
    <xf numFmtId="3" fontId="4" fillId="0" borderId="2" xfId="0" applyNumberFormat="1" applyFont="1" applyFill="1" applyBorder="1" applyAlignment="1">
      <alignment horizontal="right"/>
    </xf>
    <xf numFmtId="0" fontId="8" fillId="0" borderId="1" xfId="0" applyNumberFormat="1" applyFont="1" applyFill="1" applyBorder="1"/>
    <xf numFmtId="49" fontId="5" fillId="0" borderId="1" xfId="0" quotePrefix="1" applyNumberFormat="1" applyFont="1" applyBorder="1"/>
    <xf numFmtId="49" fontId="4" fillId="0" borderId="2" xfId="0" quotePrefix="1" applyNumberFormat="1" applyFont="1" applyBorder="1"/>
    <xf numFmtId="49" fontId="8" fillId="0" borderId="1" xfId="0" quotePrefix="1" applyNumberFormat="1" applyFont="1" applyFill="1" applyBorder="1"/>
    <xf numFmtId="3" fontId="4" fillId="8" borderId="1" xfId="0" applyNumberFormat="1" applyFont="1" applyFill="1" applyBorder="1" applyAlignment="1">
      <alignment horizontal="right"/>
    </xf>
    <xf numFmtId="0" fontId="0" fillId="8" borderId="0" xfId="0" applyFill="1"/>
    <xf numFmtId="3" fontId="4" fillId="0" borderId="10" xfId="0" applyNumberFormat="1" applyFont="1" applyFill="1" applyBorder="1" applyAlignment="1">
      <alignment horizontal="right"/>
    </xf>
    <xf numFmtId="9" fontId="5" fillId="0" borderId="7" xfId="0" applyNumberFormat="1" applyFont="1" applyBorder="1" applyAlignment="1">
      <alignment horizontal="right"/>
    </xf>
    <xf numFmtId="0" fontId="5" fillId="0" borderId="0" xfId="0" applyFont="1" applyAlignment="1">
      <alignment wrapText="1"/>
    </xf>
    <xf numFmtId="1" fontId="5" fillId="0" borderId="1" xfId="0" applyNumberFormat="1" applyFont="1" applyBorder="1" applyAlignment="1">
      <alignment horizontal="right"/>
    </xf>
    <xf numFmtId="166" fontId="0" fillId="0" borderId="0" xfId="0" applyNumberFormat="1"/>
    <xf numFmtId="0" fontId="30" fillId="12" borderId="1" xfId="0" applyFont="1" applyFill="1" applyBorder="1" applyAlignment="1">
      <alignment horizontal="center" vertical="center" wrapText="1"/>
    </xf>
    <xf numFmtId="49" fontId="13" fillId="0" borderId="1" xfId="0" applyNumberFormat="1" applyFont="1" applyBorder="1"/>
    <xf numFmtId="0" fontId="13" fillId="0" borderId="1" xfId="0" applyFont="1" applyBorder="1"/>
    <xf numFmtId="166" fontId="5" fillId="0" borderId="0" xfId="0" applyNumberFormat="1" applyFont="1"/>
    <xf numFmtId="0" fontId="5" fillId="0" borderId="0" xfId="0" applyFont="1" applyAlignment="1">
      <alignment wrapText="1"/>
    </xf>
    <xf numFmtId="0" fontId="0" fillId="0" borderId="0" xfId="0" applyAlignment="1">
      <alignment wrapText="1"/>
    </xf>
    <xf numFmtId="164" fontId="20" fillId="0" borderId="31" xfId="0" quotePrefix="1" applyNumberFormat="1" applyFont="1" applyBorder="1" applyAlignment="1">
      <alignment horizontal="right"/>
    </xf>
    <xf numFmtId="0" fontId="0" fillId="0" borderId="0" xfId="0" quotePrefix="1"/>
    <xf numFmtId="49" fontId="13" fillId="0" borderId="1" xfId="0" quotePrefix="1" applyNumberFormat="1" applyFont="1" applyBorder="1"/>
    <xf numFmtId="0" fontId="5" fillId="0" borderId="0" xfId="0" quotePrefix="1" applyFont="1"/>
    <xf numFmtId="0" fontId="5" fillId="2" borderId="1" xfId="0" quotePrefix="1" applyNumberFormat="1" applyFont="1" applyFill="1" applyBorder="1" applyAlignment="1">
      <alignment horizontal="center" vertical="center" wrapText="1"/>
    </xf>
    <xf numFmtId="0" fontId="5" fillId="2" borderId="1" xfId="0" quotePrefix="1" applyNumberFormat="1" applyFont="1" applyFill="1" applyBorder="1" applyAlignment="1">
      <alignment vertical="center" wrapText="1"/>
    </xf>
    <xf numFmtId="0" fontId="0" fillId="8" borderId="0" xfId="0" applyFill="1" applyAlignment="1"/>
    <xf numFmtId="3" fontId="4" fillId="0" borderId="1" xfId="0" quotePrefix="1" applyNumberFormat="1" applyFont="1" applyFill="1" applyBorder="1" applyAlignment="1">
      <alignment horizontal="right"/>
    </xf>
    <xf numFmtId="168" fontId="5" fillId="0" borderId="1" xfId="0" applyNumberFormat="1" applyFont="1" applyBorder="1" applyAlignment="1">
      <alignment horizontal="right"/>
    </xf>
    <xf numFmtId="1" fontId="5" fillId="0" borderId="1" xfId="0" applyNumberFormat="1" applyFont="1" applyFill="1" applyBorder="1" applyAlignment="1">
      <alignment horizontal="right"/>
    </xf>
    <xf numFmtId="0" fontId="0" fillId="0" borderId="0" xfId="0"/>
    <xf numFmtId="44" fontId="0" fillId="0" borderId="0" xfId="3" applyFont="1"/>
    <xf numFmtId="0" fontId="5" fillId="0" borderId="0" xfId="0" applyFont="1" applyAlignment="1">
      <alignment wrapText="1"/>
    </xf>
    <xf numFmtId="0" fontId="0" fillId="0" borderId="0" xfId="0" applyAlignment="1">
      <alignment wrapText="1"/>
    </xf>
    <xf numFmtId="0" fontId="0" fillId="0" borderId="0" xfId="0"/>
    <xf numFmtId="0" fontId="0" fillId="0" borderId="0" xfId="0"/>
    <xf numFmtId="0" fontId="14" fillId="3" borderId="1" xfId="0" applyFont="1" applyFill="1" applyBorder="1" applyAlignment="1">
      <alignment horizontal="center" vertical="center" wrapText="1"/>
    </xf>
    <xf numFmtId="0" fontId="14" fillId="3" borderId="1" xfId="0" applyFont="1" applyFill="1" applyBorder="1" applyAlignment="1">
      <alignment horizontal="center" vertical="center"/>
    </xf>
    <xf numFmtId="0" fontId="8" fillId="2" borderId="1" xfId="0" applyNumberFormat="1" applyFont="1" applyFill="1" applyBorder="1" applyAlignment="1">
      <alignment horizontal="left" vertical="center" wrapText="1"/>
    </xf>
    <xf numFmtId="0" fontId="0" fillId="0" borderId="0" xfId="0"/>
    <xf numFmtId="165" fontId="5" fillId="0" borderId="52" xfId="0" quotePrefix="1" applyNumberFormat="1" applyFont="1" applyBorder="1" applyAlignment="1">
      <alignment horizontal="right"/>
    </xf>
    <xf numFmtId="165" fontId="5" fillId="0" borderId="52" xfId="0" applyNumberFormat="1" applyFont="1" applyBorder="1" applyAlignment="1">
      <alignment horizontal="right"/>
    </xf>
    <xf numFmtId="165" fontId="5" fillId="0" borderId="53" xfId="0" quotePrefix="1" applyNumberFormat="1" applyFont="1" applyBorder="1" applyAlignment="1">
      <alignment horizontal="right"/>
    </xf>
    <xf numFmtId="165" fontId="5" fillId="0" borderId="53" xfId="0" applyNumberFormat="1" applyFont="1" applyBorder="1" applyAlignment="1">
      <alignment horizontal="right"/>
    </xf>
    <xf numFmtId="165" fontId="14" fillId="3" borderId="54" xfId="0" applyNumberFormat="1" applyFont="1" applyFill="1" applyBorder="1" applyAlignment="1">
      <alignment horizontal="right"/>
    </xf>
    <xf numFmtId="165" fontId="5" fillId="0" borderId="31" xfId="0" applyNumberFormat="1" applyFont="1" applyBorder="1" applyAlignment="1">
      <alignment horizontal="right"/>
    </xf>
    <xf numFmtId="165" fontId="5" fillId="0" borderId="33" xfId="0" applyNumberFormat="1" applyFont="1" applyBorder="1" applyAlignment="1">
      <alignment horizontal="right"/>
    </xf>
    <xf numFmtId="165" fontId="5" fillId="0" borderId="5" xfId="0" quotePrefix="1" applyNumberFormat="1" applyFont="1" applyBorder="1" applyAlignment="1">
      <alignment horizontal="right"/>
    </xf>
    <xf numFmtId="165" fontId="5" fillId="0" borderId="5" xfId="0" applyNumberFormat="1" applyFont="1" applyBorder="1" applyAlignment="1">
      <alignment horizontal="right"/>
    </xf>
    <xf numFmtId="165" fontId="5" fillId="8" borderId="3" xfId="0" quotePrefix="1" applyNumberFormat="1" applyFont="1" applyFill="1" applyBorder="1" applyAlignment="1">
      <alignment horizontal="right"/>
    </xf>
    <xf numFmtId="9" fontId="5" fillId="0" borderId="4" xfId="0" applyNumberFormat="1" applyFont="1" applyBorder="1" applyAlignment="1">
      <alignment horizontal="right"/>
    </xf>
    <xf numFmtId="164" fontId="20" fillId="0" borderId="5" xfId="0" quotePrefix="1" applyNumberFormat="1" applyFont="1" applyBorder="1" applyAlignment="1">
      <alignment horizontal="right"/>
    </xf>
    <xf numFmtId="164" fontId="20" fillId="0" borderId="4" xfId="0" quotePrefix="1" applyNumberFormat="1" applyFont="1" applyBorder="1" applyAlignment="1">
      <alignment horizontal="right"/>
    </xf>
    <xf numFmtId="164" fontId="20" fillId="0" borderId="4" xfId="0" applyNumberFormat="1" applyFont="1" applyBorder="1" applyAlignment="1">
      <alignment horizontal="right"/>
    </xf>
    <xf numFmtId="164" fontId="6" fillId="0" borderId="31" xfId="0" quotePrefix="1" applyNumberFormat="1" applyFont="1" applyBorder="1" applyAlignment="1">
      <alignment horizontal="right"/>
    </xf>
    <xf numFmtId="164" fontId="20" fillId="0" borderId="1" xfId="0" applyNumberFormat="1" applyFont="1" applyBorder="1" applyAlignment="1">
      <alignment horizontal="right"/>
    </xf>
    <xf numFmtId="3" fontId="14" fillId="3" borderId="1" xfId="0" applyNumberFormat="1" applyFont="1" applyFill="1" applyBorder="1" applyAlignment="1">
      <alignment horizontal="center" vertical="center" wrapText="1"/>
    </xf>
    <xf numFmtId="0" fontId="15" fillId="3" borderId="1" xfId="0" applyFont="1" applyFill="1" applyBorder="1" applyAlignment="1">
      <alignment horizontal="center" vertical="center" wrapText="1"/>
    </xf>
    <xf numFmtId="0" fontId="5" fillId="0" borderId="0" xfId="0" applyFont="1" applyBorder="1" applyAlignment="1">
      <alignment vertical="center" wrapText="1"/>
    </xf>
    <xf numFmtId="0" fontId="5" fillId="0" borderId="0" xfId="0" applyFont="1" applyBorder="1"/>
    <xf numFmtId="168" fontId="5" fillId="8" borderId="0" xfId="0" quotePrefix="1" applyNumberFormat="1" applyFont="1" applyFill="1" applyBorder="1" applyAlignment="1">
      <alignment horizontal="right"/>
    </xf>
    <xf numFmtId="167" fontId="5" fillId="0" borderId="0" xfId="0" applyNumberFormat="1" applyFont="1" applyBorder="1" applyAlignment="1">
      <alignment horizontal="right"/>
    </xf>
    <xf numFmtId="167" fontId="5" fillId="0" borderId="0" xfId="0" quotePrefix="1" applyNumberFormat="1" applyFont="1" applyBorder="1" applyAlignment="1">
      <alignment horizontal="right"/>
    </xf>
    <xf numFmtId="0" fontId="4" fillId="0" borderId="1" xfId="0" quotePrefix="1" applyNumberFormat="1" applyFont="1" applyFill="1" applyBorder="1"/>
    <xf numFmtId="0" fontId="4" fillId="0" borderId="2" xfId="0" quotePrefix="1" applyNumberFormat="1" applyFont="1" applyFill="1" applyBorder="1"/>
    <xf numFmtId="0" fontId="5" fillId="13" borderId="1" xfId="0" quotePrefix="1" applyNumberFormat="1" applyFont="1" applyFill="1" applyBorder="1"/>
    <xf numFmtId="3" fontId="5" fillId="13" borderId="6" xfId="0" quotePrefix="1" applyNumberFormat="1" applyFont="1" applyFill="1" applyBorder="1" applyAlignment="1">
      <alignment horizontal="right"/>
    </xf>
    <xf numFmtId="164" fontId="19" fillId="13" borderId="31" xfId="0" quotePrefix="1" applyNumberFormat="1" applyFont="1" applyFill="1" applyBorder="1" applyAlignment="1">
      <alignment horizontal="right"/>
    </xf>
    <xf numFmtId="164" fontId="5" fillId="13" borderId="6" xfId="0" quotePrefix="1" applyNumberFormat="1" applyFont="1" applyFill="1" applyBorder="1" applyAlignment="1">
      <alignment horizontal="right"/>
    </xf>
    <xf numFmtId="164" fontId="5" fillId="13" borderId="7" xfId="0" applyNumberFormat="1" applyFont="1" applyFill="1" applyBorder="1" applyAlignment="1">
      <alignment horizontal="right"/>
    </xf>
    <xf numFmtId="164" fontId="5" fillId="13" borderId="4" xfId="0" applyNumberFormat="1" applyFont="1" applyFill="1" applyBorder="1" applyAlignment="1">
      <alignment horizontal="right"/>
    </xf>
    <xf numFmtId="164" fontId="19" fillId="13" borderId="5" xfId="0" quotePrefix="1" applyNumberFormat="1" applyFont="1" applyFill="1" applyBorder="1" applyAlignment="1">
      <alignment horizontal="right"/>
    </xf>
    <xf numFmtId="164" fontId="5" fillId="13" borderId="8" xfId="0" quotePrefix="1" applyNumberFormat="1" applyFont="1" applyFill="1" applyBorder="1" applyAlignment="1">
      <alignment horizontal="right"/>
    </xf>
    <xf numFmtId="3" fontId="5" fillId="13" borderId="3" xfId="0" applyNumberFormat="1" applyFont="1" applyFill="1" applyBorder="1" applyAlignment="1">
      <alignment horizontal="right"/>
    </xf>
    <xf numFmtId="164" fontId="19" fillId="13" borderId="4" xfId="0" applyNumberFormat="1" applyFont="1" applyFill="1" applyBorder="1" applyAlignment="1">
      <alignment horizontal="right"/>
    </xf>
    <xf numFmtId="0" fontId="5" fillId="13" borderId="3" xfId="0" applyFont="1" applyFill="1" applyBorder="1" applyAlignment="1">
      <alignment horizontal="right"/>
    </xf>
    <xf numFmtId="0" fontId="5" fillId="0" borderId="0" xfId="0" applyFont="1" applyFill="1"/>
    <xf numFmtId="0" fontId="0" fillId="0" borderId="0" xfId="0" applyAlignment="1">
      <alignment wrapText="1"/>
    </xf>
    <xf numFmtId="164" fontId="6" fillId="0" borderId="4" xfId="0" applyNumberFormat="1" applyFont="1" applyBorder="1" applyAlignment="1">
      <alignment horizontal="right"/>
    </xf>
    <xf numFmtId="164" fontId="5" fillId="0" borderId="5" xfId="0" quotePrefix="1" applyNumberFormat="1" applyFont="1" applyBorder="1" applyAlignment="1">
      <alignment horizontal="right"/>
    </xf>
    <xf numFmtId="164" fontId="5" fillId="0" borderId="5" xfId="0" applyNumberFormat="1" applyFont="1" applyBorder="1" applyAlignment="1">
      <alignment horizontal="right"/>
    </xf>
    <xf numFmtId="164" fontId="5" fillId="0" borderId="9" xfId="0" quotePrefix="1" applyNumberFormat="1" applyFont="1" applyBorder="1" applyAlignment="1">
      <alignment horizontal="right"/>
    </xf>
    <xf numFmtId="0" fontId="13" fillId="0" borderId="1" xfId="0" quotePrefix="1" applyFont="1" applyBorder="1"/>
    <xf numFmtId="3" fontId="5" fillId="0" borderId="42" xfId="0" applyNumberFormat="1" applyFont="1" applyBorder="1" applyAlignment="1">
      <alignment horizontal="right"/>
    </xf>
    <xf numFmtId="164" fontId="19" fillId="0" borderId="42" xfId="0" applyNumberFormat="1" applyFont="1" applyBorder="1" applyAlignment="1">
      <alignment horizontal="right"/>
    </xf>
    <xf numFmtId="164" fontId="5" fillId="0" borderId="42" xfId="0" applyNumberFormat="1" applyFont="1" applyBorder="1" applyAlignment="1">
      <alignment horizontal="right"/>
    </xf>
    <xf numFmtId="168" fontId="5" fillId="0" borderId="42" xfId="0" applyNumberFormat="1" applyFont="1" applyBorder="1" applyAlignment="1">
      <alignment horizontal="right"/>
    </xf>
    <xf numFmtId="1" fontId="5" fillId="0" borderId="42" xfId="0" applyNumberFormat="1" applyFont="1" applyFill="1" applyBorder="1" applyAlignment="1">
      <alignment horizontal="right"/>
    </xf>
    <xf numFmtId="166" fontId="5" fillId="0" borderId="42" xfId="0" applyNumberFormat="1" applyFont="1" applyBorder="1" applyAlignment="1">
      <alignment horizontal="right"/>
    </xf>
    <xf numFmtId="0" fontId="5" fillId="0" borderId="42" xfId="0" applyFont="1" applyBorder="1" applyAlignment="1">
      <alignment horizontal="right"/>
    </xf>
    <xf numFmtId="164" fontId="33" fillId="12" borderId="11" xfId="0" applyNumberFormat="1" applyFont="1" applyFill="1" applyBorder="1"/>
    <xf numFmtId="0" fontId="24" fillId="12" borderId="11" xfId="0" applyFont="1" applyFill="1" applyBorder="1"/>
    <xf numFmtId="166" fontId="24" fillId="12" borderId="11" xfId="0" applyNumberFormat="1" applyFont="1" applyFill="1" applyBorder="1"/>
    <xf numFmtId="168" fontId="24" fillId="12" borderId="11" xfId="0" applyNumberFormat="1" applyFont="1" applyFill="1" applyBorder="1"/>
    <xf numFmtId="164" fontId="24" fillId="12" borderId="11" xfId="0" applyNumberFormat="1" applyFont="1" applyFill="1" applyBorder="1" applyAlignment="1">
      <alignment horizontal="right"/>
    </xf>
    <xf numFmtId="0" fontId="24" fillId="12" borderId="11" xfId="0" applyFont="1" applyFill="1" applyBorder="1" applyAlignment="1">
      <alignment horizontal="right"/>
    </xf>
    <xf numFmtId="166" fontId="24" fillId="12" borderId="11" xfId="0" applyNumberFormat="1" applyFont="1" applyFill="1" applyBorder="1" applyAlignment="1">
      <alignment horizontal="right"/>
    </xf>
    <xf numFmtId="3" fontId="6" fillId="9" borderId="11" xfId="0" applyNumberFormat="1" applyFont="1" applyFill="1" applyBorder="1" applyAlignment="1">
      <alignment horizontal="right" vertical="center"/>
    </xf>
    <xf numFmtId="164" fontId="20" fillId="9" borderId="11" xfId="0" applyNumberFormat="1" applyFont="1" applyFill="1" applyBorder="1" applyAlignment="1">
      <alignment horizontal="right" vertical="center"/>
    </xf>
    <xf numFmtId="164" fontId="6" fillId="9" borderId="11" xfId="0" applyNumberFormat="1" applyFont="1" applyFill="1" applyBorder="1" applyAlignment="1">
      <alignment horizontal="right" vertical="center"/>
    </xf>
    <xf numFmtId="1" fontId="6" fillId="9" borderId="11" xfId="0" applyNumberFormat="1" applyFont="1" applyFill="1" applyBorder="1" applyAlignment="1">
      <alignment horizontal="right" vertical="center"/>
    </xf>
    <xf numFmtId="166" fontId="6" fillId="9" borderId="11" xfId="0" applyNumberFormat="1" applyFont="1" applyFill="1" applyBorder="1" applyAlignment="1">
      <alignment horizontal="right" vertical="center"/>
    </xf>
    <xf numFmtId="0" fontId="6" fillId="9" borderId="11" xfId="0" applyFont="1" applyFill="1" applyBorder="1" applyAlignment="1">
      <alignment horizontal="right" vertical="center"/>
    </xf>
    <xf numFmtId="3" fontId="6" fillId="9" borderId="23" xfId="0" applyNumberFormat="1" applyFont="1" applyFill="1" applyBorder="1" applyAlignment="1">
      <alignment horizontal="right" vertical="center"/>
    </xf>
    <xf numFmtId="164" fontId="20" fillId="9" borderId="23" xfId="0" applyNumberFormat="1" applyFont="1" applyFill="1" applyBorder="1" applyAlignment="1">
      <alignment horizontal="right" vertical="center"/>
    </xf>
    <xf numFmtId="164" fontId="6" fillId="9" borderId="23" xfId="0" applyNumberFormat="1" applyFont="1" applyFill="1" applyBorder="1" applyAlignment="1">
      <alignment horizontal="right" vertical="center"/>
    </xf>
    <xf numFmtId="1" fontId="6" fillId="9" borderId="23" xfId="0" applyNumberFormat="1" applyFont="1" applyFill="1" applyBorder="1" applyAlignment="1">
      <alignment horizontal="right" vertical="center"/>
    </xf>
    <xf numFmtId="166" fontId="6" fillId="9" borderId="23" xfId="0" applyNumberFormat="1" applyFont="1" applyFill="1" applyBorder="1" applyAlignment="1">
      <alignment horizontal="right" vertical="center"/>
    </xf>
    <xf numFmtId="0" fontId="6" fillId="9" borderId="23" xfId="0" applyFont="1" applyFill="1" applyBorder="1" applyAlignment="1">
      <alignment horizontal="right" vertical="center"/>
    </xf>
    <xf numFmtId="0" fontId="24" fillId="12" borderId="6" xfId="0" quotePrefix="1" applyFont="1" applyFill="1" applyBorder="1" applyAlignment="1">
      <alignment horizontal="center" vertical="center" wrapText="1"/>
    </xf>
    <xf numFmtId="0" fontId="24" fillId="12" borderId="4" xfId="0" quotePrefix="1" applyFont="1" applyFill="1" applyBorder="1" applyAlignment="1">
      <alignment horizontal="center" vertical="center" wrapText="1"/>
    </xf>
    <xf numFmtId="0" fontId="24" fillId="12" borderId="5" xfId="0" quotePrefix="1" applyFont="1" applyFill="1" applyBorder="1" applyAlignment="1">
      <alignment horizontal="center" vertical="center" wrapText="1"/>
    </xf>
    <xf numFmtId="0" fontId="0" fillId="0" borderId="0" xfId="0" applyFill="1" applyAlignment="1">
      <alignment vertical="center"/>
    </xf>
    <xf numFmtId="0" fontId="5" fillId="8" borderId="2" xfId="0" quotePrefix="1" applyNumberFormat="1" applyFont="1" applyFill="1" applyBorder="1"/>
    <xf numFmtId="3" fontId="5" fillId="0" borderId="6" xfId="0" applyNumberFormat="1" applyFont="1" applyFill="1" applyBorder="1" applyAlignment="1">
      <alignment horizontal="right"/>
    </xf>
    <xf numFmtId="164" fontId="5" fillId="0" borderId="5" xfId="0" applyNumberFormat="1" applyFont="1" applyFill="1" applyBorder="1" applyAlignment="1">
      <alignment horizontal="right"/>
    </xf>
    <xf numFmtId="3" fontId="5" fillId="0" borderId="12" xfId="0" applyNumberFormat="1" applyFont="1" applyBorder="1" applyAlignment="1">
      <alignment horizontal="right"/>
    </xf>
    <xf numFmtId="164" fontId="5" fillId="0" borderId="9" xfId="0" applyNumberFormat="1" applyFont="1" applyBorder="1" applyAlignment="1">
      <alignment horizontal="right"/>
    </xf>
    <xf numFmtId="3" fontId="24" fillId="12" borderId="17" xfId="0" applyNumberFormat="1" applyFont="1" applyFill="1" applyBorder="1" applyAlignment="1">
      <alignment horizontal="right"/>
    </xf>
    <xf numFmtId="164" fontId="24" fillId="12" borderId="20" xfId="0" applyNumberFormat="1" applyFont="1" applyFill="1" applyBorder="1" applyAlignment="1">
      <alignment horizontal="right"/>
    </xf>
    <xf numFmtId="164" fontId="24" fillId="12" borderId="19" xfId="0" applyNumberFormat="1" applyFont="1" applyFill="1" applyBorder="1" applyAlignment="1">
      <alignment horizontal="right"/>
    </xf>
    <xf numFmtId="3" fontId="27" fillId="0" borderId="0" xfId="0" applyNumberFormat="1" applyFont="1" applyAlignment="1">
      <alignment horizontal="center"/>
    </xf>
    <xf numFmtId="0" fontId="0" fillId="0" borderId="0" xfId="0" applyFill="1" applyAlignment="1">
      <alignment vertical="center" wrapText="1"/>
    </xf>
    <xf numFmtId="3" fontId="5" fillId="0" borderId="1" xfId="0" applyNumberFormat="1" applyFont="1" applyFill="1" applyBorder="1" applyAlignment="1">
      <alignment horizontal="right"/>
    </xf>
    <xf numFmtId="164" fontId="5" fillId="0" borderId="1" xfId="0" applyNumberFormat="1" applyFont="1" applyFill="1" applyBorder="1" applyAlignment="1">
      <alignment horizontal="right"/>
    </xf>
    <xf numFmtId="164" fontId="5" fillId="8" borderId="1" xfId="0" applyNumberFormat="1" applyFont="1" applyFill="1" applyBorder="1" applyAlignment="1">
      <alignment horizontal="right"/>
    </xf>
    <xf numFmtId="3" fontId="5" fillId="0" borderId="2" xfId="0" applyNumberFormat="1" applyFont="1" applyBorder="1" applyAlignment="1">
      <alignment horizontal="right"/>
    </xf>
    <xf numFmtId="3" fontId="5" fillId="0" borderId="10" xfId="0" applyNumberFormat="1" applyFont="1" applyFill="1" applyBorder="1" applyAlignment="1">
      <alignment horizontal="right"/>
    </xf>
    <xf numFmtId="164" fontId="5" fillId="0" borderId="1" xfId="0" quotePrefix="1" applyNumberFormat="1" applyFont="1" applyFill="1" applyBorder="1" applyAlignment="1">
      <alignment horizontal="right"/>
    </xf>
    <xf numFmtId="3" fontId="5" fillId="0" borderId="2" xfId="0" applyNumberFormat="1" applyFont="1" applyFill="1" applyBorder="1" applyAlignment="1">
      <alignment horizontal="right"/>
    </xf>
    <xf numFmtId="164" fontId="5" fillId="0" borderId="2" xfId="0" applyNumberFormat="1" applyFont="1" applyFill="1" applyBorder="1" applyAlignment="1">
      <alignment horizontal="right"/>
    </xf>
    <xf numFmtId="3" fontId="6" fillId="9" borderId="11" xfId="0" applyNumberFormat="1" applyFont="1" applyFill="1" applyBorder="1" applyAlignment="1">
      <alignment horizontal="right" vertical="center" wrapText="1"/>
    </xf>
    <xf numFmtId="164" fontId="6" fillId="9" borderId="11" xfId="0" applyNumberFormat="1" applyFont="1" applyFill="1" applyBorder="1" applyAlignment="1">
      <alignment horizontal="right" vertical="center" wrapText="1"/>
    </xf>
    <xf numFmtId="3" fontId="6" fillId="9" borderId="23" xfId="0" applyNumberFormat="1" applyFont="1" applyFill="1" applyBorder="1" applyAlignment="1">
      <alignment horizontal="right" vertical="center" wrapText="1"/>
    </xf>
    <xf numFmtId="164" fontId="6" fillId="9" borderId="23" xfId="0" applyNumberFormat="1" applyFont="1" applyFill="1" applyBorder="1" applyAlignment="1">
      <alignment horizontal="right" vertical="center" wrapText="1"/>
    </xf>
    <xf numFmtId="3" fontId="24" fillId="12" borderId="11" xfId="0" applyNumberFormat="1" applyFont="1" applyFill="1" applyBorder="1" applyAlignment="1">
      <alignment horizontal="right"/>
    </xf>
    <xf numFmtId="164" fontId="5" fillId="8" borderId="1" xfId="0" quotePrefix="1" applyNumberFormat="1" applyFont="1" applyFill="1" applyBorder="1" applyAlignment="1">
      <alignment horizontal="right"/>
    </xf>
    <xf numFmtId="1" fontId="5" fillId="8" borderId="1" xfId="0" applyNumberFormat="1" applyFont="1" applyFill="1" applyBorder="1" applyAlignment="1">
      <alignment horizontal="right"/>
    </xf>
    <xf numFmtId="1" fontId="5" fillId="8" borderId="1" xfId="0" quotePrefix="1" applyNumberFormat="1" applyFont="1" applyFill="1" applyBorder="1" applyAlignment="1">
      <alignment horizontal="right"/>
    </xf>
    <xf numFmtId="166" fontId="5" fillId="8" borderId="1" xfId="0" applyNumberFormat="1" applyFont="1" applyFill="1" applyBorder="1" applyAlignment="1">
      <alignment horizontal="right"/>
    </xf>
    <xf numFmtId="166" fontId="5" fillId="8" borderId="1" xfId="0" quotePrefix="1" applyNumberFormat="1" applyFont="1" applyFill="1" applyBorder="1" applyAlignment="1">
      <alignment horizontal="right"/>
    </xf>
    <xf numFmtId="165" fontId="5" fillId="8" borderId="5" xfId="0" quotePrefix="1" applyNumberFormat="1" applyFont="1" applyFill="1" applyBorder="1" applyAlignment="1">
      <alignment horizontal="right"/>
    </xf>
    <xf numFmtId="165" fontId="5" fillId="0" borderId="3" xfId="0" quotePrefix="1" applyNumberFormat="1" applyFont="1" applyBorder="1" applyAlignment="1">
      <alignment horizontal="right"/>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vertical="center" wrapText="1"/>
    </xf>
    <xf numFmtId="0" fontId="6" fillId="0" borderId="0" xfId="0" applyFont="1" applyFill="1" applyAlignment="1">
      <alignment vertical="center" wrapText="1"/>
    </xf>
    <xf numFmtId="0" fontId="5" fillId="0" borderId="1" xfId="0" applyNumberFormat="1" applyFont="1" applyFill="1" applyBorder="1" applyAlignment="1">
      <alignment vertical="center" wrapText="1"/>
    </xf>
    <xf numFmtId="3" fontId="27" fillId="0" borderId="0" xfId="0" applyNumberFormat="1" applyFont="1" applyAlignment="1">
      <alignment horizontal="center"/>
    </xf>
    <xf numFmtId="3" fontId="14" fillId="3" borderId="2" xfId="0" applyNumberFormat="1" applyFont="1" applyFill="1" applyBorder="1" applyAlignment="1">
      <alignment horizontal="center" vertical="center" wrapText="1"/>
    </xf>
    <xf numFmtId="0" fontId="23" fillId="12" borderId="8" xfId="0" applyFont="1" applyFill="1" applyBorder="1" applyAlignment="1">
      <alignment horizontal="center" vertical="center" wrapText="1"/>
    </xf>
    <xf numFmtId="0" fontId="23" fillId="12" borderId="1" xfId="0" applyFont="1" applyFill="1" applyBorder="1" applyAlignment="1">
      <alignment horizontal="center" vertical="center" wrapText="1"/>
    </xf>
    <xf numFmtId="0" fontId="15" fillId="3" borderId="1" xfId="0" applyNumberFormat="1" applyFont="1" applyFill="1" applyBorder="1" applyAlignment="1">
      <alignment vertical="center" wrapText="1"/>
    </xf>
    <xf numFmtId="9" fontId="5" fillId="0" borderId="14" xfId="0" applyNumberFormat="1" applyFont="1" applyBorder="1" applyAlignment="1">
      <alignment horizontal="right"/>
    </xf>
    <xf numFmtId="9" fontId="14" fillId="3" borderId="22" xfId="0" applyNumberFormat="1" applyFont="1" applyFill="1" applyBorder="1" applyAlignment="1">
      <alignment horizontal="right"/>
    </xf>
    <xf numFmtId="0" fontId="5" fillId="0" borderId="2" xfId="0" quotePrefix="1" applyNumberFormat="1" applyFont="1" applyFill="1" applyBorder="1"/>
    <xf numFmtId="0" fontId="5" fillId="0" borderId="0" xfId="0" applyFont="1" applyAlignment="1">
      <alignment wrapText="1"/>
    </xf>
    <xf numFmtId="0" fontId="4" fillId="0" borderId="0" xfId="0" applyFont="1" applyAlignment="1">
      <alignment wrapText="1"/>
    </xf>
    <xf numFmtId="0" fontId="5" fillId="0" borderId="47" xfId="0" quotePrefix="1" applyNumberFormat="1" applyFont="1" applyBorder="1"/>
    <xf numFmtId="0" fontId="5" fillId="0" borderId="43" xfId="0" quotePrefix="1" applyNumberFormat="1" applyFont="1" applyBorder="1"/>
    <xf numFmtId="0" fontId="5" fillId="0" borderId="48" xfId="0" quotePrefix="1" applyNumberFormat="1" applyFont="1" applyBorder="1"/>
    <xf numFmtId="3" fontId="5" fillId="0" borderId="47" xfId="0" quotePrefix="1" applyNumberFormat="1" applyFont="1" applyBorder="1" applyAlignment="1">
      <alignment horizontal="right"/>
    </xf>
    <xf numFmtId="3" fontId="5" fillId="0" borderId="45" xfId="0" quotePrefix="1" applyNumberFormat="1" applyFont="1" applyBorder="1" applyAlignment="1">
      <alignment horizontal="right"/>
    </xf>
    <xf numFmtId="0" fontId="5" fillId="0" borderId="50" xfId="0" applyFont="1" applyBorder="1" applyAlignment="1">
      <alignment horizontal="right"/>
    </xf>
    <xf numFmtId="0" fontId="5" fillId="0" borderId="55" xfId="0" applyFont="1" applyBorder="1" applyAlignment="1">
      <alignment horizontal="right"/>
    </xf>
    <xf numFmtId="164" fontId="5" fillId="0" borderId="48" xfId="0" applyNumberFormat="1" applyFont="1" applyBorder="1" applyAlignment="1">
      <alignment horizontal="right"/>
    </xf>
    <xf numFmtId="3" fontId="5" fillId="0" borderId="50" xfId="0" applyNumberFormat="1" applyFont="1" applyBorder="1" applyAlignment="1">
      <alignment horizontal="right"/>
    </xf>
    <xf numFmtId="3" fontId="5" fillId="0" borderId="55" xfId="0" applyNumberFormat="1" applyFont="1" applyBorder="1" applyAlignment="1">
      <alignment horizontal="right"/>
    </xf>
    <xf numFmtId="3" fontId="5" fillId="0" borderId="50" xfId="0" quotePrefix="1" applyNumberFormat="1" applyFont="1" applyBorder="1" applyAlignment="1">
      <alignment horizontal="right"/>
    </xf>
    <xf numFmtId="3" fontId="5" fillId="0" borderId="55" xfId="0" quotePrefix="1" applyNumberFormat="1" applyFont="1" applyBorder="1" applyAlignment="1">
      <alignment horizontal="right"/>
    </xf>
    <xf numFmtId="164" fontId="5" fillId="0" borderId="48" xfId="0" quotePrefix="1" applyNumberFormat="1" applyFont="1" applyBorder="1" applyAlignment="1">
      <alignment horizontal="right"/>
    </xf>
    <xf numFmtId="0" fontId="0" fillId="0" borderId="49" xfId="0" applyBorder="1"/>
    <xf numFmtId="0" fontId="0" fillId="0" borderId="49" xfId="0" applyBorder="1" applyAlignment="1">
      <alignment vertical="center"/>
    </xf>
    <xf numFmtId="165" fontId="0" fillId="0" borderId="3" xfId="0" applyNumberFormat="1" applyBorder="1" applyAlignment="1">
      <alignment horizontal="right"/>
    </xf>
    <xf numFmtId="165" fontId="4" fillId="0" borderId="3" xfId="0" applyNumberFormat="1" applyFont="1" applyBorder="1" applyAlignment="1">
      <alignment horizontal="right"/>
    </xf>
    <xf numFmtId="165" fontId="0" fillId="0" borderId="16" xfId="0" applyNumberFormat="1" applyBorder="1" applyAlignment="1">
      <alignment horizontal="right"/>
    </xf>
    <xf numFmtId="165" fontId="23" fillId="12" borderId="22" xfId="0" applyNumberFormat="1" applyFont="1" applyFill="1" applyBorder="1" applyAlignment="1">
      <alignment horizontal="right"/>
    </xf>
    <xf numFmtId="0" fontId="23" fillId="12" borderId="6" xfId="0" applyFont="1" applyFill="1" applyBorder="1" applyAlignment="1">
      <alignment horizontal="center" vertical="center" wrapText="1"/>
    </xf>
    <xf numFmtId="165" fontId="0" fillId="0" borderId="6" xfId="0" applyNumberFormat="1" applyBorder="1" applyAlignment="1">
      <alignment horizontal="right"/>
    </xf>
    <xf numFmtId="165" fontId="0" fillId="0" borderId="12" xfId="0" applyNumberFormat="1" applyBorder="1" applyAlignment="1">
      <alignment horizontal="right"/>
    </xf>
    <xf numFmtId="165" fontId="23" fillId="12" borderId="17" xfId="0" applyNumberFormat="1" applyFont="1" applyFill="1" applyBorder="1" applyAlignment="1">
      <alignment horizontal="right"/>
    </xf>
    <xf numFmtId="0" fontId="34" fillId="12" borderId="52" xfId="0" applyFont="1" applyFill="1" applyBorder="1" applyAlignment="1">
      <alignment horizontal="center" vertical="center" wrapText="1"/>
    </xf>
    <xf numFmtId="164" fontId="11" fillId="0" borderId="52" xfId="0" applyNumberFormat="1" applyFont="1" applyBorder="1" applyAlignment="1">
      <alignment horizontal="right"/>
    </xf>
    <xf numFmtId="164" fontId="11" fillId="0" borderId="53" xfId="0" applyNumberFormat="1" applyFont="1" applyBorder="1" applyAlignment="1">
      <alignment horizontal="right"/>
    </xf>
    <xf numFmtId="164" fontId="34" fillId="12" borderId="54" xfId="0" applyNumberFormat="1" applyFont="1" applyFill="1" applyBorder="1" applyAlignment="1">
      <alignment horizontal="right"/>
    </xf>
    <xf numFmtId="165" fontId="0" fillId="0" borderId="56" xfId="0" applyNumberFormat="1" applyBorder="1" applyAlignment="1">
      <alignment horizontal="right"/>
    </xf>
    <xf numFmtId="165" fontId="0" fillId="0" borderId="57" xfId="0" applyNumberFormat="1" applyBorder="1" applyAlignment="1">
      <alignment horizontal="right"/>
    </xf>
    <xf numFmtId="165" fontId="23" fillId="12" borderId="58" xfId="0" applyNumberFormat="1" applyFont="1" applyFill="1" applyBorder="1" applyAlignment="1">
      <alignment horizontal="right"/>
    </xf>
    <xf numFmtId="165" fontId="4" fillId="0" borderId="16" xfId="0" applyNumberFormat="1" applyFont="1" applyBorder="1" applyAlignment="1">
      <alignment horizontal="right"/>
    </xf>
    <xf numFmtId="164" fontId="20" fillId="6" borderId="6" xfId="0" applyNumberFormat="1" applyFont="1" applyFill="1" applyBorder="1" applyAlignment="1">
      <alignment horizontal="right" vertical="center" wrapText="1"/>
    </xf>
    <xf numFmtId="164" fontId="20" fillId="6" borderId="8" xfId="0" applyNumberFormat="1" applyFont="1" applyFill="1" applyBorder="1" applyAlignment="1">
      <alignment horizontal="right" vertical="center" wrapText="1"/>
    </xf>
    <xf numFmtId="166" fontId="20" fillId="6" borderId="8" xfId="0" applyNumberFormat="1" applyFont="1" applyFill="1" applyBorder="1" applyAlignment="1">
      <alignment horizontal="right" vertical="center" wrapText="1"/>
    </xf>
    <xf numFmtId="2" fontId="20" fillId="6" borderId="8" xfId="0" applyNumberFormat="1" applyFont="1" applyFill="1" applyBorder="1" applyAlignment="1">
      <alignment horizontal="right" vertical="center" wrapText="1"/>
    </xf>
    <xf numFmtId="164" fontId="6" fillId="6" borderId="4" xfId="0" applyNumberFormat="1" applyFont="1" applyFill="1" applyBorder="1" applyAlignment="1">
      <alignment horizontal="right" vertical="center" wrapText="1"/>
    </xf>
    <xf numFmtId="0" fontId="5" fillId="2" borderId="2" xfId="0" quotePrefix="1" applyNumberFormat="1" applyFont="1" applyFill="1" applyBorder="1" applyAlignment="1">
      <alignment horizontal="center" vertical="center" wrapText="1"/>
    </xf>
    <xf numFmtId="0" fontId="5" fillId="2" borderId="2" xfId="0" quotePrefix="1" applyNumberFormat="1" applyFont="1" applyFill="1" applyBorder="1" applyAlignment="1">
      <alignment vertical="center" wrapText="1"/>
    </xf>
    <xf numFmtId="0" fontId="8" fillId="0" borderId="1" xfId="0" quotePrefix="1" applyNumberFormat="1" applyFont="1" applyBorder="1" applyAlignment="1">
      <alignment horizontal="center"/>
    </xf>
    <xf numFmtId="0" fontId="5" fillId="0" borderId="0" xfId="0" applyFont="1" applyAlignment="1">
      <alignment vertical="top"/>
    </xf>
    <xf numFmtId="0" fontId="5" fillId="0" borderId="0" xfId="0" applyFont="1" applyAlignment="1"/>
    <xf numFmtId="164" fontId="36" fillId="2" borderId="1" xfId="0" applyNumberFormat="1" applyFont="1" applyFill="1" applyBorder="1" applyAlignment="1">
      <alignment horizontal="right" vertical="center" wrapText="1"/>
    </xf>
    <xf numFmtId="2" fontId="12" fillId="0" borderId="42" xfId="0" applyNumberFormat="1" applyFont="1" applyBorder="1" applyAlignment="1">
      <alignment horizontal="center" vertical="center" wrapText="1"/>
    </xf>
    <xf numFmtId="164" fontId="36" fillId="2" borderId="2" xfId="0" applyNumberFormat="1" applyFont="1" applyFill="1" applyBorder="1" applyAlignment="1">
      <alignment horizontal="right" vertical="center" wrapText="1"/>
    </xf>
    <xf numFmtId="164" fontId="37" fillId="6" borderId="6" xfId="0" applyNumberFormat="1" applyFont="1" applyFill="1" applyBorder="1" applyAlignment="1">
      <alignment horizontal="right" vertical="center" wrapText="1"/>
    </xf>
    <xf numFmtId="164" fontId="36" fillId="0" borderId="1" xfId="0" applyNumberFormat="1" applyFont="1" applyFill="1" applyBorder="1" applyAlignment="1">
      <alignment horizontal="right" vertical="center" wrapText="1"/>
    </xf>
    <xf numFmtId="164" fontId="12" fillId="0" borderId="1" xfId="0" applyNumberFormat="1" applyFont="1" applyFill="1" applyBorder="1" applyAlignment="1">
      <alignment horizontal="right" vertical="center" wrapText="1"/>
    </xf>
    <xf numFmtId="164" fontId="38" fillId="3" borderId="11" xfId="0" applyNumberFormat="1" applyFont="1" applyFill="1" applyBorder="1" applyAlignment="1">
      <alignment horizontal="right" vertical="center" wrapText="1"/>
    </xf>
    <xf numFmtId="164" fontId="39" fillId="3" borderId="11" xfId="0" applyNumberFormat="1" applyFont="1" applyFill="1" applyBorder="1" applyAlignment="1">
      <alignment horizontal="right" vertical="center" wrapText="1"/>
    </xf>
    <xf numFmtId="2" fontId="12" fillId="2" borderId="1" xfId="0" applyNumberFormat="1" applyFont="1" applyFill="1" applyBorder="1" applyAlignment="1">
      <alignment horizontal="right" vertical="center" wrapText="1"/>
    </xf>
    <xf numFmtId="2" fontId="12" fillId="2" borderId="2" xfId="0" applyNumberFormat="1" applyFont="1" applyFill="1" applyBorder="1" applyAlignment="1">
      <alignment horizontal="right" vertical="center" wrapText="1"/>
    </xf>
    <xf numFmtId="2" fontId="35" fillId="6" borderId="8" xfId="0" applyNumberFormat="1" applyFont="1" applyFill="1" applyBorder="1" applyAlignment="1">
      <alignment horizontal="right" vertical="center" wrapText="1"/>
    </xf>
    <xf numFmtId="2" fontId="12" fillId="0" borderId="1" xfId="0" applyNumberFormat="1" applyFont="1" applyFill="1" applyBorder="1" applyAlignment="1">
      <alignment horizontal="right" vertical="center" wrapText="1"/>
    </xf>
    <xf numFmtId="2" fontId="39" fillId="3" borderId="11" xfId="0" applyNumberFormat="1" applyFont="1" applyFill="1" applyBorder="1" applyAlignment="1">
      <alignment horizontal="right" vertical="center" wrapText="1"/>
    </xf>
    <xf numFmtId="164" fontId="12" fillId="2" borderId="1" xfId="0" applyNumberFormat="1" applyFont="1" applyFill="1" applyBorder="1" applyAlignment="1">
      <alignment horizontal="right" vertical="center" wrapText="1"/>
    </xf>
    <xf numFmtId="164" fontId="12" fillId="2" borderId="2" xfId="0" applyNumberFormat="1" applyFont="1" applyFill="1" applyBorder="1" applyAlignment="1">
      <alignment horizontal="right" vertical="center" wrapText="1"/>
    </xf>
    <xf numFmtId="164" fontId="35" fillId="6" borderId="8" xfId="0" applyNumberFormat="1" applyFont="1" applyFill="1" applyBorder="1" applyAlignment="1">
      <alignment horizontal="right" vertical="center" wrapText="1"/>
    </xf>
    <xf numFmtId="9" fontId="12" fillId="0" borderId="1" xfId="0" applyNumberFormat="1" applyFont="1" applyBorder="1" applyAlignment="1">
      <alignment horizontal="right" vertical="center" wrapText="1"/>
    </xf>
    <xf numFmtId="9" fontId="12" fillId="8" borderId="2" xfId="0" applyNumberFormat="1" applyFont="1" applyFill="1" applyBorder="1" applyAlignment="1">
      <alignment horizontal="right" vertical="center" wrapText="1"/>
    </xf>
    <xf numFmtId="9" fontId="35" fillId="6" borderId="4" xfId="0" applyNumberFormat="1" applyFont="1" applyFill="1" applyBorder="1" applyAlignment="1">
      <alignment horizontal="right" vertical="center" wrapText="1"/>
    </xf>
    <xf numFmtId="9" fontId="12" fillId="0" borderId="2" xfId="0" applyNumberFormat="1" applyFont="1" applyBorder="1" applyAlignment="1">
      <alignment horizontal="right" vertical="center" wrapText="1"/>
    </xf>
    <xf numFmtId="9" fontId="12" fillId="0" borderId="1" xfId="0" applyNumberFormat="1" applyFont="1" applyFill="1" applyBorder="1" applyAlignment="1">
      <alignment horizontal="right" vertical="center" wrapText="1"/>
    </xf>
    <xf numFmtId="9" fontId="12" fillId="8" borderId="1" xfId="0" applyNumberFormat="1" applyFont="1" applyFill="1" applyBorder="1" applyAlignment="1">
      <alignment horizontal="right" vertical="center" wrapText="1"/>
    </xf>
    <xf numFmtId="9" fontId="39" fillId="3" borderId="11" xfId="0" applyNumberFormat="1" applyFont="1" applyFill="1" applyBorder="1" applyAlignment="1">
      <alignment horizontal="right" vertical="center" wrapText="1"/>
    </xf>
    <xf numFmtId="2" fontId="12" fillId="8" borderId="2" xfId="0" applyNumberFormat="1" applyFont="1" applyFill="1" applyBorder="1" applyAlignment="1">
      <alignment horizontal="right" vertical="center" wrapText="1"/>
    </xf>
    <xf numFmtId="3" fontId="5" fillId="13" borderId="1" xfId="0" quotePrefix="1" applyNumberFormat="1" applyFont="1" applyFill="1" applyBorder="1" applyAlignment="1">
      <alignment horizontal="right"/>
    </xf>
    <xf numFmtId="164" fontId="19" fillId="13" borderId="1" xfId="0" quotePrefix="1" applyNumberFormat="1" applyFont="1" applyFill="1" applyBorder="1" applyAlignment="1">
      <alignment horizontal="right"/>
    </xf>
    <xf numFmtId="164" fontId="5" fillId="13" borderId="1" xfId="0" applyNumberFormat="1" applyFont="1" applyFill="1" applyBorder="1" applyAlignment="1">
      <alignment horizontal="right"/>
    </xf>
    <xf numFmtId="9" fontId="5" fillId="13" borderId="1" xfId="0" applyNumberFormat="1" applyFont="1" applyFill="1" applyBorder="1" applyAlignment="1">
      <alignment horizontal="right"/>
    </xf>
    <xf numFmtId="9" fontId="5" fillId="0" borderId="0" xfId="0" applyNumberFormat="1" applyFont="1" applyAlignment="1">
      <alignment horizontal="center"/>
    </xf>
    <xf numFmtId="166" fontId="5" fillId="0" borderId="0" xfId="0" applyNumberFormat="1" applyFont="1" applyAlignment="1">
      <alignment horizontal="center"/>
    </xf>
    <xf numFmtId="164" fontId="19" fillId="0" borderId="0" xfId="0" quotePrefix="1" applyNumberFormat="1" applyFont="1" applyAlignment="1">
      <alignment horizontal="center"/>
    </xf>
    <xf numFmtId="2" fontId="14" fillId="3" borderId="1" xfId="0" applyNumberFormat="1" applyFont="1" applyFill="1" applyBorder="1" applyAlignment="1">
      <alignment horizontal="center" vertical="center" wrapText="1"/>
    </xf>
    <xf numFmtId="2" fontId="14" fillId="12" borderId="1" xfId="0" applyNumberFormat="1" applyFont="1" applyFill="1" applyBorder="1" applyAlignment="1">
      <alignment horizontal="center" vertical="center" wrapText="1"/>
    </xf>
    <xf numFmtId="2" fontId="21" fillId="12" borderId="1" xfId="0" applyNumberFormat="1" applyFont="1" applyFill="1" applyBorder="1" applyAlignment="1">
      <alignment horizontal="center" vertical="center" wrapText="1"/>
    </xf>
    <xf numFmtId="2" fontId="21" fillId="3" borderId="1" xfId="0" applyNumberFormat="1" applyFont="1" applyFill="1" applyBorder="1" applyAlignment="1">
      <alignment horizontal="center" vertical="center" wrapText="1"/>
    </xf>
    <xf numFmtId="169" fontId="8" fillId="2" borderId="1" xfId="0" applyNumberFormat="1" applyFont="1" applyFill="1" applyBorder="1" applyAlignment="1">
      <alignment horizontal="right" vertical="center" wrapText="1"/>
    </xf>
    <xf numFmtId="169" fontId="5" fillId="0" borderId="1" xfId="0" applyNumberFormat="1" applyFont="1" applyBorder="1" applyAlignment="1">
      <alignment horizontal="right" vertical="center" wrapText="1"/>
    </xf>
    <xf numFmtId="169" fontId="19" fillId="0" borderId="1" xfId="0" applyNumberFormat="1" applyFont="1" applyBorder="1" applyAlignment="1">
      <alignment horizontal="right" vertical="center" wrapText="1"/>
    </xf>
    <xf numFmtId="169" fontId="8" fillId="0" borderId="1" xfId="0" applyNumberFormat="1" applyFont="1" applyBorder="1" applyAlignment="1">
      <alignment horizontal="right" vertical="center" wrapText="1"/>
    </xf>
    <xf numFmtId="169" fontId="8" fillId="2" borderId="2" xfId="0" applyNumberFormat="1" applyFont="1" applyFill="1" applyBorder="1" applyAlignment="1">
      <alignment horizontal="right" vertical="center" wrapText="1"/>
    </xf>
    <xf numFmtId="169" fontId="8" fillId="0" borderId="2" xfId="0" applyNumberFormat="1" applyFont="1" applyBorder="1" applyAlignment="1">
      <alignment horizontal="right" vertical="center" wrapText="1"/>
    </xf>
    <xf numFmtId="169" fontId="19" fillId="0" borderId="2" xfId="0" applyNumberFormat="1" applyFont="1" applyBorder="1" applyAlignment="1">
      <alignment horizontal="right" vertical="center" wrapText="1"/>
    </xf>
    <xf numFmtId="169" fontId="8" fillId="0" borderId="1" xfId="0" applyNumberFormat="1" applyFont="1" applyFill="1" applyBorder="1" applyAlignment="1">
      <alignment horizontal="right" vertical="center" wrapText="1"/>
    </xf>
    <xf numFmtId="165" fontId="19" fillId="2" borderId="1" xfId="0" applyNumberFormat="1" applyFont="1" applyFill="1" applyBorder="1" applyAlignment="1">
      <alignment horizontal="right" vertical="center" wrapText="1"/>
    </xf>
    <xf numFmtId="165" fontId="5" fillId="0" borderId="1" xfId="0" applyNumberFormat="1" applyFont="1" applyBorder="1" applyAlignment="1">
      <alignment horizontal="right" vertical="center" wrapText="1"/>
    </xf>
    <xf numFmtId="165" fontId="19" fillId="0" borderId="1" xfId="0" applyNumberFormat="1" applyFont="1" applyBorder="1" applyAlignment="1">
      <alignment horizontal="right" vertical="center" wrapText="1"/>
    </xf>
    <xf numFmtId="0" fontId="5" fillId="2" borderId="2" xfId="0" applyNumberFormat="1" applyFont="1" applyFill="1" applyBorder="1" applyAlignment="1">
      <alignment vertical="center" wrapText="1"/>
    </xf>
    <xf numFmtId="0" fontId="5" fillId="0" borderId="0" xfId="0" quotePrefix="1" applyNumberFormat="1" applyFont="1" applyAlignment="1">
      <alignment horizontal="left"/>
    </xf>
    <xf numFmtId="2" fontId="14" fillId="3" borderId="6" xfId="0" applyNumberFormat="1" applyFont="1" applyFill="1" applyBorder="1" applyAlignment="1">
      <alignment horizontal="center" vertical="center" wrapText="1"/>
    </xf>
    <xf numFmtId="165" fontId="5" fillId="0" borderId="6" xfId="0" applyNumberFormat="1" applyFont="1" applyBorder="1" applyAlignment="1">
      <alignment horizontal="right" vertical="center" wrapText="1"/>
    </xf>
    <xf numFmtId="169" fontId="8" fillId="0" borderId="6" xfId="0" applyNumberFormat="1" applyFont="1" applyBorder="1" applyAlignment="1">
      <alignment horizontal="right" vertical="center" wrapText="1"/>
    </xf>
    <xf numFmtId="169" fontId="8" fillId="0" borderId="12" xfId="0" applyNumberFormat="1" applyFont="1" applyBorder="1" applyAlignment="1">
      <alignment horizontal="right" vertical="center" wrapText="1"/>
    </xf>
    <xf numFmtId="169" fontId="5" fillId="0" borderId="6" xfId="0" applyNumberFormat="1" applyFont="1" applyBorder="1" applyAlignment="1">
      <alignment horizontal="right" vertical="center" wrapText="1"/>
    </xf>
    <xf numFmtId="0" fontId="24" fillId="12" borderId="59" xfId="0" applyFont="1" applyFill="1" applyBorder="1" applyAlignment="1">
      <alignment horizontal="center" vertical="center" wrapText="1"/>
    </xf>
    <xf numFmtId="0" fontId="24" fillId="12" borderId="8" xfId="0" applyFont="1" applyFill="1" applyBorder="1" applyAlignment="1">
      <alignment horizontal="center" vertical="center" wrapText="1"/>
    </xf>
    <xf numFmtId="2" fontId="21" fillId="12" borderId="60" xfId="0" applyNumberFormat="1" applyFont="1" applyFill="1" applyBorder="1" applyAlignment="1">
      <alignment horizontal="center" vertical="center" wrapText="1"/>
    </xf>
    <xf numFmtId="165" fontId="19" fillId="2" borderId="60" xfId="0" applyNumberFormat="1" applyFont="1" applyFill="1" applyBorder="1" applyAlignment="1">
      <alignment horizontal="right" vertical="center" wrapText="1"/>
    </xf>
    <xf numFmtId="165" fontId="19" fillId="0" borderId="6" xfId="0" applyNumberFormat="1" applyFont="1" applyBorder="1" applyAlignment="1">
      <alignment horizontal="right" vertical="center" wrapText="1"/>
    </xf>
    <xf numFmtId="165" fontId="5" fillId="0" borderId="59" xfId="0" applyNumberFormat="1" applyFont="1" applyBorder="1" applyAlignment="1">
      <alignment vertical="center" wrapText="1"/>
    </xf>
    <xf numFmtId="165" fontId="5" fillId="2" borderId="1" xfId="0" applyNumberFormat="1" applyFont="1" applyFill="1" applyBorder="1" applyAlignment="1">
      <alignment horizontal="right" vertical="center" wrapText="1"/>
    </xf>
    <xf numFmtId="165" fontId="5" fillId="0" borderId="8" xfId="0" applyNumberFormat="1" applyFont="1" applyBorder="1" applyAlignment="1">
      <alignment vertical="center" wrapText="1"/>
    </xf>
    <xf numFmtId="165" fontId="19" fillId="0" borderId="63" xfId="0" applyNumberFormat="1" applyFont="1" applyBorder="1" applyAlignment="1">
      <alignment vertical="center" wrapText="1"/>
    </xf>
    <xf numFmtId="165" fontId="19" fillId="0" borderId="4" xfId="0" applyNumberFormat="1" applyFont="1" applyBorder="1" applyAlignment="1">
      <alignment vertical="center" wrapText="1"/>
    </xf>
    <xf numFmtId="165" fontId="5" fillId="2" borderId="2" xfId="0" applyNumberFormat="1" applyFont="1" applyFill="1" applyBorder="1" applyAlignment="1">
      <alignment horizontal="right" vertical="center" wrapText="1"/>
    </xf>
    <xf numFmtId="165" fontId="19" fillId="2" borderId="2" xfId="0" applyNumberFormat="1" applyFont="1" applyFill="1" applyBorder="1" applyAlignment="1">
      <alignment horizontal="right" vertical="center" wrapText="1"/>
    </xf>
    <xf numFmtId="165" fontId="5" fillId="8" borderId="2" xfId="0" applyNumberFormat="1" applyFont="1" applyFill="1" applyBorder="1" applyAlignment="1">
      <alignment horizontal="right" vertical="center" wrapText="1"/>
    </xf>
    <xf numFmtId="165" fontId="5" fillId="8" borderId="12" xfId="0" applyNumberFormat="1" applyFont="1" applyFill="1" applyBorder="1" applyAlignment="1">
      <alignment horizontal="right" vertical="center" wrapText="1"/>
    </xf>
    <xf numFmtId="165" fontId="5" fillId="0" borderId="15" xfId="0" applyNumberFormat="1" applyFont="1" applyBorder="1" applyAlignment="1">
      <alignment vertical="center" wrapText="1"/>
    </xf>
    <xf numFmtId="165" fontId="5" fillId="0" borderId="2" xfId="0" applyNumberFormat="1" applyFont="1" applyBorder="1" applyAlignment="1">
      <alignment horizontal="right" vertical="center" wrapText="1"/>
    </xf>
    <xf numFmtId="165" fontId="5" fillId="0" borderId="12" xfId="0" applyNumberFormat="1" applyFont="1" applyBorder="1" applyAlignment="1">
      <alignment horizontal="right" vertical="center" wrapText="1"/>
    </xf>
    <xf numFmtId="165" fontId="5" fillId="0" borderId="1" xfId="0" applyNumberFormat="1" applyFont="1" applyFill="1" applyBorder="1" applyAlignment="1">
      <alignment horizontal="right" vertical="center" wrapText="1"/>
    </xf>
    <xf numFmtId="165" fontId="19" fillId="0" borderId="1" xfId="0" applyNumberFormat="1" applyFont="1" applyFill="1" applyBorder="1" applyAlignment="1">
      <alignment horizontal="right" vertical="center" wrapText="1"/>
    </xf>
    <xf numFmtId="165" fontId="5" fillId="0" borderId="6" xfId="0" applyNumberFormat="1" applyFont="1" applyFill="1" applyBorder="1" applyAlignment="1">
      <alignment horizontal="right" vertical="center" wrapText="1"/>
    </xf>
    <xf numFmtId="165" fontId="5" fillId="0" borderId="59" xfId="0" applyNumberFormat="1" applyFont="1" applyFill="1" applyBorder="1" applyAlignment="1">
      <alignment vertical="center" wrapText="1"/>
    </xf>
    <xf numFmtId="165" fontId="5" fillId="0" borderId="8" xfId="0" applyNumberFormat="1" applyFont="1" applyFill="1" applyBorder="1" applyAlignment="1">
      <alignment vertical="center" wrapText="1"/>
    </xf>
    <xf numFmtId="165" fontId="5" fillId="8" borderId="1" xfId="0" applyNumberFormat="1" applyFont="1" applyFill="1" applyBorder="1" applyAlignment="1">
      <alignment horizontal="right" vertical="center" wrapText="1"/>
    </xf>
    <xf numFmtId="165" fontId="5" fillId="8" borderId="6" xfId="0" applyNumberFormat="1" applyFont="1" applyFill="1" applyBorder="1" applyAlignment="1">
      <alignment horizontal="right" vertical="center" wrapText="1"/>
    </xf>
    <xf numFmtId="165" fontId="14" fillId="3" borderId="1" xfId="0" applyNumberFormat="1" applyFont="1" applyFill="1" applyBorder="1" applyAlignment="1">
      <alignment horizontal="right" vertical="center" wrapText="1"/>
    </xf>
    <xf numFmtId="165" fontId="14" fillId="3" borderId="6" xfId="0" applyNumberFormat="1" applyFont="1" applyFill="1" applyBorder="1" applyAlignment="1">
      <alignment horizontal="right" vertical="center" wrapText="1"/>
    </xf>
    <xf numFmtId="165" fontId="14" fillId="3" borderId="59" xfId="0" applyNumberFormat="1" applyFont="1" applyFill="1" applyBorder="1" applyAlignment="1">
      <alignment horizontal="right" vertical="center" wrapText="1"/>
    </xf>
    <xf numFmtId="165" fontId="14" fillId="3" borderId="8" xfId="0" applyNumberFormat="1" applyFont="1" applyFill="1" applyBorder="1" applyAlignment="1">
      <alignment horizontal="right" vertical="center" wrapText="1"/>
    </xf>
    <xf numFmtId="165" fontId="19" fillId="8" borderId="1" xfId="0" applyNumberFormat="1" applyFont="1" applyFill="1" applyBorder="1" applyAlignment="1">
      <alignment horizontal="right" vertical="center" wrapText="1"/>
    </xf>
    <xf numFmtId="165" fontId="19" fillId="8" borderId="6" xfId="0" applyNumberFormat="1" applyFont="1" applyFill="1" applyBorder="1" applyAlignment="1">
      <alignment horizontal="right" vertical="center" wrapText="1"/>
    </xf>
    <xf numFmtId="165" fontId="19" fillId="0" borderId="60" xfId="0" applyNumberFormat="1" applyFont="1" applyFill="1" applyBorder="1" applyAlignment="1">
      <alignment horizontal="right" vertical="center" wrapText="1"/>
    </xf>
    <xf numFmtId="165" fontId="19" fillId="0" borderId="6" xfId="0" applyNumberFormat="1" applyFont="1" applyFill="1" applyBorder="1" applyAlignment="1">
      <alignment horizontal="right" vertical="center" wrapText="1"/>
    </xf>
    <xf numFmtId="165" fontId="19" fillId="0" borderId="4" xfId="0" applyNumberFormat="1" applyFont="1" applyFill="1" applyBorder="1" applyAlignment="1">
      <alignment vertical="center" wrapText="1"/>
    </xf>
    <xf numFmtId="165" fontId="19" fillId="2" borderId="62" xfId="0" applyNumberFormat="1" applyFont="1" applyFill="1" applyBorder="1" applyAlignment="1">
      <alignment horizontal="right" vertical="center" wrapText="1"/>
    </xf>
    <xf numFmtId="165" fontId="19" fillId="0" borderId="2" xfId="0" applyNumberFormat="1" applyFont="1" applyBorder="1" applyAlignment="1">
      <alignment horizontal="right" vertical="center" wrapText="1"/>
    </xf>
    <xf numFmtId="165" fontId="19" fillId="0" borderId="12" xfId="0" applyNumberFormat="1" applyFont="1" applyBorder="1" applyAlignment="1">
      <alignment horizontal="right" vertical="center" wrapText="1"/>
    </xf>
    <xf numFmtId="165" fontId="19" fillId="0" borderId="64" xfId="0" applyNumberFormat="1" applyFont="1" applyBorder="1" applyAlignment="1">
      <alignment vertical="center" wrapText="1"/>
    </xf>
    <xf numFmtId="165" fontId="19" fillId="0" borderId="14" xfId="0" applyNumberFormat="1" applyFont="1" applyBorder="1" applyAlignment="1">
      <alignment vertical="center" wrapText="1"/>
    </xf>
    <xf numFmtId="165" fontId="21" fillId="3" borderId="60" xfId="0" applyNumberFormat="1" applyFont="1" applyFill="1" applyBorder="1" applyAlignment="1">
      <alignment horizontal="right" vertical="center" wrapText="1"/>
    </xf>
    <xf numFmtId="165" fontId="21" fillId="3" borderId="1" xfId="0" applyNumberFormat="1" applyFont="1" applyFill="1" applyBorder="1" applyAlignment="1">
      <alignment horizontal="right" vertical="center" wrapText="1"/>
    </xf>
    <xf numFmtId="165" fontId="21" fillId="3" borderId="6" xfId="0" applyNumberFormat="1" applyFont="1" applyFill="1" applyBorder="1" applyAlignment="1">
      <alignment horizontal="right" vertical="center" wrapText="1"/>
    </xf>
    <xf numFmtId="165" fontId="21" fillId="3" borderId="63" xfId="0" applyNumberFormat="1" applyFont="1" applyFill="1" applyBorder="1" applyAlignment="1">
      <alignment horizontal="right" vertical="center" wrapText="1"/>
    </xf>
    <xf numFmtId="165" fontId="21" fillId="3" borderId="4" xfId="0" applyNumberFormat="1" applyFont="1" applyFill="1" applyBorder="1" applyAlignment="1">
      <alignment horizontal="right" vertical="center" wrapText="1"/>
    </xf>
    <xf numFmtId="2" fontId="21" fillId="3" borderId="6" xfId="0" applyNumberFormat="1" applyFont="1" applyFill="1" applyBorder="1" applyAlignment="1">
      <alignment horizontal="center" vertical="center" wrapText="1"/>
    </xf>
    <xf numFmtId="0" fontId="33" fillId="12" borderId="4" xfId="0" applyFont="1" applyFill="1" applyBorder="1" applyAlignment="1">
      <alignment horizontal="center" vertical="center" wrapText="1"/>
    </xf>
    <xf numFmtId="0" fontId="33" fillId="12" borderId="63" xfId="0" applyFont="1" applyFill="1" applyBorder="1" applyAlignment="1">
      <alignment horizontal="center" vertical="center" wrapText="1"/>
    </xf>
    <xf numFmtId="0" fontId="8" fillId="2" borderId="2" xfId="0" applyNumberFormat="1" applyFont="1" applyFill="1" applyBorder="1" applyAlignment="1">
      <alignment horizontal="left" vertical="center" wrapText="1"/>
    </xf>
    <xf numFmtId="0" fontId="24" fillId="12" borderId="31" xfId="0" applyFont="1" applyFill="1" applyBorder="1" applyAlignment="1">
      <alignment horizontal="center" vertical="center" wrapText="1"/>
    </xf>
    <xf numFmtId="0" fontId="33" fillId="12" borderId="31" xfId="0" applyFont="1" applyFill="1" applyBorder="1" applyAlignment="1">
      <alignment horizontal="center" vertical="center" wrapText="1"/>
    </xf>
    <xf numFmtId="165" fontId="33" fillId="12" borderId="11" xfId="0" applyNumberFormat="1" applyFont="1" applyFill="1" applyBorder="1" applyAlignment="1">
      <alignment vertical="center" wrapText="1"/>
    </xf>
    <xf numFmtId="165" fontId="33" fillId="12" borderId="17" xfId="0" applyNumberFormat="1" applyFont="1" applyFill="1" applyBorder="1" applyAlignment="1">
      <alignment vertical="center" wrapText="1"/>
    </xf>
    <xf numFmtId="165" fontId="33" fillId="12" borderId="65" xfId="0" applyNumberFormat="1" applyFont="1" applyFill="1" applyBorder="1" applyAlignment="1">
      <alignment vertical="center" wrapText="1"/>
    </xf>
    <xf numFmtId="165" fontId="33" fillId="12" borderId="35" xfId="0" applyNumberFormat="1" applyFont="1" applyFill="1" applyBorder="1" applyAlignment="1">
      <alignment vertical="center" wrapText="1"/>
    </xf>
    <xf numFmtId="165" fontId="24" fillId="12" borderId="11" xfId="0" applyNumberFormat="1" applyFont="1" applyFill="1" applyBorder="1" applyAlignment="1">
      <alignment horizontal="right" vertical="center" wrapText="1"/>
    </xf>
    <xf numFmtId="165" fontId="24" fillId="12" borderId="17" xfId="0" applyNumberFormat="1" applyFont="1" applyFill="1" applyBorder="1" applyAlignment="1">
      <alignment horizontal="right" vertical="center" wrapText="1"/>
    </xf>
    <xf numFmtId="165" fontId="24" fillId="12" borderId="35" xfId="0" applyNumberFormat="1" applyFont="1" applyFill="1" applyBorder="1" applyAlignment="1">
      <alignment vertical="center" wrapText="1"/>
    </xf>
    <xf numFmtId="2" fontId="12" fillId="0" borderId="2" xfId="0" applyNumberFormat="1" applyFont="1" applyFill="1" applyBorder="1" applyAlignment="1">
      <alignment horizontal="right" vertical="center" wrapText="1"/>
    </xf>
    <xf numFmtId="164" fontId="12" fillId="0" borderId="42" xfId="0" applyNumberFormat="1" applyFont="1" applyBorder="1" applyAlignment="1">
      <alignment horizontal="right" vertical="center" wrapText="1"/>
    </xf>
    <xf numFmtId="165" fontId="5" fillId="0" borderId="52" xfId="0" applyNumberFormat="1" applyFont="1" applyFill="1" applyBorder="1" applyAlignment="1">
      <alignment horizontal="right"/>
    </xf>
    <xf numFmtId="165" fontId="5" fillId="0" borderId="31" xfId="0" applyNumberFormat="1" applyFont="1" applyFill="1" applyBorder="1" applyAlignment="1">
      <alignment horizontal="right"/>
    </xf>
    <xf numFmtId="165" fontId="5" fillId="0" borderId="5" xfId="0" applyNumberFormat="1" applyFont="1" applyFill="1" applyBorder="1" applyAlignment="1">
      <alignment horizontal="right"/>
    </xf>
    <xf numFmtId="9" fontId="5" fillId="0" borderId="4" xfId="0" applyNumberFormat="1" applyFont="1" applyFill="1" applyBorder="1" applyAlignment="1">
      <alignment horizontal="right"/>
    </xf>
    <xf numFmtId="164" fontId="36" fillId="0" borderId="2" xfId="0" applyNumberFormat="1" applyFont="1" applyFill="1" applyBorder="1" applyAlignment="1">
      <alignment horizontal="right" vertical="center" wrapText="1"/>
    </xf>
    <xf numFmtId="164" fontId="12" fillId="0" borderId="2" xfId="0" applyNumberFormat="1" applyFont="1" applyFill="1" applyBorder="1" applyAlignment="1">
      <alignment horizontal="right" vertical="center" wrapText="1"/>
    </xf>
    <xf numFmtId="0" fontId="0" fillId="0" borderId="0" xfId="0" applyAlignment="1"/>
    <xf numFmtId="49" fontId="27" fillId="0" borderId="0" xfId="0" applyNumberFormat="1" applyFont="1"/>
    <xf numFmtId="0" fontId="4" fillId="0" borderId="0" xfId="2"/>
    <xf numFmtId="164" fontId="6" fillId="0" borderId="14" xfId="0" quotePrefix="1" applyNumberFormat="1" applyFont="1" applyBorder="1" applyAlignment="1">
      <alignment horizontal="right"/>
    </xf>
    <xf numFmtId="164" fontId="20" fillId="0" borderId="14" xfId="0" applyNumberFormat="1" applyFont="1" applyBorder="1" applyAlignment="1">
      <alignment horizontal="right"/>
    </xf>
    <xf numFmtId="164" fontId="20" fillId="13" borderId="31" xfId="0" quotePrefix="1" applyNumberFormat="1" applyFont="1" applyFill="1" applyBorder="1" applyAlignment="1">
      <alignment horizontal="right"/>
    </xf>
    <xf numFmtId="49" fontId="0" fillId="0" borderId="0" xfId="0" applyNumberFormat="1"/>
    <xf numFmtId="164" fontId="5" fillId="0" borderId="46" xfId="0" quotePrefix="1" applyNumberFormat="1" applyFont="1" applyBorder="1" applyAlignment="1">
      <alignment horizontal="right"/>
    </xf>
    <xf numFmtId="0" fontId="4" fillId="0" borderId="0" xfId="2"/>
    <xf numFmtId="0" fontId="4" fillId="0" borderId="0" xfId="2"/>
    <xf numFmtId="0" fontId="4" fillId="0" borderId="0" xfId="2"/>
    <xf numFmtId="164" fontId="20" fillId="0" borderId="42" xfId="0" applyNumberFormat="1" applyFont="1" applyBorder="1" applyAlignment="1">
      <alignment horizontal="right"/>
    </xf>
    <xf numFmtId="0" fontId="4" fillId="0" borderId="0" xfId="2"/>
    <xf numFmtId="0" fontId="4" fillId="0" borderId="0" xfId="2"/>
    <xf numFmtId="0" fontId="4" fillId="0" borderId="0" xfId="2"/>
    <xf numFmtId="0" fontId="4" fillId="0" borderId="0" xfId="2"/>
    <xf numFmtId="0" fontId="4" fillId="0" borderId="0" xfId="2"/>
    <xf numFmtId="0" fontId="4" fillId="0" borderId="0" xfId="2"/>
    <xf numFmtId="164" fontId="41" fillId="0" borderId="1" xfId="0" applyNumberFormat="1" applyFont="1" applyBorder="1" applyAlignment="1">
      <alignment horizontal="right"/>
    </xf>
    <xf numFmtId="164" fontId="5" fillId="14" borderId="6" xfId="0" quotePrefix="1" applyNumberFormat="1" applyFont="1" applyFill="1" applyBorder="1" applyAlignment="1">
      <alignment horizontal="right"/>
    </xf>
    <xf numFmtId="0" fontId="0" fillId="14" borderId="8" xfId="0" applyFill="1" applyBorder="1" applyAlignment="1">
      <alignment horizontal="right"/>
    </xf>
    <xf numFmtId="0" fontId="27" fillId="0" borderId="0" xfId="0" applyFont="1" applyAlignment="1">
      <alignment vertical="center" wrapText="1"/>
    </xf>
    <xf numFmtId="49" fontId="5" fillId="0" borderId="0" xfId="0" applyNumberFormat="1" applyFont="1"/>
    <xf numFmtId="49" fontId="0" fillId="0" borderId="0" xfId="0" applyNumberFormat="1" applyFill="1"/>
    <xf numFmtId="49" fontId="8" fillId="2" borderId="1" xfId="0" applyNumberFormat="1" applyFont="1" applyFill="1" applyBorder="1" applyAlignment="1">
      <alignment vertical="center" wrapText="1"/>
    </xf>
    <xf numFmtId="1" fontId="12" fillId="0" borderId="42" xfId="0" applyNumberFormat="1" applyFont="1" applyBorder="1" applyAlignment="1">
      <alignment horizontal="right" vertical="center" wrapText="1"/>
    </xf>
    <xf numFmtId="0" fontId="4" fillId="0" borderId="0" xfId="2"/>
    <xf numFmtId="0" fontId="4" fillId="0" borderId="0" xfId="2"/>
    <xf numFmtId="1" fontId="12" fillId="2" borderId="1" xfId="0" applyNumberFormat="1" applyFont="1" applyFill="1" applyBorder="1" applyAlignment="1">
      <alignment horizontal="right" vertical="center" wrapText="1"/>
    </xf>
    <xf numFmtId="1" fontId="12" fillId="2" borderId="2" xfId="0" applyNumberFormat="1" applyFont="1" applyFill="1" applyBorder="1" applyAlignment="1">
      <alignment horizontal="right" vertical="center" wrapText="1"/>
    </xf>
    <xf numFmtId="1" fontId="35" fillId="6" borderId="8" xfId="0" applyNumberFormat="1" applyFont="1" applyFill="1" applyBorder="1" applyAlignment="1">
      <alignment horizontal="right" vertical="center" wrapText="1"/>
    </xf>
    <xf numFmtId="1" fontId="12" fillId="0" borderId="1" xfId="0" applyNumberFormat="1" applyFont="1" applyFill="1" applyBorder="1" applyAlignment="1">
      <alignment horizontal="right" vertical="center" wrapText="1"/>
    </xf>
    <xf numFmtId="1" fontId="12" fillId="0" borderId="2" xfId="0" applyNumberFormat="1" applyFont="1" applyFill="1" applyBorder="1" applyAlignment="1">
      <alignment horizontal="right" vertical="center" wrapText="1"/>
    </xf>
    <xf numFmtId="1" fontId="12" fillId="2" borderId="1" xfId="0" applyNumberFormat="1" applyFont="1" applyFill="1" applyBorder="1" applyAlignment="1">
      <alignment vertical="center" wrapText="1"/>
    </xf>
    <xf numFmtId="1" fontId="39" fillId="3" borderId="11" xfId="0" applyNumberFormat="1" applyFont="1" applyFill="1" applyBorder="1" applyAlignment="1">
      <alignment horizontal="right" vertical="center" wrapText="1"/>
    </xf>
    <xf numFmtId="164" fontId="5" fillId="13" borderId="1" xfId="0" quotePrefix="1" applyNumberFormat="1" applyFont="1" applyFill="1" applyBorder="1" applyAlignment="1">
      <alignment horizontal="right"/>
    </xf>
    <xf numFmtId="1" fontId="5" fillId="13" borderId="1" xfId="0" quotePrefix="1" applyNumberFormat="1" applyFont="1" applyFill="1" applyBorder="1" applyAlignment="1">
      <alignment horizontal="right"/>
    </xf>
    <xf numFmtId="1" fontId="5" fillId="13" borderId="1" xfId="0" applyNumberFormat="1" applyFont="1" applyFill="1" applyBorder="1" applyAlignment="1">
      <alignment horizontal="right"/>
    </xf>
    <xf numFmtId="0" fontId="4" fillId="0" borderId="0" xfId="2"/>
    <xf numFmtId="0" fontId="4" fillId="0" borderId="0" xfId="2"/>
    <xf numFmtId="166" fontId="0" fillId="14" borderId="8" xfId="0" applyNumberFormat="1" applyFill="1" applyBorder="1" applyAlignment="1">
      <alignment horizontal="right"/>
    </xf>
    <xf numFmtId="166" fontId="39" fillId="3" borderId="11" xfId="0" applyNumberFormat="1" applyFont="1" applyFill="1" applyBorder="1" applyAlignment="1">
      <alignment horizontal="right" vertical="center" wrapText="1"/>
    </xf>
    <xf numFmtId="3" fontId="4" fillId="0" borderId="0" xfId="2" applyNumberFormat="1"/>
    <xf numFmtId="165" fontId="19" fillId="0" borderId="1" xfId="0" applyNumberFormat="1" applyFont="1" applyBorder="1"/>
    <xf numFmtId="165" fontId="19" fillId="0" borderId="6" xfId="0" applyNumberFormat="1" applyFont="1" applyBorder="1"/>
    <xf numFmtId="165" fontId="19" fillId="0" borderId="63" xfId="0" applyNumberFormat="1" applyFont="1" applyBorder="1"/>
    <xf numFmtId="165" fontId="19" fillId="0" borderId="31" xfId="0" applyNumberFormat="1" applyFont="1" applyBorder="1"/>
    <xf numFmtId="165" fontId="19" fillId="0" borderId="1" xfId="0" applyNumberFormat="1" applyFont="1" applyFill="1" applyBorder="1"/>
    <xf numFmtId="165" fontId="19" fillId="0" borderId="2" xfId="0" applyNumberFormat="1" applyFont="1" applyBorder="1"/>
    <xf numFmtId="165" fontId="19" fillId="0" borderId="12" xfId="0" applyNumberFormat="1" applyFont="1" applyBorder="1"/>
    <xf numFmtId="165" fontId="19" fillId="0" borderId="64" xfId="0" applyNumberFormat="1" applyFont="1" applyBorder="1"/>
    <xf numFmtId="165" fontId="19" fillId="0" borderId="33" xfId="0" applyNumberFormat="1" applyFont="1" applyBorder="1"/>
    <xf numFmtId="0" fontId="24" fillId="12" borderId="66" xfId="0" applyFont="1" applyFill="1" applyBorder="1" applyAlignment="1">
      <alignment horizontal="center" vertical="center" wrapText="1"/>
    </xf>
    <xf numFmtId="165" fontId="5" fillId="0" borderId="66" xfId="0" applyNumberFormat="1" applyFont="1" applyBorder="1"/>
    <xf numFmtId="165" fontId="5" fillId="0" borderId="67" xfId="0" applyNumberFormat="1" applyFont="1" applyBorder="1"/>
    <xf numFmtId="165" fontId="24" fillId="12" borderId="68" xfId="0" applyNumberFormat="1" applyFont="1" applyFill="1" applyBorder="1" applyAlignment="1">
      <alignment vertical="center" wrapText="1"/>
    </xf>
    <xf numFmtId="165" fontId="5" fillId="0" borderId="31" xfId="0" applyNumberFormat="1" applyFont="1" applyBorder="1"/>
    <xf numFmtId="165" fontId="4" fillId="0" borderId="0" xfId="2" applyNumberFormat="1"/>
    <xf numFmtId="0" fontId="6" fillId="0" borderId="49" xfId="0" applyFont="1" applyFill="1" applyBorder="1" applyAlignment="1">
      <alignment vertical="center" wrapText="1"/>
    </xf>
    <xf numFmtId="0" fontId="6" fillId="0" borderId="0" xfId="0" applyFont="1" applyFill="1" applyBorder="1" applyAlignment="1">
      <alignment vertical="center" wrapText="1"/>
    </xf>
    <xf numFmtId="0" fontId="5" fillId="0" borderId="0" xfId="0" applyFont="1" applyFill="1" applyBorder="1" applyAlignment="1">
      <alignment vertical="center" wrapText="1"/>
    </xf>
    <xf numFmtId="0" fontId="4" fillId="0" borderId="0" xfId="2" applyFill="1" applyBorder="1"/>
    <xf numFmtId="165" fontId="12" fillId="0" borderId="49" xfId="0" applyNumberFormat="1" applyFont="1" applyFill="1" applyBorder="1" applyAlignment="1">
      <alignment horizontal="right" vertical="center" wrapText="1"/>
    </xf>
    <xf numFmtId="165" fontId="12" fillId="0" borderId="0" xfId="0" applyNumberFormat="1" applyFont="1" applyFill="1" applyBorder="1" applyAlignment="1">
      <alignment horizontal="right" vertical="center" wrapText="1"/>
    </xf>
    <xf numFmtId="3" fontId="14" fillId="3" borderId="2" xfId="0" applyNumberFormat="1" applyFont="1" applyFill="1" applyBorder="1" applyAlignment="1">
      <alignment horizontal="center" vertical="center" wrapText="1"/>
    </xf>
    <xf numFmtId="0" fontId="0" fillId="0" borderId="42" xfId="0" applyBorder="1" applyAlignment="1">
      <alignment horizontal="center" vertical="center" wrapText="1"/>
    </xf>
    <xf numFmtId="164" fontId="5" fillId="14" borderId="6" xfId="0" quotePrefix="1" applyNumberFormat="1" applyFont="1" applyFill="1" applyBorder="1" applyAlignment="1">
      <alignment horizontal="right"/>
    </xf>
    <xf numFmtId="0" fontId="0" fillId="14" borderId="8" xfId="0" applyFill="1" applyBorder="1" applyAlignment="1">
      <alignment horizontal="right"/>
    </xf>
    <xf numFmtId="0" fontId="0" fillId="14" borderId="4" xfId="0" applyFill="1" applyBorder="1" applyAlignment="1">
      <alignment horizontal="right"/>
    </xf>
    <xf numFmtId="0" fontId="6" fillId="14" borderId="6" xfId="0" quotePrefix="1" applyNumberFormat="1" applyFont="1" applyFill="1" applyBorder="1" applyAlignment="1"/>
    <xf numFmtId="0" fontId="7" fillId="14" borderId="8" xfId="0" applyFont="1" applyFill="1" applyBorder="1" applyAlignment="1"/>
    <xf numFmtId="0" fontId="7" fillId="14" borderId="4" xfId="0" applyFont="1" applyFill="1" applyBorder="1" applyAlignment="1"/>
    <xf numFmtId="0" fontId="5" fillId="0" borderId="0" xfId="0" applyFont="1" applyAlignment="1">
      <alignment wrapText="1"/>
    </xf>
    <xf numFmtId="0" fontId="27" fillId="0" borderId="0" xfId="0" applyFont="1" applyAlignment="1">
      <alignment wrapText="1"/>
    </xf>
    <xf numFmtId="3" fontId="27" fillId="0" borderId="0" xfId="0" applyNumberFormat="1" applyFont="1" applyAlignment="1">
      <alignment horizontal="center" wrapText="1"/>
    </xf>
    <xf numFmtId="0" fontId="14" fillId="3" borderId="1" xfId="0" applyNumberFormat="1" applyFont="1" applyFill="1" applyBorder="1" applyAlignment="1">
      <alignment vertical="center" wrapText="1"/>
    </xf>
    <xf numFmtId="0" fontId="15" fillId="3" borderId="1" xfId="0" applyFont="1" applyFill="1" applyBorder="1" applyAlignment="1">
      <alignment vertical="center" wrapText="1"/>
    </xf>
    <xf numFmtId="3" fontId="14" fillId="3" borderId="1" xfId="0" applyNumberFormat="1" applyFont="1" applyFill="1" applyBorder="1" applyAlignment="1">
      <alignment horizontal="center" vertical="center" wrapText="1"/>
    </xf>
    <xf numFmtId="0" fontId="15" fillId="3" borderId="1" xfId="0" applyFont="1" applyFill="1" applyBorder="1" applyAlignment="1">
      <alignment horizontal="center" vertical="center" wrapText="1"/>
    </xf>
    <xf numFmtId="0" fontId="0" fillId="0" borderId="8" xfId="0" applyBorder="1" applyAlignment="1">
      <alignment horizontal="right"/>
    </xf>
    <xf numFmtId="0" fontId="0" fillId="0" borderId="4" xfId="0" applyBorder="1" applyAlignment="1">
      <alignment horizontal="right"/>
    </xf>
    <xf numFmtId="0" fontId="5" fillId="0" borderId="0" xfId="0" applyFont="1" applyAlignment="1">
      <alignment vertical="center" wrapText="1"/>
    </xf>
    <xf numFmtId="0" fontId="27" fillId="0" borderId="0" xfId="0" applyFont="1" applyAlignment="1">
      <alignment vertical="center" wrapText="1"/>
    </xf>
    <xf numFmtId="3" fontId="27" fillId="0" borderId="0" xfId="0" applyNumberFormat="1" applyFont="1" applyAlignment="1">
      <alignment horizontal="center" vertical="center" wrapText="1"/>
    </xf>
    <xf numFmtId="0" fontId="0" fillId="0" borderId="0" xfId="0" applyAlignment="1">
      <alignment vertical="center" wrapText="1"/>
    </xf>
    <xf numFmtId="3" fontId="14" fillId="3" borderId="30" xfId="0" applyNumberFormat="1" applyFont="1" applyFill="1" applyBorder="1" applyAlignment="1">
      <alignment horizontal="center" vertical="center" wrapText="1"/>
    </xf>
    <xf numFmtId="0" fontId="4" fillId="0" borderId="30" xfId="0" applyFont="1" applyBorder="1" applyAlignment="1">
      <alignment horizontal="center" vertical="center" wrapText="1"/>
    </xf>
    <xf numFmtId="3" fontId="14" fillId="3" borderId="31" xfId="0" applyNumberFormat="1"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4" fillId="3" borderId="2" xfId="0" applyNumberFormat="1" applyFont="1" applyFill="1" applyBorder="1" applyAlignment="1">
      <alignment vertical="center" wrapText="1"/>
    </xf>
    <xf numFmtId="0" fontId="0" fillId="0" borderId="10" xfId="0" applyBorder="1" applyAlignment="1"/>
    <xf numFmtId="0" fontId="0" fillId="0" borderId="42" xfId="0" applyBorder="1" applyAlignment="1"/>
    <xf numFmtId="0" fontId="0" fillId="0" borderId="1" xfId="0" applyBorder="1" applyAlignment="1">
      <alignment vertical="center" wrapText="1"/>
    </xf>
    <xf numFmtId="0" fontId="14" fillId="3" borderId="17" xfId="0" applyFont="1" applyFill="1" applyBorder="1" applyAlignment="1"/>
    <xf numFmtId="0" fontId="14" fillId="3" borderId="21" xfId="0" applyFont="1" applyFill="1" applyBorder="1" applyAlignment="1"/>
    <xf numFmtId="0" fontId="14" fillId="3" borderId="19" xfId="0" applyFont="1" applyFill="1" applyBorder="1" applyAlignment="1"/>
    <xf numFmtId="0" fontId="5" fillId="8" borderId="0" xfId="0" applyFont="1" applyFill="1" applyAlignment="1">
      <alignment wrapText="1"/>
    </xf>
    <xf numFmtId="3" fontId="5" fillId="8" borderId="0" xfId="0" applyNumberFormat="1" applyFont="1" applyFill="1" applyAlignment="1">
      <alignment horizontal="center" wrapText="1"/>
    </xf>
    <xf numFmtId="0" fontId="0" fillId="8" borderId="0" xfId="0" applyFill="1" applyAlignment="1"/>
    <xf numFmtId="0" fontId="4" fillId="0" borderId="42" xfId="0" applyFont="1" applyBorder="1" applyAlignment="1">
      <alignment horizontal="center" vertical="center" wrapText="1"/>
    </xf>
    <xf numFmtId="0" fontId="23" fillId="12" borderId="17" xfId="0" applyFont="1" applyFill="1" applyBorder="1" applyAlignment="1"/>
    <xf numFmtId="0" fontId="23" fillId="12" borderId="21" xfId="0" applyFont="1" applyFill="1" applyBorder="1" applyAlignment="1"/>
    <xf numFmtId="0" fontId="23" fillId="12" borderId="19" xfId="0" applyFont="1" applyFill="1" applyBorder="1" applyAlignment="1"/>
    <xf numFmtId="165" fontId="4" fillId="0" borderId="2" xfId="0" applyNumberFormat="1" applyFont="1" applyBorder="1" applyAlignment="1">
      <alignment horizontal="right" vertical="center"/>
    </xf>
    <xf numFmtId="0" fontId="0" fillId="0" borderId="10" xfId="0" applyBorder="1" applyAlignment="1">
      <alignment horizontal="right" vertical="center"/>
    </xf>
    <xf numFmtId="0" fontId="0" fillId="0" borderId="42" xfId="0" applyBorder="1" applyAlignment="1">
      <alignment horizontal="right" vertical="center"/>
    </xf>
    <xf numFmtId="0" fontId="14" fillId="12" borderId="11" xfId="0" applyNumberFormat="1" applyFont="1" applyFill="1" applyBorder="1" applyAlignment="1">
      <alignment horizontal="center"/>
    </xf>
    <xf numFmtId="0" fontId="14" fillId="12" borderId="11" xfId="0" quotePrefix="1" applyNumberFormat="1" applyFont="1" applyFill="1" applyBorder="1" applyAlignment="1">
      <alignment horizontal="center"/>
    </xf>
    <xf numFmtId="0" fontId="6" fillId="6" borderId="11" xfId="0" applyNumberFormat="1" applyFont="1" applyFill="1" applyBorder="1" applyAlignment="1">
      <alignment horizontal="center"/>
    </xf>
    <xf numFmtId="0" fontId="6" fillId="6" borderId="11" xfId="0" quotePrefix="1" applyNumberFormat="1" applyFont="1" applyFill="1" applyBorder="1" applyAlignment="1">
      <alignment horizontal="center"/>
    </xf>
    <xf numFmtId="0" fontId="6" fillId="6" borderId="23" xfId="0" applyNumberFormat="1" applyFont="1" applyFill="1" applyBorder="1" applyAlignment="1">
      <alignment horizontal="center"/>
    </xf>
    <xf numFmtId="0" fontId="6" fillId="6" borderId="23" xfId="0" quotePrefix="1" applyNumberFormat="1" applyFont="1" applyFill="1" applyBorder="1" applyAlignment="1">
      <alignment horizontal="center"/>
    </xf>
    <xf numFmtId="0" fontId="14" fillId="3" borderId="11" xfId="0" applyNumberFormat="1" applyFont="1" applyFill="1" applyBorder="1" applyAlignment="1">
      <alignment horizontal="center"/>
    </xf>
    <xf numFmtId="0" fontId="14" fillId="3" borderId="11" xfId="0" quotePrefix="1" applyNumberFormat="1" applyFont="1" applyFill="1" applyBorder="1" applyAlignment="1">
      <alignment horizontal="center"/>
    </xf>
    <xf numFmtId="0" fontId="14" fillId="3" borderId="1" xfId="0" applyFont="1" applyFill="1" applyBorder="1" applyAlignment="1">
      <alignment horizontal="center" vertical="center" wrapText="1"/>
    </xf>
    <xf numFmtId="164" fontId="14" fillId="3" borderId="1" xfId="0" applyNumberFormat="1" applyFont="1" applyFill="1" applyBorder="1" applyAlignment="1">
      <alignment horizontal="center" vertical="center" wrapText="1"/>
    </xf>
    <xf numFmtId="3" fontId="14" fillId="3" borderId="6" xfId="0" applyNumberFormat="1" applyFont="1" applyFill="1" applyBorder="1" applyAlignment="1">
      <alignment horizontal="center" vertical="center" wrapText="1"/>
    </xf>
    <xf numFmtId="0" fontId="14" fillId="3" borderId="8" xfId="0" applyFont="1" applyFill="1" applyBorder="1" applyAlignment="1">
      <alignment horizontal="center" vertical="center" wrapText="1"/>
    </xf>
    <xf numFmtId="164" fontId="14" fillId="3" borderId="31" xfId="0" applyNumberFormat="1" applyFont="1" applyFill="1" applyBorder="1" applyAlignment="1">
      <alignment horizontal="center" vertical="center" wrapText="1"/>
    </xf>
    <xf numFmtId="0" fontId="15" fillId="3" borderId="6" xfId="0" applyFont="1" applyFill="1" applyBorder="1" applyAlignment="1">
      <alignment horizontal="center" vertical="center" wrapText="1"/>
    </xf>
    <xf numFmtId="0" fontId="5" fillId="13" borderId="6" xfId="0" quotePrefix="1" applyNumberFormat="1" applyFont="1" applyFill="1" applyBorder="1" applyAlignment="1"/>
    <xf numFmtId="0" fontId="0" fillId="13" borderId="4" xfId="0" applyFill="1" applyBorder="1" applyAlignment="1"/>
    <xf numFmtId="0" fontId="4" fillId="0" borderId="0" xfId="0" applyFont="1" applyAlignment="1">
      <alignment wrapText="1"/>
    </xf>
    <xf numFmtId="0" fontId="8" fillId="0" borderId="0" xfId="0" applyFont="1" applyAlignment="1">
      <alignment wrapText="1"/>
    </xf>
    <xf numFmtId="3" fontId="5" fillId="0" borderId="0" xfId="0" applyNumberFormat="1" applyFont="1" applyAlignment="1">
      <alignment horizontal="center" wrapText="1"/>
    </xf>
    <xf numFmtId="164" fontId="5" fillId="0" borderId="0" xfId="0" applyNumberFormat="1" applyFont="1" applyAlignment="1">
      <alignment horizontal="center" wrapText="1"/>
    </xf>
    <xf numFmtId="0" fontId="5" fillId="0" borderId="0" xfId="0" applyFont="1" applyAlignment="1">
      <alignment horizontal="center" wrapText="1"/>
    </xf>
    <xf numFmtId="0" fontId="16" fillId="3" borderId="1" xfId="0" applyFont="1" applyFill="1" applyBorder="1" applyAlignment="1">
      <alignment horizontal="center" vertical="center" wrapText="1"/>
    </xf>
    <xf numFmtId="0" fontId="16" fillId="3" borderId="1" xfId="0" applyFont="1" applyFill="1" applyBorder="1" applyAlignment="1">
      <alignment horizontal="center"/>
    </xf>
    <xf numFmtId="0" fontId="14" fillId="3" borderId="17" xfId="0" applyNumberFormat="1" applyFont="1" applyFill="1" applyBorder="1" applyAlignment="1">
      <alignment horizontal="center"/>
    </xf>
    <xf numFmtId="0" fontId="14" fillId="3" borderId="21" xfId="0" quotePrefix="1" applyNumberFormat="1" applyFont="1" applyFill="1" applyBorder="1" applyAlignment="1">
      <alignment horizontal="center"/>
    </xf>
    <xf numFmtId="0" fontId="14" fillId="3" borderId="19" xfId="0" quotePrefix="1" applyNumberFormat="1" applyFont="1" applyFill="1" applyBorder="1" applyAlignment="1">
      <alignment horizontal="center"/>
    </xf>
    <xf numFmtId="0" fontId="6" fillId="6" borderId="17" xfId="0" applyNumberFormat="1" applyFont="1" applyFill="1" applyBorder="1" applyAlignment="1">
      <alignment horizontal="center"/>
    </xf>
    <xf numFmtId="0" fontId="6" fillId="6" borderId="21" xfId="0" quotePrefix="1" applyNumberFormat="1" applyFont="1" applyFill="1" applyBorder="1" applyAlignment="1">
      <alignment horizontal="center"/>
    </xf>
    <xf numFmtId="0" fontId="6" fillId="6" borderId="19" xfId="0" quotePrefix="1" applyNumberFormat="1" applyFont="1" applyFill="1" applyBorder="1" applyAlignment="1">
      <alignment horizontal="center"/>
    </xf>
    <xf numFmtId="0" fontId="6" fillId="6" borderId="36" xfId="0" applyNumberFormat="1" applyFont="1" applyFill="1" applyBorder="1" applyAlignment="1">
      <alignment horizontal="center"/>
    </xf>
    <xf numFmtId="0" fontId="6" fillId="6" borderId="44" xfId="0" quotePrefix="1" applyNumberFormat="1" applyFont="1" applyFill="1" applyBorder="1" applyAlignment="1">
      <alignment horizontal="center"/>
    </xf>
    <xf numFmtId="0" fontId="6" fillId="6" borderId="41" xfId="0" quotePrefix="1" applyNumberFormat="1" applyFont="1" applyFill="1" applyBorder="1" applyAlignment="1">
      <alignment horizontal="center"/>
    </xf>
    <xf numFmtId="0" fontId="16" fillId="3" borderId="1" xfId="0" applyNumberFormat="1" applyFont="1" applyFill="1" applyBorder="1" applyAlignment="1">
      <alignment vertical="center" wrapText="1"/>
    </xf>
    <xf numFmtId="0" fontId="16" fillId="3" borderId="1" xfId="0" applyFont="1" applyFill="1" applyBorder="1" applyAlignment="1">
      <alignment vertical="center" wrapText="1"/>
    </xf>
    <xf numFmtId="3" fontId="16" fillId="3" borderId="6" xfId="0" applyNumberFormat="1" applyFont="1" applyFill="1" applyBorder="1" applyAlignment="1">
      <alignment horizontal="center" vertical="center" wrapText="1"/>
    </xf>
    <xf numFmtId="3" fontId="16" fillId="3" borderId="32" xfId="0" applyNumberFormat="1" applyFont="1" applyFill="1" applyBorder="1" applyAlignment="1">
      <alignment horizontal="center" vertical="center" wrapText="1"/>
    </xf>
    <xf numFmtId="0" fontId="17" fillId="3" borderId="45" xfId="0" applyFont="1" applyFill="1" applyBorder="1" applyAlignment="1">
      <alignment horizontal="center" vertical="center" wrapText="1"/>
    </xf>
    <xf numFmtId="3" fontId="16" fillId="3" borderId="33" xfId="0" applyNumberFormat="1" applyFont="1" applyFill="1" applyBorder="1" applyAlignment="1">
      <alignment horizontal="center" vertical="center" wrapText="1"/>
    </xf>
    <xf numFmtId="0" fontId="0" fillId="3" borderId="46" xfId="0" applyFill="1" applyBorder="1" applyAlignment="1">
      <alignment horizontal="center" vertical="center" wrapText="1"/>
    </xf>
    <xf numFmtId="0" fontId="14" fillId="3" borderId="1" xfId="0" applyFont="1" applyFill="1" applyBorder="1" applyAlignment="1">
      <alignment vertical="center" wrapText="1"/>
    </xf>
    <xf numFmtId="0" fontId="31" fillId="9" borderId="17" xfId="0" applyFont="1" applyFill="1" applyBorder="1" applyAlignment="1">
      <alignment horizontal="center" vertical="center" wrapText="1"/>
    </xf>
    <xf numFmtId="0" fontId="31" fillId="9" borderId="21" xfId="0" applyFont="1" applyFill="1" applyBorder="1" applyAlignment="1">
      <alignment horizontal="center" vertical="center" wrapText="1"/>
    </xf>
    <xf numFmtId="0" fontId="31" fillId="9" borderId="19" xfId="0" applyFont="1" applyFill="1" applyBorder="1" applyAlignment="1">
      <alignment horizontal="center" vertical="center" wrapText="1"/>
    </xf>
    <xf numFmtId="0" fontId="26" fillId="12" borderId="47" xfId="0" applyFont="1" applyFill="1" applyBorder="1" applyAlignment="1">
      <alignment horizontal="center" vertical="center"/>
    </xf>
    <xf numFmtId="0" fontId="26" fillId="12" borderId="43" xfId="0" applyFont="1" applyFill="1" applyBorder="1" applyAlignment="1">
      <alignment horizontal="center" vertical="center"/>
    </xf>
    <xf numFmtId="0" fontId="0" fillId="0" borderId="43" xfId="0" applyBorder="1" applyAlignment="1"/>
    <xf numFmtId="0" fontId="31" fillId="9" borderId="36" xfId="0" applyFont="1" applyFill="1" applyBorder="1" applyAlignment="1">
      <alignment horizontal="center" vertical="center" wrapText="1"/>
    </xf>
    <xf numFmtId="0" fontId="31" fillId="9" borderId="44" xfId="0" applyFont="1" applyFill="1" applyBorder="1" applyAlignment="1">
      <alignment horizontal="center" vertical="center" wrapText="1"/>
    </xf>
    <xf numFmtId="0" fontId="31" fillId="9" borderId="41" xfId="0" applyFont="1" applyFill="1" applyBorder="1" applyAlignment="1">
      <alignment horizontal="center" vertical="center" wrapText="1"/>
    </xf>
    <xf numFmtId="0" fontId="30" fillId="12" borderId="17" xfId="0" applyFont="1" applyFill="1" applyBorder="1" applyAlignment="1">
      <alignment horizontal="center"/>
    </xf>
    <xf numFmtId="0" fontId="30" fillId="12" borderId="21" xfId="0" applyFont="1" applyFill="1" applyBorder="1" applyAlignment="1">
      <alignment horizontal="center"/>
    </xf>
    <xf numFmtId="0" fontId="30" fillId="12" borderId="19" xfId="0" applyFont="1" applyFill="1" applyBorder="1" applyAlignment="1">
      <alignment horizontal="center"/>
    </xf>
    <xf numFmtId="0" fontId="0" fillId="0" borderId="0" xfId="0" applyAlignment="1">
      <alignment wrapText="1"/>
    </xf>
    <xf numFmtId="0" fontId="0" fillId="0" borderId="0" xfId="0" applyAlignment="1"/>
    <xf numFmtId="0" fontId="5" fillId="0" borderId="0" xfId="0" quotePrefix="1" applyFont="1" applyAlignment="1">
      <alignment wrapText="1"/>
    </xf>
    <xf numFmtId="0" fontId="26" fillId="12" borderId="49" xfId="0" applyFont="1" applyFill="1" applyBorder="1" applyAlignment="1">
      <alignment horizontal="center" vertical="center"/>
    </xf>
    <xf numFmtId="0" fontId="26" fillId="12" borderId="0" xfId="0" applyFont="1" applyFill="1" applyBorder="1" applyAlignment="1">
      <alignment horizontal="center" vertical="center"/>
    </xf>
    <xf numFmtId="0" fontId="0" fillId="0" borderId="0" xfId="0" applyBorder="1" applyAlignment="1"/>
    <xf numFmtId="0" fontId="26" fillId="12" borderId="6" xfId="0" applyFont="1" applyFill="1" applyBorder="1" applyAlignment="1">
      <alignment horizontal="center" vertical="center"/>
    </xf>
    <xf numFmtId="0" fontId="0" fillId="0" borderId="8" xfId="0" applyBorder="1" applyAlignment="1"/>
    <xf numFmtId="0" fontId="0" fillId="0" borderId="4" xfId="0" applyBorder="1" applyAlignment="1"/>
    <xf numFmtId="0" fontId="23" fillId="12" borderId="49" xfId="0" applyFont="1" applyFill="1" applyBorder="1" applyAlignment="1">
      <alignment horizontal="center" vertical="center"/>
    </xf>
    <xf numFmtId="0" fontId="23" fillId="12" borderId="0" xfId="0" applyFont="1" applyFill="1" applyBorder="1" applyAlignment="1">
      <alignment horizontal="center" vertical="center"/>
    </xf>
    <xf numFmtId="0" fontId="4" fillId="0" borderId="0" xfId="0" applyFont="1" applyAlignment="1"/>
    <xf numFmtId="0" fontId="8" fillId="0" borderId="0" xfId="0" applyNumberFormat="1" applyFont="1" applyAlignment="1">
      <alignment wrapText="1"/>
    </xf>
    <xf numFmtId="0" fontId="7" fillId="0" borderId="1" xfId="0" applyFont="1" applyBorder="1" applyAlignment="1">
      <alignment vertical="center"/>
    </xf>
    <xf numFmtId="0" fontId="15" fillId="3" borderId="6" xfId="0" applyFont="1" applyFill="1" applyBorder="1" applyAlignment="1">
      <alignment horizontal="center"/>
    </xf>
    <xf numFmtId="0" fontId="15" fillId="3" borderId="8" xfId="0" applyFont="1" applyFill="1" applyBorder="1" applyAlignment="1">
      <alignment horizontal="center"/>
    </xf>
    <xf numFmtId="0" fontId="15" fillId="3" borderId="4" xfId="0" applyFont="1" applyFill="1" applyBorder="1" applyAlignment="1">
      <alignment horizontal="center"/>
    </xf>
    <xf numFmtId="0" fontId="9" fillId="3" borderId="1" xfId="0" applyFont="1" applyFill="1" applyBorder="1" applyAlignment="1">
      <alignment vertical="center"/>
    </xf>
    <xf numFmtId="0" fontId="0" fillId="3" borderId="1" xfId="0" applyFill="1" applyBorder="1" applyAlignment="1">
      <alignment vertical="center"/>
    </xf>
    <xf numFmtId="0" fontId="15" fillId="3" borderId="2" xfId="0" applyFont="1" applyFill="1" applyBorder="1" applyAlignment="1">
      <alignment horizontal="center" vertical="center"/>
    </xf>
    <xf numFmtId="0" fontId="15" fillId="3" borderId="42" xfId="0" applyFont="1" applyFill="1" applyBorder="1" applyAlignment="1">
      <alignment horizontal="center" vertical="center"/>
    </xf>
    <xf numFmtId="0" fontId="15" fillId="5" borderId="12" xfId="0" applyFont="1" applyFill="1" applyBorder="1" applyAlignment="1">
      <alignment horizontal="center" vertical="center"/>
    </xf>
    <xf numFmtId="0" fontId="15" fillId="5" borderId="15" xfId="0" applyFont="1" applyFill="1" applyBorder="1" applyAlignment="1">
      <alignment horizontal="center" vertical="center"/>
    </xf>
    <xf numFmtId="0" fontId="18" fillId="5" borderId="14" xfId="0" applyFont="1" applyFill="1" applyBorder="1" applyAlignment="1">
      <alignment horizontal="center" vertical="center"/>
    </xf>
    <xf numFmtId="0" fontId="15" fillId="4" borderId="1" xfId="0" applyFont="1" applyFill="1" applyBorder="1" applyAlignment="1">
      <alignment horizontal="center" vertical="center" textRotation="90"/>
    </xf>
    <xf numFmtId="0" fontId="15" fillId="4" borderId="2" xfId="0" applyFont="1" applyFill="1" applyBorder="1" applyAlignment="1">
      <alignment horizontal="center" vertical="center" textRotation="90"/>
    </xf>
    <xf numFmtId="0" fontId="15" fillId="3" borderId="6"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8" xfId="0" applyFont="1" applyFill="1" applyBorder="1" applyAlignment="1">
      <alignment horizontal="center" vertical="center"/>
    </xf>
    <xf numFmtId="0" fontId="18" fillId="3" borderId="4" xfId="0" applyFont="1" applyFill="1" applyBorder="1" applyAlignment="1">
      <alignment horizontal="center" vertical="center"/>
    </xf>
    <xf numFmtId="0" fontId="9" fillId="12" borderId="12" xfId="0" applyFont="1" applyFill="1" applyBorder="1" applyAlignment="1"/>
    <xf numFmtId="0" fontId="9" fillId="12" borderId="14" xfId="0" applyFont="1" applyFill="1" applyBorder="1" applyAlignment="1"/>
    <xf numFmtId="0" fontId="9" fillId="12" borderId="47" xfId="0" applyFont="1" applyFill="1" applyBorder="1" applyAlignment="1"/>
    <xf numFmtId="0" fontId="9" fillId="12" borderId="48" xfId="0" applyFont="1" applyFill="1" applyBorder="1" applyAlignment="1"/>
    <xf numFmtId="0" fontId="14" fillId="3" borderId="1" xfId="0" applyFont="1" applyFill="1" applyBorder="1" applyAlignment="1">
      <alignment horizontal="center" vertical="center"/>
    </xf>
    <xf numFmtId="0" fontId="6" fillId="6" borderId="17" xfId="0" applyFont="1" applyFill="1" applyBorder="1" applyAlignment="1">
      <alignment horizontal="center"/>
    </xf>
    <xf numFmtId="0" fontId="6" fillId="6" borderId="21" xfId="0" applyFont="1" applyFill="1" applyBorder="1" applyAlignment="1">
      <alignment horizontal="center"/>
    </xf>
    <xf numFmtId="0" fontId="6" fillId="6" borderId="19" xfId="0" applyFont="1" applyFill="1" applyBorder="1" applyAlignment="1">
      <alignment horizontal="center"/>
    </xf>
    <xf numFmtId="0" fontId="18" fillId="3" borderId="1" xfId="0" applyFont="1" applyFill="1" applyBorder="1" applyAlignment="1">
      <alignment vertical="center" wrapText="1"/>
    </xf>
    <xf numFmtId="0" fontId="14" fillId="3" borderId="1" xfId="0" applyFont="1" applyFill="1" applyBorder="1" applyAlignment="1">
      <alignment vertical="center"/>
    </xf>
    <xf numFmtId="0" fontId="18" fillId="3" borderId="1" xfId="0" applyFont="1" applyFill="1" applyBorder="1" applyAlignment="1">
      <alignment vertical="center"/>
    </xf>
    <xf numFmtId="0" fontId="6" fillId="0" borderId="1" xfId="0" applyFont="1" applyBorder="1" applyAlignment="1">
      <alignment vertical="center"/>
    </xf>
    <xf numFmtId="0" fontId="5" fillId="0" borderId="0" xfId="0" applyNumberFormat="1" applyFont="1" applyAlignment="1">
      <alignment wrapText="1"/>
    </xf>
    <xf numFmtId="0" fontId="5" fillId="0" borderId="0" xfId="0" applyFont="1" applyAlignment="1"/>
    <xf numFmtId="0" fontId="5" fillId="3" borderId="12" xfId="0" applyFont="1" applyFill="1" applyBorder="1" applyAlignment="1">
      <alignment vertical="center"/>
    </xf>
    <xf numFmtId="0" fontId="5" fillId="3" borderId="15" xfId="0" applyFont="1" applyFill="1" applyBorder="1" applyAlignment="1">
      <alignment vertical="center"/>
    </xf>
    <xf numFmtId="0" fontId="5" fillId="3" borderId="47" xfId="0" applyFont="1" applyFill="1" applyBorder="1" applyAlignment="1">
      <alignment vertical="center"/>
    </xf>
    <xf numFmtId="0" fontId="5" fillId="3" borderId="43" xfId="0" applyFont="1" applyFill="1" applyBorder="1" applyAlignment="1">
      <alignment vertical="center"/>
    </xf>
    <xf numFmtId="0" fontId="14" fillId="4" borderId="12" xfId="0" applyFont="1" applyFill="1" applyBorder="1" applyAlignment="1">
      <alignment horizontal="center" vertical="center" textRotation="90"/>
    </xf>
    <xf numFmtId="0" fontId="14" fillId="4" borderId="49" xfId="0" applyFont="1" applyFill="1" applyBorder="1" applyAlignment="1">
      <alignment horizontal="center" vertical="center" textRotation="90"/>
    </xf>
    <xf numFmtId="0" fontId="5" fillId="0" borderId="49" xfId="0" applyFont="1" applyBorder="1" applyAlignment="1">
      <alignment vertical="center"/>
    </xf>
    <xf numFmtId="0" fontId="5" fillId="0" borderId="47" xfId="0" applyFont="1" applyBorder="1" applyAlignment="1">
      <alignment vertical="center"/>
    </xf>
    <xf numFmtId="0" fontId="14" fillId="3" borderId="6" xfId="0" applyFont="1" applyFill="1" applyBorder="1" applyAlignment="1">
      <alignment horizontal="center" vertical="center"/>
    </xf>
    <xf numFmtId="0" fontId="14" fillId="3" borderId="8" xfId="0" applyFont="1" applyFill="1" applyBorder="1" applyAlignment="1">
      <alignment horizontal="center" vertical="center"/>
    </xf>
    <xf numFmtId="0" fontId="14" fillId="3" borderId="4" xfId="0" applyFont="1" applyFill="1" applyBorder="1" applyAlignment="1">
      <alignment horizontal="center" vertical="center"/>
    </xf>
    <xf numFmtId="0" fontId="14" fillId="5" borderId="12" xfId="0" applyFont="1" applyFill="1" applyBorder="1" applyAlignment="1">
      <alignment horizontal="center" vertical="center"/>
    </xf>
    <xf numFmtId="0" fontId="14" fillId="5" borderId="15" xfId="0" applyFont="1" applyFill="1" applyBorder="1" applyAlignment="1">
      <alignment horizontal="center" vertical="center"/>
    </xf>
    <xf numFmtId="0" fontId="28" fillId="5" borderId="14" xfId="0" applyFont="1" applyFill="1" applyBorder="1" applyAlignment="1">
      <alignment horizontal="center" vertical="center"/>
    </xf>
    <xf numFmtId="0" fontId="28" fillId="3" borderId="2" xfId="0" applyFont="1" applyFill="1" applyBorder="1" applyAlignment="1">
      <alignment horizontal="center" vertical="center"/>
    </xf>
    <xf numFmtId="0" fontId="28" fillId="3" borderId="42" xfId="0" applyFont="1" applyFill="1" applyBorder="1" applyAlignment="1">
      <alignment horizontal="center" vertical="center"/>
    </xf>
    <xf numFmtId="2" fontId="24" fillId="11" borderId="2" xfId="0" applyNumberFormat="1" applyFont="1" applyFill="1" applyBorder="1" applyAlignment="1">
      <alignment horizontal="center" vertical="center" textRotation="90"/>
    </xf>
    <xf numFmtId="2" fontId="24" fillId="11" borderId="10" xfId="0" applyNumberFormat="1" applyFont="1" applyFill="1" applyBorder="1" applyAlignment="1">
      <alignment horizontal="center" vertical="center" textRotation="90"/>
    </xf>
    <xf numFmtId="2" fontId="24" fillId="11" borderId="42" xfId="0" applyNumberFormat="1" applyFont="1" applyFill="1" applyBorder="1" applyAlignment="1">
      <alignment horizontal="center" vertical="center" textRotation="90"/>
    </xf>
    <xf numFmtId="0" fontId="24" fillId="12" borderId="6" xfId="0" applyFont="1" applyFill="1" applyBorder="1" applyAlignment="1">
      <alignment horizontal="center" vertical="center" wrapText="1"/>
    </xf>
    <xf numFmtId="0" fontId="5" fillId="0" borderId="8" xfId="0" applyFont="1" applyBorder="1" applyAlignment="1">
      <alignment horizontal="center" vertical="center"/>
    </xf>
    <xf numFmtId="0" fontId="6" fillId="6" borderId="23" xfId="0" applyNumberFormat="1" applyFont="1" applyFill="1" applyBorder="1" applyAlignment="1">
      <alignment horizontal="center" vertical="center" wrapText="1"/>
    </xf>
    <xf numFmtId="0" fontId="6" fillId="6" borderId="23" xfId="0" quotePrefix="1" applyNumberFormat="1" applyFont="1" applyFill="1" applyBorder="1" applyAlignment="1">
      <alignment horizontal="center" vertical="center" wrapText="1"/>
    </xf>
    <xf numFmtId="0" fontId="6" fillId="6" borderId="11" xfId="0" applyNumberFormat="1" applyFont="1" applyFill="1" applyBorder="1" applyAlignment="1">
      <alignment horizontal="center" vertical="center" wrapText="1"/>
    </xf>
    <xf numFmtId="0" fontId="6" fillId="6" borderId="11" xfId="0" quotePrefix="1" applyNumberFormat="1" applyFont="1" applyFill="1" applyBorder="1" applyAlignment="1">
      <alignment horizontal="center" vertical="center" wrapText="1"/>
    </xf>
    <xf numFmtId="0" fontId="10" fillId="0" borderId="15" xfId="0" applyFont="1" applyBorder="1" applyAlignment="1">
      <alignment vertical="top" wrapText="1"/>
    </xf>
    <xf numFmtId="0" fontId="0" fillId="0" borderId="15" xfId="0" applyBorder="1" applyAlignment="1">
      <alignment vertical="top" wrapText="1"/>
    </xf>
    <xf numFmtId="0" fontId="6" fillId="6" borderId="6" xfId="0" applyFont="1" applyFill="1" applyBorder="1" applyAlignment="1"/>
    <xf numFmtId="0" fontId="6" fillId="6" borderId="8" xfId="0" applyFont="1" applyFill="1" applyBorder="1" applyAlignment="1"/>
    <xf numFmtId="0" fontId="6" fillId="6" borderId="4" xfId="0" applyFont="1" applyFill="1" applyBorder="1" applyAlignment="1"/>
    <xf numFmtId="0" fontId="14" fillId="3" borderId="17" xfId="0" applyNumberFormat="1" applyFont="1" applyFill="1" applyBorder="1" applyAlignment="1">
      <alignment horizontal="center" vertical="center" wrapText="1"/>
    </xf>
    <xf numFmtId="0" fontId="15" fillId="3" borderId="21" xfId="0" applyFont="1" applyFill="1" applyBorder="1" applyAlignment="1">
      <alignment vertical="center" wrapText="1"/>
    </xf>
    <xf numFmtId="0" fontId="15" fillId="3" borderId="19" xfId="0" applyFont="1" applyFill="1" applyBorder="1" applyAlignment="1">
      <alignment vertical="center" wrapText="1"/>
    </xf>
    <xf numFmtId="0" fontId="6" fillId="6" borderId="6" xfId="0" applyNumberFormat="1" applyFont="1" applyFill="1" applyBorder="1" applyAlignment="1">
      <alignment horizontal="left" vertical="center" wrapText="1"/>
    </xf>
    <xf numFmtId="0" fontId="7" fillId="6" borderId="8" xfId="0" applyFont="1" applyFill="1" applyBorder="1" applyAlignment="1">
      <alignment horizontal="left" vertical="center" wrapText="1"/>
    </xf>
    <xf numFmtId="0" fontId="7" fillId="6" borderId="4" xfId="0" applyFont="1" applyFill="1" applyBorder="1" applyAlignment="1">
      <alignment horizontal="left" vertical="center" wrapText="1"/>
    </xf>
    <xf numFmtId="0" fontId="6" fillId="6" borderId="1" xfId="0" applyFont="1" applyFill="1" applyBorder="1" applyAlignment="1">
      <alignment vertical="center"/>
    </xf>
    <xf numFmtId="0" fontId="10" fillId="0" borderId="15" xfId="0" applyFont="1" applyBorder="1" applyAlignment="1">
      <alignment wrapText="1"/>
    </xf>
    <xf numFmtId="0" fontId="0" fillId="0" borderId="15" xfId="0" applyBorder="1" applyAlignment="1"/>
    <xf numFmtId="169" fontId="5" fillId="6" borderId="6" xfId="0" applyNumberFormat="1" applyFont="1" applyFill="1" applyBorder="1" applyAlignment="1">
      <alignment horizontal="right" vertical="center" wrapText="1"/>
    </xf>
    <xf numFmtId="169" fontId="4" fillId="0" borderId="8" xfId="0" applyNumberFormat="1" applyFont="1" applyBorder="1" applyAlignment="1">
      <alignment vertical="center" wrapText="1"/>
    </xf>
    <xf numFmtId="0" fontId="4" fillId="0" borderId="8" xfId="0" applyFont="1" applyBorder="1" applyAlignment="1">
      <alignment vertical="center" wrapText="1"/>
    </xf>
    <xf numFmtId="0" fontId="4" fillId="0" borderId="4" xfId="0" applyFont="1" applyBorder="1" applyAlignment="1">
      <alignment vertical="center" wrapText="1"/>
    </xf>
    <xf numFmtId="3" fontId="6" fillId="6" borderId="6" xfId="0" applyNumberFormat="1" applyFont="1" applyFill="1" applyBorder="1" applyAlignment="1">
      <alignment horizontal="right" vertical="center" wrapText="1"/>
    </xf>
    <xf numFmtId="0" fontId="0" fillId="0" borderId="8" xfId="0" applyBorder="1" applyAlignment="1">
      <alignment vertical="center" wrapText="1"/>
    </xf>
    <xf numFmtId="0" fontId="0" fillId="0" borderId="4" xfId="0" applyBorder="1" applyAlignment="1">
      <alignment vertical="center" wrapText="1"/>
    </xf>
    <xf numFmtId="1" fontId="33" fillId="12" borderId="61" xfId="0" applyNumberFormat="1" applyFont="1" applyFill="1" applyBorder="1" applyAlignment="1">
      <alignment horizontal="center" vertical="center"/>
    </xf>
    <xf numFmtId="1" fontId="40" fillId="12" borderId="8" xfId="0" applyNumberFormat="1" applyFont="1" applyFill="1" applyBorder="1" applyAlignment="1">
      <alignment vertical="center"/>
    </xf>
    <xf numFmtId="1" fontId="40" fillId="12" borderId="4" xfId="0" applyNumberFormat="1" applyFont="1" applyFill="1" applyBorder="1" applyAlignment="1">
      <alignment vertical="center"/>
    </xf>
    <xf numFmtId="2" fontId="14" fillId="3" borderId="1" xfId="0" applyNumberFormat="1" applyFont="1" applyFill="1" applyBorder="1" applyAlignment="1">
      <alignment horizontal="center" vertical="center" wrapText="1"/>
    </xf>
    <xf numFmtId="2" fontId="0" fillId="0" borderId="2" xfId="0" applyNumberFormat="1" applyBorder="1" applyAlignment="1">
      <alignment horizontal="center"/>
    </xf>
    <xf numFmtId="2" fontId="14" fillId="3" borderId="1" xfId="0" applyNumberFormat="1" applyFont="1" applyFill="1" applyBorder="1" applyAlignment="1">
      <alignment vertical="center" wrapText="1"/>
    </xf>
    <xf numFmtId="2" fontId="0" fillId="0" borderId="2" xfId="0" applyNumberFormat="1" applyBorder="1" applyAlignment="1"/>
    <xf numFmtId="1" fontId="24" fillId="12" borderId="6" xfId="0" applyNumberFormat="1" applyFont="1" applyFill="1" applyBorder="1" applyAlignment="1">
      <alignment horizontal="center" vertical="center"/>
    </xf>
    <xf numFmtId="1" fontId="23" fillId="12" borderId="8" xfId="0" applyNumberFormat="1" applyFont="1" applyFill="1" applyBorder="1" applyAlignment="1">
      <alignment vertical="center"/>
    </xf>
    <xf numFmtId="0" fontId="24" fillId="12" borderId="11" xfId="0" applyNumberFormat="1" applyFont="1" applyFill="1" applyBorder="1" applyAlignment="1">
      <alignment horizontal="center" vertical="center" wrapText="1"/>
    </xf>
    <xf numFmtId="0" fontId="23" fillId="12" borderId="11" xfId="0" applyFont="1" applyFill="1" applyBorder="1" applyAlignment="1">
      <alignment vertical="center" wrapText="1"/>
    </xf>
    <xf numFmtId="0" fontId="10" fillId="0" borderId="0" xfId="0" applyFont="1" applyBorder="1" applyAlignment="1">
      <alignment wrapText="1"/>
    </xf>
    <xf numFmtId="0" fontId="14" fillId="3" borderId="0" xfId="0" applyNumberFormat="1" applyFont="1" applyFill="1" applyBorder="1" applyAlignment="1">
      <alignment horizontal="center" vertical="center" wrapText="1"/>
    </xf>
    <xf numFmtId="0" fontId="14" fillId="3" borderId="0" xfId="0" applyNumberFormat="1" applyFont="1" applyFill="1" applyBorder="1" applyAlignment="1">
      <alignment vertical="center" wrapText="1"/>
    </xf>
    <xf numFmtId="0" fontId="14" fillId="3" borderId="0" xfId="0" applyNumberFormat="1" applyFont="1" applyFill="1" applyBorder="1" applyAlignment="1">
      <alignment vertical="center"/>
    </xf>
    <xf numFmtId="0" fontId="6" fillId="0" borderId="0" xfId="0" applyFont="1" applyAlignment="1">
      <alignment vertical="center"/>
    </xf>
  </cellXfs>
  <cellStyles count="7">
    <cellStyle name="Monétaire" xfId="3" builtinId="4"/>
    <cellStyle name="Normal" xfId="0" builtinId="0"/>
    <cellStyle name="Normal 2" xfId="2"/>
    <cellStyle name="Normal 3" xfId="4"/>
    <cellStyle name="Normal 4" xfId="5"/>
    <cellStyle name="Normal 5" xfId="6"/>
    <cellStyle name="Pourcentage" xfId="1" builtinId="5"/>
  </cellStyles>
  <dxfs count="0"/>
  <tableStyles count="0" defaultTableStyle="TableStyleMedium9" defaultPivotStyle="PivotStyleLight16"/>
  <colors>
    <mruColors>
      <color rgb="FF008000"/>
      <color rgb="FF99CC00"/>
      <color rgb="FF0000FF"/>
      <color rgb="FF3333FF"/>
      <color rgb="FFCCFFCC"/>
      <color rgb="FF66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rgb="FF00B050"/>
  </sheetPr>
  <dimension ref="A1:P93"/>
  <sheetViews>
    <sheetView topLeftCell="A43" zoomScaleNormal="100" workbookViewId="0">
      <selection activeCell="V72" sqref="V72"/>
    </sheetView>
  </sheetViews>
  <sheetFormatPr baseColWidth="10" defaultColWidth="9.140625" defaultRowHeight="11.25" x14ac:dyDescent="0.2"/>
  <cols>
    <col min="1" max="1" width="3.140625" style="225" customWidth="1"/>
    <col min="2" max="2" width="8.7109375" style="225" customWidth="1"/>
    <col min="3" max="3" width="31.42578125" style="225" customWidth="1"/>
    <col min="4" max="4" width="10" style="226" customWidth="1"/>
    <col min="5" max="5" width="8.7109375" style="226" customWidth="1"/>
    <col min="6" max="6" width="9.28515625" style="390" customWidth="1"/>
    <col min="7" max="7" width="8" style="390" customWidth="1"/>
    <col min="8" max="8" width="8.85546875" style="390" customWidth="1"/>
    <col min="9" max="9" width="11.140625" style="390" customWidth="1"/>
    <col min="10" max="10" width="7.7109375" style="416" customWidth="1"/>
    <col min="11" max="11" width="8.140625" style="416" customWidth="1"/>
    <col min="12" max="12" width="10.28515625" style="390" customWidth="1"/>
    <col min="13" max="14" width="10.85546875" style="390" customWidth="1"/>
    <col min="15" max="247" width="9.140625" style="225"/>
    <col min="248" max="248" width="3.140625" style="225" customWidth="1"/>
    <col min="249" max="249" width="8.7109375" style="225" customWidth="1"/>
    <col min="250" max="250" width="41.42578125" style="225" bestFit="1" customWidth="1"/>
    <col min="251" max="256" width="13.85546875" style="225" customWidth="1"/>
    <col min="257" max="503" width="9.140625" style="225"/>
    <col min="504" max="504" width="3.140625" style="225" customWidth="1"/>
    <col min="505" max="505" width="8.7109375" style="225" customWidth="1"/>
    <col min="506" max="506" width="41.42578125" style="225" bestFit="1" customWidth="1"/>
    <col min="507" max="512" width="13.85546875" style="225" customWidth="1"/>
    <col min="513" max="759" width="9.140625" style="225"/>
    <col min="760" max="760" width="3.140625" style="225" customWidth="1"/>
    <col min="761" max="761" width="8.7109375" style="225" customWidth="1"/>
    <col min="762" max="762" width="41.42578125" style="225" bestFit="1" customWidth="1"/>
    <col min="763" max="768" width="13.85546875" style="225" customWidth="1"/>
    <col min="769" max="1015" width="9.140625" style="225"/>
    <col min="1016" max="1016" width="3.140625" style="225" customWidth="1"/>
    <col min="1017" max="1017" width="8.7109375" style="225" customWidth="1"/>
    <col min="1018" max="1018" width="41.42578125" style="225" bestFit="1" customWidth="1"/>
    <col min="1019" max="1024" width="13.85546875" style="225" customWidth="1"/>
    <col min="1025" max="1271" width="9.140625" style="225"/>
    <col min="1272" max="1272" width="3.140625" style="225" customWidth="1"/>
    <col min="1273" max="1273" width="8.7109375" style="225" customWidth="1"/>
    <col min="1274" max="1274" width="41.42578125" style="225" bestFit="1" customWidth="1"/>
    <col min="1275" max="1280" width="13.85546875" style="225" customWidth="1"/>
    <col min="1281" max="1527" width="9.140625" style="225"/>
    <col min="1528" max="1528" width="3.140625" style="225" customWidth="1"/>
    <col min="1529" max="1529" width="8.7109375" style="225" customWidth="1"/>
    <col min="1530" max="1530" width="41.42578125" style="225" bestFit="1" customWidth="1"/>
    <col min="1531" max="1536" width="13.85546875" style="225" customWidth="1"/>
    <col min="1537" max="1783" width="9.140625" style="225"/>
    <col min="1784" max="1784" width="3.140625" style="225" customWidth="1"/>
    <col min="1785" max="1785" width="8.7109375" style="225" customWidth="1"/>
    <col min="1786" max="1786" width="41.42578125" style="225" bestFit="1" customWidth="1"/>
    <col min="1787" max="1792" width="13.85546875" style="225" customWidth="1"/>
    <col min="1793" max="2039" width="9.140625" style="225"/>
    <col min="2040" max="2040" width="3.140625" style="225" customWidth="1"/>
    <col min="2041" max="2041" width="8.7109375" style="225" customWidth="1"/>
    <col min="2042" max="2042" width="41.42578125" style="225" bestFit="1" customWidth="1"/>
    <col min="2043" max="2048" width="13.85546875" style="225" customWidth="1"/>
    <col min="2049" max="2295" width="9.140625" style="225"/>
    <col min="2296" max="2296" width="3.140625" style="225" customWidth="1"/>
    <col min="2297" max="2297" width="8.7109375" style="225" customWidth="1"/>
    <col min="2298" max="2298" width="41.42578125" style="225" bestFit="1" customWidth="1"/>
    <col min="2299" max="2304" width="13.85546875" style="225" customWidth="1"/>
    <col min="2305" max="2551" width="9.140625" style="225"/>
    <col min="2552" max="2552" width="3.140625" style="225" customWidth="1"/>
    <col min="2553" max="2553" width="8.7109375" style="225" customWidth="1"/>
    <col min="2554" max="2554" width="41.42578125" style="225" bestFit="1" customWidth="1"/>
    <col min="2555" max="2560" width="13.85546875" style="225" customWidth="1"/>
    <col min="2561" max="2807" width="9.140625" style="225"/>
    <col min="2808" max="2808" width="3.140625" style="225" customWidth="1"/>
    <col min="2809" max="2809" width="8.7109375" style="225" customWidth="1"/>
    <col min="2810" max="2810" width="41.42578125" style="225" bestFit="1" customWidth="1"/>
    <col min="2811" max="2816" width="13.85546875" style="225" customWidth="1"/>
    <col min="2817" max="3063" width="9.140625" style="225"/>
    <col min="3064" max="3064" width="3.140625" style="225" customWidth="1"/>
    <col min="3065" max="3065" width="8.7109375" style="225" customWidth="1"/>
    <col min="3066" max="3066" width="41.42578125" style="225" bestFit="1" customWidth="1"/>
    <col min="3067" max="3072" width="13.85546875" style="225" customWidth="1"/>
    <col min="3073" max="3319" width="9.140625" style="225"/>
    <col min="3320" max="3320" width="3.140625" style="225" customWidth="1"/>
    <col min="3321" max="3321" width="8.7109375" style="225" customWidth="1"/>
    <col min="3322" max="3322" width="41.42578125" style="225" bestFit="1" customWidth="1"/>
    <col min="3323" max="3328" width="13.85546875" style="225" customWidth="1"/>
    <col min="3329" max="3575" width="9.140625" style="225"/>
    <col min="3576" max="3576" width="3.140625" style="225" customWidth="1"/>
    <col min="3577" max="3577" width="8.7109375" style="225" customWidth="1"/>
    <col min="3578" max="3578" width="41.42578125" style="225" bestFit="1" customWidth="1"/>
    <col min="3579" max="3584" width="13.85546875" style="225" customWidth="1"/>
    <col min="3585" max="3831" width="9.140625" style="225"/>
    <col min="3832" max="3832" width="3.140625" style="225" customWidth="1"/>
    <col min="3833" max="3833" width="8.7109375" style="225" customWidth="1"/>
    <col min="3834" max="3834" width="41.42578125" style="225" bestFit="1" customWidth="1"/>
    <col min="3835" max="3840" width="13.85546875" style="225" customWidth="1"/>
    <col min="3841" max="4087" width="9.140625" style="225"/>
    <col min="4088" max="4088" width="3.140625" style="225" customWidth="1"/>
    <col min="4089" max="4089" width="8.7109375" style="225" customWidth="1"/>
    <col min="4090" max="4090" width="41.42578125" style="225" bestFit="1" customWidth="1"/>
    <col min="4091" max="4096" width="13.85546875" style="225" customWidth="1"/>
    <col min="4097" max="4343" width="9.140625" style="225"/>
    <col min="4344" max="4344" width="3.140625" style="225" customWidth="1"/>
    <col min="4345" max="4345" width="8.7109375" style="225" customWidth="1"/>
    <col min="4346" max="4346" width="41.42578125" style="225" bestFit="1" customWidth="1"/>
    <col min="4347" max="4352" width="13.85546875" style="225" customWidth="1"/>
    <col min="4353" max="4599" width="9.140625" style="225"/>
    <col min="4600" max="4600" width="3.140625" style="225" customWidth="1"/>
    <col min="4601" max="4601" width="8.7109375" style="225" customWidth="1"/>
    <col min="4602" max="4602" width="41.42578125" style="225" bestFit="1" customWidth="1"/>
    <col min="4603" max="4608" width="13.85546875" style="225" customWidth="1"/>
    <col min="4609" max="4855" width="9.140625" style="225"/>
    <col min="4856" max="4856" width="3.140625" style="225" customWidth="1"/>
    <col min="4857" max="4857" width="8.7109375" style="225" customWidth="1"/>
    <col min="4858" max="4858" width="41.42578125" style="225" bestFit="1" customWidth="1"/>
    <col min="4859" max="4864" width="13.85546875" style="225" customWidth="1"/>
    <col min="4865" max="5111" width="9.140625" style="225"/>
    <col min="5112" max="5112" width="3.140625" style="225" customWidth="1"/>
    <col min="5113" max="5113" width="8.7109375" style="225" customWidth="1"/>
    <col min="5114" max="5114" width="41.42578125" style="225" bestFit="1" customWidth="1"/>
    <col min="5115" max="5120" width="13.85546875" style="225" customWidth="1"/>
    <col min="5121" max="5367" width="9.140625" style="225"/>
    <col min="5368" max="5368" width="3.140625" style="225" customWidth="1"/>
    <col min="5369" max="5369" width="8.7109375" style="225" customWidth="1"/>
    <col min="5370" max="5370" width="41.42578125" style="225" bestFit="1" customWidth="1"/>
    <col min="5371" max="5376" width="13.85546875" style="225" customWidth="1"/>
    <col min="5377" max="5623" width="9.140625" style="225"/>
    <col min="5624" max="5624" width="3.140625" style="225" customWidth="1"/>
    <col min="5625" max="5625" width="8.7109375" style="225" customWidth="1"/>
    <col min="5626" max="5626" width="41.42578125" style="225" bestFit="1" customWidth="1"/>
    <col min="5627" max="5632" width="13.85546875" style="225" customWidth="1"/>
    <col min="5633" max="5879" width="9.140625" style="225"/>
    <col min="5880" max="5880" width="3.140625" style="225" customWidth="1"/>
    <col min="5881" max="5881" width="8.7109375" style="225" customWidth="1"/>
    <col min="5882" max="5882" width="41.42578125" style="225" bestFit="1" customWidth="1"/>
    <col min="5883" max="5888" width="13.85546875" style="225" customWidth="1"/>
    <col min="5889" max="6135" width="9.140625" style="225"/>
    <col min="6136" max="6136" width="3.140625" style="225" customWidth="1"/>
    <col min="6137" max="6137" width="8.7109375" style="225" customWidth="1"/>
    <col min="6138" max="6138" width="41.42578125" style="225" bestFit="1" customWidth="1"/>
    <col min="6139" max="6144" width="13.85546875" style="225" customWidth="1"/>
    <col min="6145" max="6391" width="9.140625" style="225"/>
    <col min="6392" max="6392" width="3.140625" style="225" customWidth="1"/>
    <col min="6393" max="6393" width="8.7109375" style="225" customWidth="1"/>
    <col min="6394" max="6394" width="41.42578125" style="225" bestFit="1" customWidth="1"/>
    <col min="6395" max="6400" width="13.85546875" style="225" customWidth="1"/>
    <col min="6401" max="6647" width="9.140625" style="225"/>
    <col min="6648" max="6648" width="3.140625" style="225" customWidth="1"/>
    <col min="6649" max="6649" width="8.7109375" style="225" customWidth="1"/>
    <col min="6650" max="6650" width="41.42578125" style="225" bestFit="1" customWidth="1"/>
    <col min="6651" max="6656" width="13.85546875" style="225" customWidth="1"/>
    <col min="6657" max="6903" width="9.140625" style="225"/>
    <col min="6904" max="6904" width="3.140625" style="225" customWidth="1"/>
    <col min="6905" max="6905" width="8.7109375" style="225" customWidth="1"/>
    <col min="6906" max="6906" width="41.42578125" style="225" bestFit="1" customWidth="1"/>
    <col min="6907" max="6912" width="13.85546875" style="225" customWidth="1"/>
    <col min="6913" max="7159" width="9.140625" style="225"/>
    <col min="7160" max="7160" width="3.140625" style="225" customWidth="1"/>
    <col min="7161" max="7161" width="8.7109375" style="225" customWidth="1"/>
    <col min="7162" max="7162" width="41.42578125" style="225" bestFit="1" customWidth="1"/>
    <col min="7163" max="7168" width="13.85546875" style="225" customWidth="1"/>
    <col min="7169" max="7415" width="9.140625" style="225"/>
    <col min="7416" max="7416" width="3.140625" style="225" customWidth="1"/>
    <col min="7417" max="7417" width="8.7109375" style="225" customWidth="1"/>
    <col min="7418" max="7418" width="41.42578125" style="225" bestFit="1" customWidth="1"/>
    <col min="7419" max="7424" width="13.85546875" style="225" customWidth="1"/>
    <col min="7425" max="7671" width="9.140625" style="225"/>
    <col min="7672" max="7672" width="3.140625" style="225" customWidth="1"/>
    <col min="7673" max="7673" width="8.7109375" style="225" customWidth="1"/>
    <col min="7674" max="7674" width="41.42578125" style="225" bestFit="1" customWidth="1"/>
    <col min="7675" max="7680" width="13.85546875" style="225" customWidth="1"/>
    <col min="7681" max="7927" width="9.140625" style="225"/>
    <col min="7928" max="7928" width="3.140625" style="225" customWidth="1"/>
    <col min="7929" max="7929" width="8.7109375" style="225" customWidth="1"/>
    <col min="7930" max="7930" width="41.42578125" style="225" bestFit="1" customWidth="1"/>
    <col min="7931" max="7936" width="13.85546875" style="225" customWidth="1"/>
    <col min="7937" max="8183" width="9.140625" style="225"/>
    <col min="8184" max="8184" width="3.140625" style="225" customWidth="1"/>
    <col min="8185" max="8185" width="8.7109375" style="225" customWidth="1"/>
    <col min="8186" max="8186" width="41.42578125" style="225" bestFit="1" customWidth="1"/>
    <col min="8187" max="8192" width="13.85546875" style="225" customWidth="1"/>
    <col min="8193" max="8439" width="9.140625" style="225"/>
    <col min="8440" max="8440" width="3.140625" style="225" customWidth="1"/>
    <col min="8441" max="8441" width="8.7109375" style="225" customWidth="1"/>
    <col min="8442" max="8442" width="41.42578125" style="225" bestFit="1" customWidth="1"/>
    <col min="8443" max="8448" width="13.85546875" style="225" customWidth="1"/>
    <col min="8449" max="8695" width="9.140625" style="225"/>
    <col min="8696" max="8696" width="3.140625" style="225" customWidth="1"/>
    <col min="8697" max="8697" width="8.7109375" style="225" customWidth="1"/>
    <col min="8698" max="8698" width="41.42578125" style="225" bestFit="1" customWidth="1"/>
    <col min="8699" max="8704" width="13.85546875" style="225" customWidth="1"/>
    <col min="8705" max="8951" width="9.140625" style="225"/>
    <col min="8952" max="8952" width="3.140625" style="225" customWidth="1"/>
    <col min="8953" max="8953" width="8.7109375" style="225" customWidth="1"/>
    <col min="8954" max="8954" width="41.42578125" style="225" bestFit="1" customWidth="1"/>
    <col min="8955" max="8960" width="13.85546875" style="225" customWidth="1"/>
    <col min="8961" max="9207" width="9.140625" style="225"/>
    <col min="9208" max="9208" width="3.140625" style="225" customWidth="1"/>
    <col min="9209" max="9209" width="8.7109375" style="225" customWidth="1"/>
    <col min="9210" max="9210" width="41.42578125" style="225" bestFit="1" customWidth="1"/>
    <col min="9211" max="9216" width="13.85546875" style="225" customWidth="1"/>
    <col min="9217" max="9463" width="9.140625" style="225"/>
    <col min="9464" max="9464" width="3.140625" style="225" customWidth="1"/>
    <col min="9465" max="9465" width="8.7109375" style="225" customWidth="1"/>
    <col min="9466" max="9466" width="41.42578125" style="225" bestFit="1" customWidth="1"/>
    <col min="9467" max="9472" width="13.85546875" style="225" customWidth="1"/>
    <col min="9473" max="9719" width="9.140625" style="225"/>
    <col min="9720" max="9720" width="3.140625" style="225" customWidth="1"/>
    <col min="9721" max="9721" width="8.7109375" style="225" customWidth="1"/>
    <col min="9722" max="9722" width="41.42578125" style="225" bestFit="1" customWidth="1"/>
    <col min="9723" max="9728" width="13.85546875" style="225" customWidth="1"/>
    <col min="9729" max="9975" width="9.140625" style="225"/>
    <col min="9976" max="9976" width="3.140625" style="225" customWidth="1"/>
    <col min="9977" max="9977" width="8.7109375" style="225" customWidth="1"/>
    <col min="9978" max="9978" width="41.42578125" style="225" bestFit="1" customWidth="1"/>
    <col min="9979" max="9984" width="13.85546875" style="225" customWidth="1"/>
    <col min="9985" max="10231" width="9.140625" style="225"/>
    <col min="10232" max="10232" width="3.140625" style="225" customWidth="1"/>
    <col min="10233" max="10233" width="8.7109375" style="225" customWidth="1"/>
    <col min="10234" max="10234" width="41.42578125" style="225" bestFit="1" customWidth="1"/>
    <col min="10235" max="10240" width="13.85546875" style="225" customWidth="1"/>
    <col min="10241" max="10487" width="9.140625" style="225"/>
    <col min="10488" max="10488" width="3.140625" style="225" customWidth="1"/>
    <col min="10489" max="10489" width="8.7109375" style="225" customWidth="1"/>
    <col min="10490" max="10490" width="41.42578125" style="225" bestFit="1" customWidth="1"/>
    <col min="10491" max="10496" width="13.85546875" style="225" customWidth="1"/>
    <col min="10497" max="10743" width="9.140625" style="225"/>
    <col min="10744" max="10744" width="3.140625" style="225" customWidth="1"/>
    <col min="10745" max="10745" width="8.7109375" style="225" customWidth="1"/>
    <col min="10746" max="10746" width="41.42578125" style="225" bestFit="1" customWidth="1"/>
    <col min="10747" max="10752" width="13.85546875" style="225" customWidth="1"/>
    <col min="10753" max="10999" width="9.140625" style="225"/>
    <col min="11000" max="11000" width="3.140625" style="225" customWidth="1"/>
    <col min="11001" max="11001" width="8.7109375" style="225" customWidth="1"/>
    <col min="11002" max="11002" width="41.42578125" style="225" bestFit="1" customWidth="1"/>
    <col min="11003" max="11008" width="13.85546875" style="225" customWidth="1"/>
    <col min="11009" max="11255" width="9.140625" style="225"/>
    <col min="11256" max="11256" width="3.140625" style="225" customWidth="1"/>
    <col min="11257" max="11257" width="8.7109375" style="225" customWidth="1"/>
    <col min="11258" max="11258" width="41.42578125" style="225" bestFit="1" customWidth="1"/>
    <col min="11259" max="11264" width="13.85546875" style="225" customWidth="1"/>
    <col min="11265" max="11511" width="9.140625" style="225"/>
    <col min="11512" max="11512" width="3.140625" style="225" customWidth="1"/>
    <col min="11513" max="11513" width="8.7109375" style="225" customWidth="1"/>
    <col min="11514" max="11514" width="41.42578125" style="225" bestFit="1" customWidth="1"/>
    <col min="11515" max="11520" width="13.85546875" style="225" customWidth="1"/>
    <col min="11521" max="11767" width="9.140625" style="225"/>
    <col min="11768" max="11768" width="3.140625" style="225" customWidth="1"/>
    <col min="11769" max="11769" width="8.7109375" style="225" customWidth="1"/>
    <col min="11770" max="11770" width="41.42578125" style="225" bestFit="1" customWidth="1"/>
    <col min="11771" max="11776" width="13.85546875" style="225" customWidth="1"/>
    <col min="11777" max="12023" width="9.140625" style="225"/>
    <col min="12024" max="12024" width="3.140625" style="225" customWidth="1"/>
    <col min="12025" max="12025" width="8.7109375" style="225" customWidth="1"/>
    <col min="12026" max="12026" width="41.42578125" style="225" bestFit="1" customWidth="1"/>
    <col min="12027" max="12032" width="13.85546875" style="225" customWidth="1"/>
    <col min="12033" max="12279" width="9.140625" style="225"/>
    <col min="12280" max="12280" width="3.140625" style="225" customWidth="1"/>
    <col min="12281" max="12281" width="8.7109375" style="225" customWidth="1"/>
    <col min="12282" max="12282" width="41.42578125" style="225" bestFit="1" customWidth="1"/>
    <col min="12283" max="12288" width="13.85546875" style="225" customWidth="1"/>
    <col min="12289" max="12535" width="9.140625" style="225"/>
    <col min="12536" max="12536" width="3.140625" style="225" customWidth="1"/>
    <col min="12537" max="12537" width="8.7109375" style="225" customWidth="1"/>
    <col min="12538" max="12538" width="41.42578125" style="225" bestFit="1" customWidth="1"/>
    <col min="12539" max="12544" width="13.85546875" style="225" customWidth="1"/>
    <col min="12545" max="12791" width="9.140625" style="225"/>
    <col min="12792" max="12792" width="3.140625" style="225" customWidth="1"/>
    <col min="12793" max="12793" width="8.7109375" style="225" customWidth="1"/>
    <col min="12794" max="12794" width="41.42578125" style="225" bestFit="1" customWidth="1"/>
    <col min="12795" max="12800" width="13.85546875" style="225" customWidth="1"/>
    <col min="12801" max="13047" width="9.140625" style="225"/>
    <col min="13048" max="13048" width="3.140625" style="225" customWidth="1"/>
    <col min="13049" max="13049" width="8.7109375" style="225" customWidth="1"/>
    <col min="13050" max="13050" width="41.42578125" style="225" bestFit="1" customWidth="1"/>
    <col min="13051" max="13056" width="13.85546875" style="225" customWidth="1"/>
    <col min="13057" max="13303" width="9.140625" style="225"/>
    <col min="13304" max="13304" width="3.140625" style="225" customWidth="1"/>
    <col min="13305" max="13305" width="8.7109375" style="225" customWidth="1"/>
    <col min="13306" max="13306" width="41.42578125" style="225" bestFit="1" customWidth="1"/>
    <col min="13307" max="13312" width="13.85546875" style="225" customWidth="1"/>
    <col min="13313" max="13559" width="9.140625" style="225"/>
    <col min="13560" max="13560" width="3.140625" style="225" customWidth="1"/>
    <col min="13561" max="13561" width="8.7109375" style="225" customWidth="1"/>
    <col min="13562" max="13562" width="41.42578125" style="225" bestFit="1" customWidth="1"/>
    <col min="13563" max="13568" width="13.85546875" style="225" customWidth="1"/>
    <col min="13569" max="13815" width="9.140625" style="225"/>
    <col min="13816" max="13816" width="3.140625" style="225" customWidth="1"/>
    <col min="13817" max="13817" width="8.7109375" style="225" customWidth="1"/>
    <col min="13818" max="13818" width="41.42578125" style="225" bestFit="1" customWidth="1"/>
    <col min="13819" max="13824" width="13.85546875" style="225" customWidth="1"/>
    <col min="13825" max="14071" width="9.140625" style="225"/>
    <col min="14072" max="14072" width="3.140625" style="225" customWidth="1"/>
    <col min="14073" max="14073" width="8.7109375" style="225" customWidth="1"/>
    <col min="14074" max="14074" width="41.42578125" style="225" bestFit="1" customWidth="1"/>
    <col min="14075" max="14080" width="13.85546875" style="225" customWidth="1"/>
    <col min="14081" max="14327" width="9.140625" style="225"/>
    <col min="14328" max="14328" width="3.140625" style="225" customWidth="1"/>
    <col min="14329" max="14329" width="8.7109375" style="225" customWidth="1"/>
    <col min="14330" max="14330" width="41.42578125" style="225" bestFit="1" customWidth="1"/>
    <col min="14331" max="14336" width="13.85546875" style="225" customWidth="1"/>
    <col min="14337" max="14583" width="9.140625" style="225"/>
    <col min="14584" max="14584" width="3.140625" style="225" customWidth="1"/>
    <col min="14585" max="14585" width="8.7109375" style="225" customWidth="1"/>
    <col min="14586" max="14586" width="41.42578125" style="225" bestFit="1" customWidth="1"/>
    <col min="14587" max="14592" width="13.85546875" style="225" customWidth="1"/>
    <col min="14593" max="14839" width="9.140625" style="225"/>
    <col min="14840" max="14840" width="3.140625" style="225" customWidth="1"/>
    <col min="14841" max="14841" width="8.7109375" style="225" customWidth="1"/>
    <col min="14842" max="14842" width="41.42578125" style="225" bestFit="1" customWidth="1"/>
    <col min="14843" max="14848" width="13.85546875" style="225" customWidth="1"/>
    <col min="14849" max="15095" width="9.140625" style="225"/>
    <col min="15096" max="15096" width="3.140625" style="225" customWidth="1"/>
    <col min="15097" max="15097" width="8.7109375" style="225" customWidth="1"/>
    <col min="15098" max="15098" width="41.42578125" style="225" bestFit="1" customWidth="1"/>
    <col min="15099" max="15104" width="13.85546875" style="225" customWidth="1"/>
    <col min="15105" max="15351" width="9.140625" style="225"/>
    <col min="15352" max="15352" width="3.140625" style="225" customWidth="1"/>
    <col min="15353" max="15353" width="8.7109375" style="225" customWidth="1"/>
    <col min="15354" max="15354" width="41.42578125" style="225" bestFit="1" customWidth="1"/>
    <col min="15355" max="15360" width="13.85546875" style="225" customWidth="1"/>
    <col min="15361" max="15607" width="9.140625" style="225"/>
    <col min="15608" max="15608" width="3.140625" style="225" customWidth="1"/>
    <col min="15609" max="15609" width="8.7109375" style="225" customWidth="1"/>
    <col min="15610" max="15610" width="41.42578125" style="225" bestFit="1" customWidth="1"/>
    <col min="15611" max="15616" width="13.85546875" style="225" customWidth="1"/>
    <col min="15617" max="15863" width="9.140625" style="225"/>
    <col min="15864" max="15864" width="3.140625" style="225" customWidth="1"/>
    <col min="15865" max="15865" width="8.7109375" style="225" customWidth="1"/>
    <col min="15866" max="15866" width="41.42578125" style="225" bestFit="1" customWidth="1"/>
    <col min="15867" max="15872" width="13.85546875" style="225" customWidth="1"/>
    <col min="15873" max="16119" width="9.140625" style="225"/>
    <col min="16120" max="16120" width="3.140625" style="225" customWidth="1"/>
    <col min="16121" max="16121" width="8.7109375" style="225" customWidth="1"/>
    <col min="16122" max="16122" width="41.42578125" style="225" bestFit="1" customWidth="1"/>
    <col min="16123" max="16128" width="13.85546875" style="225" customWidth="1"/>
    <col min="16129" max="16384" width="9.140625" style="225"/>
  </cols>
  <sheetData>
    <row r="1" spans="1:16" s="223" customFormat="1" ht="36" customHeight="1" x14ac:dyDescent="0.2">
      <c r="A1" s="659" t="s">
        <v>112</v>
      </c>
      <c r="B1" s="659" t="s">
        <v>113</v>
      </c>
      <c r="C1" s="659" t="s">
        <v>114</v>
      </c>
      <c r="D1" s="661" t="s">
        <v>474</v>
      </c>
      <c r="E1" s="648" t="s">
        <v>478</v>
      </c>
      <c r="F1" s="648" t="s">
        <v>468</v>
      </c>
      <c r="G1" s="648" t="s">
        <v>475</v>
      </c>
      <c r="H1" s="648" t="s">
        <v>470</v>
      </c>
      <c r="I1" s="648" t="s">
        <v>469</v>
      </c>
      <c r="J1" s="648" t="s">
        <v>565</v>
      </c>
      <c r="K1" s="648" t="s">
        <v>566</v>
      </c>
      <c r="L1" s="648" t="s">
        <v>473</v>
      </c>
      <c r="M1" s="648" t="s">
        <v>471</v>
      </c>
      <c r="N1" s="648" t="s">
        <v>472</v>
      </c>
    </row>
    <row r="2" spans="1:16" s="223" customFormat="1" ht="36" customHeight="1" x14ac:dyDescent="0.2">
      <c r="A2" s="660"/>
      <c r="B2" s="660"/>
      <c r="C2" s="660"/>
      <c r="D2" s="662"/>
      <c r="E2" s="649"/>
      <c r="F2" s="649"/>
      <c r="G2" s="649"/>
      <c r="H2" s="649"/>
      <c r="I2" s="649"/>
      <c r="J2" s="649"/>
      <c r="K2" s="649"/>
      <c r="L2" s="649"/>
      <c r="M2" s="649"/>
      <c r="N2" s="649"/>
    </row>
    <row r="3" spans="1:16" ht="12.75" x14ac:dyDescent="0.2">
      <c r="A3" s="653" t="s">
        <v>251</v>
      </c>
      <c r="B3" s="654"/>
      <c r="C3" s="655"/>
      <c r="D3" s="650"/>
      <c r="E3" s="651"/>
      <c r="F3" s="651"/>
      <c r="G3" s="651"/>
      <c r="H3" s="651"/>
      <c r="I3" s="651"/>
      <c r="J3" s="651"/>
      <c r="K3" s="651"/>
      <c r="L3" s="651"/>
      <c r="M3" s="651"/>
      <c r="N3" s="652"/>
    </row>
    <row r="4" spans="1:16" x14ac:dyDescent="0.2">
      <c r="A4" s="10" t="s">
        <v>21</v>
      </c>
      <c r="B4" s="10" t="s">
        <v>45</v>
      </c>
      <c r="C4" s="10" t="s">
        <v>171</v>
      </c>
      <c r="D4" s="224">
        <v>1</v>
      </c>
      <c r="E4" s="394">
        <v>2.5000000000000001E-2</v>
      </c>
      <c r="F4" s="406">
        <v>1</v>
      </c>
      <c r="G4" s="394">
        <v>0</v>
      </c>
      <c r="H4" s="394">
        <v>0.37408491900000002</v>
      </c>
      <c r="I4" s="406">
        <v>3</v>
      </c>
      <c r="J4" s="406" t="s">
        <v>540</v>
      </c>
      <c r="K4" s="406">
        <v>370</v>
      </c>
      <c r="L4" s="394">
        <v>0</v>
      </c>
      <c r="M4" s="408">
        <v>4</v>
      </c>
      <c r="N4" s="408">
        <v>2</v>
      </c>
    </row>
    <row r="5" spans="1:16" x14ac:dyDescent="0.2">
      <c r="A5" s="10" t="s">
        <v>53</v>
      </c>
      <c r="B5" s="10" t="s">
        <v>79</v>
      </c>
      <c r="C5" s="10" t="s">
        <v>199</v>
      </c>
      <c r="D5" s="224">
        <v>0.997</v>
      </c>
      <c r="E5" s="394">
        <v>0</v>
      </c>
      <c r="F5" s="406">
        <v>15</v>
      </c>
      <c r="G5" s="394">
        <v>4.9674748999999997E-2</v>
      </c>
      <c r="H5" s="394">
        <v>1.253973E-3</v>
      </c>
      <c r="I5" s="406">
        <v>15</v>
      </c>
      <c r="J5" s="406">
        <v>85</v>
      </c>
      <c r="K5" s="406">
        <v>99</v>
      </c>
      <c r="L5" s="394">
        <v>0</v>
      </c>
      <c r="M5" s="408">
        <v>8.2259259260000004</v>
      </c>
      <c r="N5" s="408">
        <v>4.4518518519999999</v>
      </c>
    </row>
    <row r="6" spans="1:16" x14ac:dyDescent="0.2">
      <c r="A6" s="10" t="s">
        <v>2</v>
      </c>
      <c r="B6" s="10" t="s">
        <v>15</v>
      </c>
      <c r="C6" s="10" t="s">
        <v>16</v>
      </c>
      <c r="D6" s="224">
        <v>0.995</v>
      </c>
      <c r="E6" s="394">
        <v>5.2631580000000004E-3</v>
      </c>
      <c r="F6" s="406">
        <v>16</v>
      </c>
      <c r="G6" s="394">
        <v>2.4837134E-2</v>
      </c>
      <c r="H6" s="394">
        <v>0</v>
      </c>
      <c r="I6" s="406">
        <v>7</v>
      </c>
      <c r="J6" s="406">
        <v>101</v>
      </c>
      <c r="K6" s="406" t="s">
        <v>540</v>
      </c>
      <c r="L6" s="394">
        <v>0</v>
      </c>
      <c r="M6" s="408" t="s">
        <v>540</v>
      </c>
      <c r="N6" s="408" t="s">
        <v>540</v>
      </c>
    </row>
    <row r="7" spans="1:16" ht="12.75" x14ac:dyDescent="0.2">
      <c r="A7" s="653" t="s">
        <v>158</v>
      </c>
      <c r="B7" s="654"/>
      <c r="C7" s="655"/>
      <c r="D7" s="650"/>
      <c r="E7" s="651"/>
      <c r="F7" s="651"/>
      <c r="G7" s="651"/>
      <c r="H7" s="651"/>
      <c r="I7" s="651"/>
      <c r="J7" s="651"/>
      <c r="K7" s="651"/>
      <c r="L7" s="651"/>
      <c r="M7" s="651"/>
      <c r="N7" s="652"/>
    </row>
    <row r="8" spans="1:16" x14ac:dyDescent="0.2">
      <c r="A8" s="10" t="s">
        <v>21</v>
      </c>
      <c r="B8" s="10" t="s">
        <v>37</v>
      </c>
      <c r="C8" s="10" t="s">
        <v>169</v>
      </c>
      <c r="D8" s="224">
        <v>1</v>
      </c>
      <c r="E8" s="394">
        <v>0</v>
      </c>
      <c r="F8" s="406">
        <v>82</v>
      </c>
      <c r="G8" s="394">
        <v>0.19439071599999999</v>
      </c>
      <c r="H8" s="394">
        <v>0.31292002699999999</v>
      </c>
      <c r="I8" s="406">
        <v>8</v>
      </c>
      <c r="J8" s="406" t="s">
        <v>540</v>
      </c>
      <c r="K8" s="406">
        <v>20</v>
      </c>
      <c r="L8" s="394">
        <v>0</v>
      </c>
      <c r="M8" s="408">
        <v>9.9145569620000007</v>
      </c>
      <c r="N8" s="408">
        <v>3.4430379750000002</v>
      </c>
    </row>
    <row r="9" spans="1:16" x14ac:dyDescent="0.2">
      <c r="A9" s="10" t="s">
        <v>26</v>
      </c>
      <c r="B9" s="10" t="s">
        <v>35</v>
      </c>
      <c r="C9" s="10" t="s">
        <v>236</v>
      </c>
      <c r="D9" s="224">
        <v>1</v>
      </c>
      <c r="E9" s="405">
        <v>0</v>
      </c>
      <c r="F9" s="407">
        <v>71</v>
      </c>
      <c r="G9" s="405">
        <v>9.7394946999999996E-2</v>
      </c>
      <c r="H9" s="405">
        <v>0</v>
      </c>
      <c r="I9" s="407">
        <v>11</v>
      </c>
      <c r="J9" s="407" t="s">
        <v>540</v>
      </c>
      <c r="K9" s="407">
        <v>30</v>
      </c>
      <c r="L9" s="405">
        <v>0</v>
      </c>
      <c r="M9" s="409">
        <v>12.003687319999999</v>
      </c>
      <c r="N9" s="409">
        <v>3.9764011799999999</v>
      </c>
    </row>
    <row r="10" spans="1:16" x14ac:dyDescent="0.2">
      <c r="A10" s="273" t="s">
        <v>34</v>
      </c>
      <c r="B10" s="10" t="s">
        <v>99</v>
      </c>
      <c r="C10" s="10" t="s">
        <v>177</v>
      </c>
      <c r="D10" s="224">
        <v>1</v>
      </c>
      <c r="E10" s="394">
        <v>0</v>
      </c>
      <c r="F10" s="406">
        <v>64</v>
      </c>
      <c r="G10" s="394">
        <v>0.224382947</v>
      </c>
      <c r="H10" s="394">
        <v>4.4973065E-2</v>
      </c>
      <c r="I10" s="406">
        <v>7</v>
      </c>
      <c r="J10" s="406" t="s">
        <v>540</v>
      </c>
      <c r="K10" s="406">
        <v>17</v>
      </c>
      <c r="L10" s="394">
        <v>6.9818099999999998E-4</v>
      </c>
      <c r="M10" s="408">
        <v>10.450680269999999</v>
      </c>
      <c r="N10" s="408">
        <v>3.1275510199999998</v>
      </c>
    </row>
    <row r="11" spans="1:16" x14ac:dyDescent="0.2">
      <c r="A11" s="10" t="s">
        <v>34</v>
      </c>
      <c r="B11" s="10" t="s">
        <v>103</v>
      </c>
      <c r="C11" s="10" t="s">
        <v>104</v>
      </c>
      <c r="D11" s="224">
        <v>1</v>
      </c>
      <c r="E11" s="394">
        <v>0</v>
      </c>
      <c r="F11" s="406">
        <v>101</v>
      </c>
      <c r="G11" s="394">
        <v>0.102792863</v>
      </c>
      <c r="H11" s="394">
        <v>2.23169E-5</v>
      </c>
      <c r="I11" s="406">
        <v>12</v>
      </c>
      <c r="J11" s="407" t="s">
        <v>540</v>
      </c>
      <c r="K11" s="406">
        <v>29</v>
      </c>
      <c r="L11" s="394">
        <v>9.2128230000000002E-3</v>
      </c>
      <c r="M11" s="408">
        <v>10.73002327</v>
      </c>
      <c r="N11" s="408">
        <v>3.7432117919999999</v>
      </c>
    </row>
    <row r="12" spans="1:16" x14ac:dyDescent="0.2">
      <c r="A12" s="10" t="s">
        <v>53</v>
      </c>
      <c r="B12" s="10" t="s">
        <v>56</v>
      </c>
      <c r="C12" s="10" t="s">
        <v>182</v>
      </c>
      <c r="D12" s="224">
        <v>1</v>
      </c>
      <c r="E12" s="394">
        <v>0</v>
      </c>
      <c r="F12" s="406">
        <v>68</v>
      </c>
      <c r="G12" s="394">
        <v>0.22899230000000001</v>
      </c>
      <c r="H12" s="394">
        <v>2.6834680000000001E-3</v>
      </c>
      <c r="I12" s="406">
        <v>8</v>
      </c>
      <c r="J12" s="406" t="s">
        <v>540</v>
      </c>
      <c r="K12" s="406">
        <v>14</v>
      </c>
      <c r="L12" s="394">
        <v>0</v>
      </c>
      <c r="M12" s="408">
        <v>12.479028700000001</v>
      </c>
      <c r="N12" s="408">
        <v>4.8741721849999999</v>
      </c>
    </row>
    <row r="13" spans="1:16" x14ac:dyDescent="0.2">
      <c r="A13" s="10" t="s">
        <v>2</v>
      </c>
      <c r="B13" s="10" t="s">
        <v>14</v>
      </c>
      <c r="C13" s="10" t="s">
        <v>195</v>
      </c>
      <c r="D13" s="224">
        <v>0.999</v>
      </c>
      <c r="E13" s="394">
        <v>0</v>
      </c>
      <c r="F13" s="406">
        <v>89</v>
      </c>
      <c r="G13" s="394">
        <v>6.5603923999999994E-2</v>
      </c>
      <c r="H13" s="394">
        <v>0.10293050199999999</v>
      </c>
      <c r="I13" s="406">
        <v>11</v>
      </c>
      <c r="J13" s="406">
        <v>109</v>
      </c>
      <c r="K13" s="406">
        <v>36</v>
      </c>
      <c r="L13" s="394">
        <v>5.6379800000000001E-4</v>
      </c>
      <c r="M13" s="408">
        <v>8.7312499999999993</v>
      </c>
      <c r="N13" s="408">
        <v>2.449107143</v>
      </c>
    </row>
    <row r="14" spans="1:16" x14ac:dyDescent="0.2">
      <c r="A14" s="10" t="s">
        <v>2</v>
      </c>
      <c r="B14" s="10" t="s">
        <v>17</v>
      </c>
      <c r="C14" s="10" t="s">
        <v>196</v>
      </c>
      <c r="D14" s="224">
        <v>1</v>
      </c>
      <c r="E14" s="394">
        <v>0</v>
      </c>
      <c r="F14" s="406">
        <v>91</v>
      </c>
      <c r="G14" s="394">
        <v>8.9711777000000006E-2</v>
      </c>
      <c r="H14" s="394">
        <v>1.7193899999999999E-4</v>
      </c>
      <c r="I14" s="406">
        <v>10</v>
      </c>
      <c r="J14" s="406">
        <v>85</v>
      </c>
      <c r="K14" s="406">
        <v>19</v>
      </c>
      <c r="L14" s="394">
        <v>1.7407407E-2</v>
      </c>
      <c r="M14" s="408">
        <v>10.64981949</v>
      </c>
      <c r="N14" s="408">
        <v>4.1317689529999999</v>
      </c>
    </row>
    <row r="15" spans="1:16" ht="12.75" x14ac:dyDescent="0.2">
      <c r="A15" s="653" t="s">
        <v>159</v>
      </c>
      <c r="B15" s="654"/>
      <c r="C15" s="655"/>
      <c r="D15" s="650"/>
      <c r="E15" s="663"/>
      <c r="F15" s="663"/>
      <c r="G15" s="663"/>
      <c r="H15" s="663"/>
      <c r="I15" s="663"/>
      <c r="J15" s="663"/>
      <c r="K15" s="663"/>
      <c r="L15" s="663"/>
      <c r="M15" s="663"/>
      <c r="N15" s="664"/>
    </row>
    <row r="16" spans="1:16" x14ac:dyDescent="0.2">
      <c r="A16" s="10" t="s">
        <v>21</v>
      </c>
      <c r="B16" s="10" t="s">
        <v>20</v>
      </c>
      <c r="C16" s="10" t="s">
        <v>165</v>
      </c>
      <c r="D16" s="224">
        <v>0.996</v>
      </c>
      <c r="E16" s="394">
        <v>1.203852E-3</v>
      </c>
      <c r="F16" s="406">
        <v>156</v>
      </c>
      <c r="G16" s="394">
        <v>0.18456167600000001</v>
      </c>
      <c r="H16" s="394">
        <v>3.0648760000000001E-2</v>
      </c>
      <c r="I16" s="406">
        <v>12</v>
      </c>
      <c r="J16" s="406">
        <v>103</v>
      </c>
      <c r="K16" s="406">
        <v>16</v>
      </c>
      <c r="L16" s="394">
        <v>1.1649731E-2</v>
      </c>
      <c r="M16" s="408">
        <v>9.5257315840000008</v>
      </c>
      <c r="N16" s="408">
        <v>3.6009081740000002</v>
      </c>
      <c r="P16" s="585"/>
    </row>
    <row r="17" spans="1:16" x14ac:dyDescent="0.2">
      <c r="A17" s="10" t="s">
        <v>21</v>
      </c>
      <c r="B17" s="10" t="s">
        <v>317</v>
      </c>
      <c r="C17" s="10" t="s">
        <v>318</v>
      </c>
      <c r="D17" s="224" t="s">
        <v>542</v>
      </c>
      <c r="E17" s="394">
        <v>1.0135135E-2</v>
      </c>
      <c r="F17" s="406">
        <v>27</v>
      </c>
      <c r="G17" s="394">
        <v>0.112600536</v>
      </c>
      <c r="H17" s="394">
        <v>0</v>
      </c>
      <c r="I17" s="406">
        <v>6</v>
      </c>
      <c r="J17" s="406">
        <v>80</v>
      </c>
      <c r="K17" s="406">
        <v>91</v>
      </c>
      <c r="L17" s="394">
        <v>0</v>
      </c>
      <c r="M17" s="408">
        <v>6.7551020409999998</v>
      </c>
      <c r="N17" s="408">
        <v>2.299319728</v>
      </c>
      <c r="P17" s="585"/>
    </row>
    <row r="18" spans="1:16" x14ac:dyDescent="0.2">
      <c r="A18" s="10" t="s">
        <v>21</v>
      </c>
      <c r="B18" s="10" t="s">
        <v>40</v>
      </c>
      <c r="C18" s="10" t="s">
        <v>367</v>
      </c>
      <c r="D18" s="224">
        <v>0.999</v>
      </c>
      <c r="E18" s="394">
        <v>0</v>
      </c>
      <c r="F18" s="406">
        <v>74</v>
      </c>
      <c r="G18" s="394">
        <v>1.9449431E-2</v>
      </c>
      <c r="H18" s="394">
        <v>6.1115799999999999E-4</v>
      </c>
      <c r="I18" s="406">
        <v>8</v>
      </c>
      <c r="J18" s="406">
        <v>80</v>
      </c>
      <c r="K18" s="406">
        <v>43</v>
      </c>
      <c r="L18" s="394">
        <v>0</v>
      </c>
      <c r="M18" s="408">
        <v>9.5372233400000006</v>
      </c>
      <c r="N18" s="408">
        <v>2.8249496980000002</v>
      </c>
      <c r="P18" s="585"/>
    </row>
    <row r="19" spans="1:16" x14ac:dyDescent="0.2">
      <c r="A19" s="10" t="s">
        <v>21</v>
      </c>
      <c r="B19" s="10" t="s">
        <v>41</v>
      </c>
      <c r="C19" s="10" t="s">
        <v>321</v>
      </c>
      <c r="D19" s="224">
        <v>1</v>
      </c>
      <c r="E19" s="394">
        <v>0</v>
      </c>
      <c r="F19" s="406">
        <v>88</v>
      </c>
      <c r="G19" s="394">
        <v>0.18679280300000001</v>
      </c>
      <c r="H19" s="394">
        <v>0.199646095</v>
      </c>
      <c r="I19" s="406">
        <v>15</v>
      </c>
      <c r="J19" s="406">
        <v>45</v>
      </c>
      <c r="K19" s="406">
        <v>15</v>
      </c>
      <c r="L19" s="394">
        <v>5.0184860999999997E-2</v>
      </c>
      <c r="M19" s="408">
        <v>9.0910482019999996</v>
      </c>
      <c r="N19" s="408">
        <v>4.1836266259999997</v>
      </c>
      <c r="P19" s="585"/>
    </row>
    <row r="20" spans="1:16" x14ac:dyDescent="0.2">
      <c r="A20" s="10" t="s">
        <v>21</v>
      </c>
      <c r="B20" s="10" t="s">
        <v>47</v>
      </c>
      <c r="C20" s="10" t="s">
        <v>48</v>
      </c>
      <c r="D20" s="224">
        <v>0.999</v>
      </c>
      <c r="E20" s="394">
        <v>0</v>
      </c>
      <c r="F20" s="406">
        <v>79</v>
      </c>
      <c r="G20" s="394">
        <v>9.9434737999999995E-2</v>
      </c>
      <c r="H20" s="394">
        <v>9.4168180000000004E-3</v>
      </c>
      <c r="I20" s="406">
        <v>9</v>
      </c>
      <c r="J20" s="406">
        <v>138</v>
      </c>
      <c r="K20" s="406">
        <v>41.5</v>
      </c>
      <c r="L20" s="394">
        <v>1.3671401999999999E-2</v>
      </c>
      <c r="M20" s="408">
        <v>10.410947</v>
      </c>
      <c r="N20" s="408">
        <v>4.699391833</v>
      </c>
      <c r="P20" s="585"/>
    </row>
    <row r="21" spans="1:16" x14ac:dyDescent="0.2">
      <c r="A21" s="10" t="s">
        <v>26</v>
      </c>
      <c r="B21" s="10" t="s">
        <v>24</v>
      </c>
      <c r="C21" s="10" t="s">
        <v>25</v>
      </c>
      <c r="D21" s="224">
        <v>1</v>
      </c>
      <c r="E21" s="394">
        <v>0</v>
      </c>
      <c r="F21" s="406">
        <v>92</v>
      </c>
      <c r="G21" s="394">
        <v>0.12866275999999999</v>
      </c>
      <c r="H21" s="394">
        <v>0.206118464</v>
      </c>
      <c r="I21" s="406">
        <v>8</v>
      </c>
      <c r="J21" s="406">
        <v>59</v>
      </c>
      <c r="K21" s="406">
        <v>15</v>
      </c>
      <c r="L21" s="394">
        <v>5.2203004999999997E-2</v>
      </c>
      <c r="M21" s="408">
        <v>9.4168224299999999</v>
      </c>
      <c r="N21" s="408">
        <v>3.471028037</v>
      </c>
      <c r="P21" s="585"/>
    </row>
    <row r="22" spans="1:16" x14ac:dyDescent="0.2">
      <c r="A22" s="10" t="s">
        <v>26</v>
      </c>
      <c r="B22" s="10" t="s">
        <v>39</v>
      </c>
      <c r="C22" s="10" t="s">
        <v>172</v>
      </c>
      <c r="D22" s="224">
        <v>1</v>
      </c>
      <c r="E22" s="394">
        <v>0</v>
      </c>
      <c r="F22" s="406">
        <v>75</v>
      </c>
      <c r="G22" s="394">
        <v>0.24839029200000001</v>
      </c>
      <c r="H22" s="394">
        <v>0.103864532</v>
      </c>
      <c r="I22" s="406">
        <v>8</v>
      </c>
      <c r="J22" s="406">
        <v>73</v>
      </c>
      <c r="K22" s="406">
        <v>5</v>
      </c>
      <c r="L22" s="394">
        <v>5.0087650000000001E-3</v>
      </c>
      <c r="M22" s="408">
        <v>10.9960396</v>
      </c>
      <c r="N22" s="408">
        <v>4.1346534650000004</v>
      </c>
      <c r="P22" s="585"/>
    </row>
    <row r="23" spans="1:16" x14ac:dyDescent="0.2">
      <c r="A23" s="10" t="s">
        <v>26</v>
      </c>
      <c r="B23" s="10" t="s">
        <v>46</v>
      </c>
      <c r="C23" s="10" t="s">
        <v>222</v>
      </c>
      <c r="D23" s="224">
        <v>0.99299999999999999</v>
      </c>
      <c r="E23" s="394">
        <v>0</v>
      </c>
      <c r="F23" s="406">
        <v>130</v>
      </c>
      <c r="G23" s="394">
        <v>0.138519059</v>
      </c>
      <c r="H23" s="394">
        <v>6.6871086999999996E-2</v>
      </c>
      <c r="I23" s="406">
        <v>11</v>
      </c>
      <c r="J23" s="406">
        <v>86</v>
      </c>
      <c r="K23" s="406">
        <v>23</v>
      </c>
      <c r="L23" s="394">
        <v>8.7264500000000002E-4</v>
      </c>
      <c r="M23" s="408">
        <v>8.3998257840000008</v>
      </c>
      <c r="N23" s="408">
        <v>3.5409407669999999</v>
      </c>
      <c r="P23" s="585"/>
    </row>
    <row r="24" spans="1:16" x14ac:dyDescent="0.2">
      <c r="A24" s="10" t="s">
        <v>34</v>
      </c>
      <c r="B24" s="10" t="s">
        <v>32</v>
      </c>
      <c r="C24" s="10" t="s">
        <v>33</v>
      </c>
      <c r="D24" s="224">
        <v>1</v>
      </c>
      <c r="E24" s="394">
        <v>0</v>
      </c>
      <c r="F24" s="406">
        <v>64</v>
      </c>
      <c r="G24" s="394">
        <v>5.6096311000000003E-2</v>
      </c>
      <c r="H24" s="394">
        <v>0.24587108099999999</v>
      </c>
      <c r="I24" s="406">
        <v>6</v>
      </c>
      <c r="J24" s="406">
        <v>62.5</v>
      </c>
      <c r="K24" s="406">
        <v>35</v>
      </c>
      <c r="L24" s="394">
        <v>0</v>
      </c>
      <c r="M24" s="408">
        <v>7.5954415949999996</v>
      </c>
      <c r="N24" s="408">
        <v>3.0132953470000001</v>
      </c>
      <c r="P24" s="585"/>
    </row>
    <row r="25" spans="1:16" x14ac:dyDescent="0.2">
      <c r="A25" s="10" t="s">
        <v>85</v>
      </c>
      <c r="B25" s="10" t="s">
        <v>87</v>
      </c>
      <c r="C25" s="10" t="s">
        <v>88</v>
      </c>
      <c r="D25" s="224">
        <v>1</v>
      </c>
      <c r="E25" s="394">
        <v>0</v>
      </c>
      <c r="F25" s="406">
        <v>98</v>
      </c>
      <c r="G25" s="394">
        <v>2.5815705000000001E-2</v>
      </c>
      <c r="H25" s="394">
        <v>0.29696624100000002</v>
      </c>
      <c r="I25" s="406">
        <v>9</v>
      </c>
      <c r="J25" s="406">
        <v>116</v>
      </c>
      <c r="K25" s="406">
        <v>52</v>
      </c>
      <c r="L25" s="394">
        <v>3.4245044000000002E-2</v>
      </c>
      <c r="M25" s="408">
        <v>10.95537757</v>
      </c>
      <c r="N25" s="408">
        <v>3.8375286040000001</v>
      </c>
      <c r="P25" s="585"/>
    </row>
    <row r="26" spans="1:16" x14ac:dyDescent="0.2">
      <c r="A26" s="10" t="s">
        <v>85</v>
      </c>
      <c r="B26" s="10" t="s">
        <v>107</v>
      </c>
      <c r="C26" s="10" t="s">
        <v>485</v>
      </c>
      <c r="D26" s="224">
        <v>0.998</v>
      </c>
      <c r="E26" s="394">
        <v>0</v>
      </c>
      <c r="F26" s="406">
        <v>160</v>
      </c>
      <c r="G26" s="394">
        <v>0.199448919</v>
      </c>
      <c r="H26" s="394">
        <v>7.8495997999999997E-2</v>
      </c>
      <c r="I26" s="406">
        <v>12</v>
      </c>
      <c r="J26" s="406">
        <v>81</v>
      </c>
      <c r="K26" s="406">
        <v>12</v>
      </c>
      <c r="L26" s="394">
        <v>2.1873610000000001E-3</v>
      </c>
      <c r="M26" s="408">
        <v>10.468623020000001</v>
      </c>
      <c r="N26" s="408">
        <v>3.5336343120000002</v>
      </c>
      <c r="P26" s="585"/>
    </row>
    <row r="27" spans="1:16" x14ac:dyDescent="0.2">
      <c r="A27" s="10" t="s">
        <v>53</v>
      </c>
      <c r="B27" s="10" t="s">
        <v>54</v>
      </c>
      <c r="C27" s="10" t="s">
        <v>482</v>
      </c>
      <c r="D27" s="224">
        <v>0.999</v>
      </c>
      <c r="E27" s="394">
        <v>0</v>
      </c>
      <c r="F27" s="406">
        <v>116</v>
      </c>
      <c r="G27" s="394">
        <v>0.27270582700000001</v>
      </c>
      <c r="H27" s="394">
        <v>0</v>
      </c>
      <c r="I27" s="406">
        <v>8</v>
      </c>
      <c r="J27" s="406" t="s">
        <v>540</v>
      </c>
      <c r="K27" s="406">
        <v>15</v>
      </c>
      <c r="L27" s="394">
        <v>4.9103849999999997E-3</v>
      </c>
      <c r="M27" s="408">
        <v>10.614379080000001</v>
      </c>
      <c r="N27" s="408">
        <v>3.7411764710000002</v>
      </c>
      <c r="P27" s="585"/>
    </row>
    <row r="28" spans="1:16" x14ac:dyDescent="0.2">
      <c r="A28" s="10" t="s">
        <v>53</v>
      </c>
      <c r="B28" s="10" t="s">
        <v>57</v>
      </c>
      <c r="C28" s="10" t="s">
        <v>359</v>
      </c>
      <c r="D28" s="224">
        <v>1</v>
      </c>
      <c r="E28" s="394">
        <v>0</v>
      </c>
      <c r="F28" s="406">
        <v>53</v>
      </c>
      <c r="G28" s="394">
        <v>0.1875</v>
      </c>
      <c r="H28" s="394">
        <v>1.2668600000000001E-3</v>
      </c>
      <c r="I28" s="406">
        <v>6</v>
      </c>
      <c r="J28" s="406" t="s">
        <v>540</v>
      </c>
      <c r="K28" s="406">
        <v>19</v>
      </c>
      <c r="L28" s="394">
        <v>3.6582200000000002E-4</v>
      </c>
      <c r="M28" s="408">
        <v>8.7727272729999992</v>
      </c>
      <c r="N28" s="408">
        <v>3.494071146</v>
      </c>
      <c r="P28" s="585"/>
    </row>
    <row r="29" spans="1:16" x14ac:dyDescent="0.2">
      <c r="A29" s="10" t="s">
        <v>53</v>
      </c>
      <c r="B29" s="10" t="s">
        <v>64</v>
      </c>
      <c r="C29" s="10" t="s">
        <v>65</v>
      </c>
      <c r="D29" s="224">
        <v>0.998</v>
      </c>
      <c r="E29" s="394">
        <v>0</v>
      </c>
      <c r="F29" s="406">
        <v>91</v>
      </c>
      <c r="G29" s="394">
        <v>0.116135844</v>
      </c>
      <c r="H29" s="394">
        <v>2.4116126000000002E-2</v>
      </c>
      <c r="I29" s="406">
        <v>7</v>
      </c>
      <c r="J29" s="406">
        <v>99</v>
      </c>
      <c r="K29" s="406">
        <v>31</v>
      </c>
      <c r="L29" s="394">
        <v>3.5036300000000002E-4</v>
      </c>
      <c r="M29" s="408">
        <v>8.318567389</v>
      </c>
      <c r="N29" s="408">
        <v>2.7313854850000001</v>
      </c>
      <c r="P29" s="585"/>
    </row>
    <row r="30" spans="1:16" x14ac:dyDescent="0.2">
      <c r="A30" s="10" t="s">
        <v>53</v>
      </c>
      <c r="B30" s="10" t="s">
        <v>77</v>
      </c>
      <c r="C30" s="10" t="s">
        <v>364</v>
      </c>
      <c r="D30" s="224">
        <v>0.999</v>
      </c>
      <c r="E30" s="394">
        <v>0</v>
      </c>
      <c r="F30" s="406">
        <v>105</v>
      </c>
      <c r="G30" s="394">
        <v>0.174512055</v>
      </c>
      <c r="H30" s="394">
        <v>0</v>
      </c>
      <c r="I30" s="406">
        <v>10</v>
      </c>
      <c r="J30" s="406">
        <v>95</v>
      </c>
      <c r="K30" s="406">
        <v>15</v>
      </c>
      <c r="L30" s="394">
        <v>8.5898593999999995E-2</v>
      </c>
      <c r="M30" s="408">
        <v>11.30997305</v>
      </c>
      <c r="N30" s="408">
        <v>4.9011680139999996</v>
      </c>
      <c r="P30" s="585"/>
    </row>
    <row r="31" spans="1:16" x14ac:dyDescent="0.2">
      <c r="A31" s="10" t="s">
        <v>53</v>
      </c>
      <c r="B31" s="10" t="s">
        <v>78</v>
      </c>
      <c r="C31" s="10" t="s">
        <v>189</v>
      </c>
      <c r="D31" s="224">
        <v>0.999</v>
      </c>
      <c r="E31" s="394">
        <v>0</v>
      </c>
      <c r="F31" s="406">
        <v>132</v>
      </c>
      <c r="G31" s="394">
        <v>7.0597856E-2</v>
      </c>
      <c r="H31" s="394">
        <v>1.5214670000000001E-3</v>
      </c>
      <c r="I31" s="406">
        <v>13</v>
      </c>
      <c r="J31" s="406">
        <v>83</v>
      </c>
      <c r="K31" s="406">
        <v>74</v>
      </c>
      <c r="L31" s="394">
        <v>6.9152390000000001E-3</v>
      </c>
      <c r="M31" s="408">
        <v>9.8182461100000005</v>
      </c>
      <c r="N31" s="408">
        <v>3.4349363510000002</v>
      </c>
      <c r="P31" s="585"/>
    </row>
    <row r="32" spans="1:16" x14ac:dyDescent="0.2">
      <c r="A32" s="10" t="s">
        <v>53</v>
      </c>
      <c r="B32" s="10" t="s">
        <v>200</v>
      </c>
      <c r="C32" s="10" t="s">
        <v>201</v>
      </c>
      <c r="D32" s="224">
        <v>1</v>
      </c>
      <c r="E32" s="394">
        <v>0</v>
      </c>
      <c r="F32" s="406">
        <v>125</v>
      </c>
      <c r="G32" s="394">
        <v>7.2077785000000005E-2</v>
      </c>
      <c r="H32" s="394">
        <v>1.518548E-3</v>
      </c>
      <c r="I32" s="406">
        <v>10</v>
      </c>
      <c r="J32" s="406">
        <v>62.5</v>
      </c>
      <c r="K32" s="406">
        <v>23</v>
      </c>
      <c r="L32" s="394">
        <v>8.1362600000000002E-4</v>
      </c>
      <c r="M32" s="408">
        <v>9.3338815789999998</v>
      </c>
      <c r="N32" s="408">
        <v>3.1348684210000002</v>
      </c>
      <c r="P32" s="585"/>
    </row>
    <row r="33" spans="1:16" x14ac:dyDescent="0.2">
      <c r="A33" s="10" t="s">
        <v>5</v>
      </c>
      <c r="B33" s="10" t="s">
        <v>3</v>
      </c>
      <c r="C33" s="10" t="s">
        <v>4</v>
      </c>
      <c r="D33" s="224">
        <v>1</v>
      </c>
      <c r="E33" s="394">
        <v>0</v>
      </c>
      <c r="F33" s="406">
        <v>52</v>
      </c>
      <c r="G33" s="394">
        <v>6.8306011E-2</v>
      </c>
      <c r="H33" s="394">
        <v>1.6277089000000002E-2</v>
      </c>
      <c r="I33" s="406">
        <v>11</v>
      </c>
      <c r="J33" s="406">
        <v>46</v>
      </c>
      <c r="K33" s="406">
        <v>23</v>
      </c>
      <c r="L33" s="394">
        <v>5.1237948999999998E-2</v>
      </c>
      <c r="M33" s="408">
        <v>11.725649349999999</v>
      </c>
      <c r="N33" s="408">
        <v>5.4431818180000002</v>
      </c>
      <c r="P33" s="585"/>
    </row>
    <row r="34" spans="1:16" x14ac:dyDescent="0.2">
      <c r="A34" s="10" t="s">
        <v>5</v>
      </c>
      <c r="B34" s="10" t="s">
        <v>13</v>
      </c>
      <c r="C34" s="10" t="s">
        <v>191</v>
      </c>
      <c r="D34" s="224">
        <v>0.998</v>
      </c>
      <c r="E34" s="394">
        <v>0</v>
      </c>
      <c r="F34" s="406">
        <v>112</v>
      </c>
      <c r="G34" s="394">
        <v>4.7625756999999998E-2</v>
      </c>
      <c r="H34" s="394">
        <v>2.9756200000000002E-4</v>
      </c>
      <c r="I34" s="406">
        <v>8</v>
      </c>
      <c r="J34" s="406" t="s">
        <v>540</v>
      </c>
      <c r="K34" s="406">
        <v>34</v>
      </c>
      <c r="L34" s="394">
        <v>0</v>
      </c>
      <c r="M34" s="408">
        <v>11.833992090000001</v>
      </c>
      <c r="N34" s="408">
        <v>4.103754941</v>
      </c>
      <c r="P34" s="585"/>
    </row>
    <row r="35" spans="1:16" x14ac:dyDescent="0.2">
      <c r="A35" s="10" t="s">
        <v>5</v>
      </c>
      <c r="B35" s="10" t="s">
        <v>49</v>
      </c>
      <c r="C35" s="10" t="s">
        <v>50</v>
      </c>
      <c r="D35" s="224">
        <v>1</v>
      </c>
      <c r="E35" s="394">
        <v>0</v>
      </c>
      <c r="F35" s="406">
        <v>96</v>
      </c>
      <c r="G35" s="394">
        <v>0.121062723</v>
      </c>
      <c r="H35" s="394">
        <v>0.22365771200000001</v>
      </c>
      <c r="I35" s="406">
        <v>10</v>
      </c>
      <c r="J35" s="406">
        <v>113</v>
      </c>
      <c r="K35" s="406">
        <v>41</v>
      </c>
      <c r="L35" s="394">
        <v>1.371497E-3</v>
      </c>
      <c r="M35" s="408">
        <v>10.86773547</v>
      </c>
      <c r="N35" s="408">
        <v>3.8176352709999999</v>
      </c>
      <c r="P35" s="585"/>
    </row>
    <row r="36" spans="1:16" x14ac:dyDescent="0.2">
      <c r="A36" s="10" t="s">
        <v>5</v>
      </c>
      <c r="B36" s="10" t="s">
        <v>59</v>
      </c>
      <c r="C36" s="10" t="s">
        <v>60</v>
      </c>
      <c r="D36" s="224">
        <v>1</v>
      </c>
      <c r="E36" s="394">
        <v>0</v>
      </c>
      <c r="F36" s="406">
        <v>64</v>
      </c>
      <c r="G36" s="394">
        <v>5.6917441999999999E-2</v>
      </c>
      <c r="H36" s="394">
        <v>0.29065713199999998</v>
      </c>
      <c r="I36" s="406">
        <v>11</v>
      </c>
      <c r="J36" s="406">
        <v>115</v>
      </c>
      <c r="K36" s="406">
        <v>55</v>
      </c>
      <c r="L36" s="394">
        <v>8.1554000000000001E-4</v>
      </c>
      <c r="M36" s="408">
        <v>9.6699266500000007</v>
      </c>
      <c r="N36" s="408">
        <v>4.2176039120000004</v>
      </c>
      <c r="P36" s="585"/>
    </row>
    <row r="37" spans="1:16" ht="11.25" customHeight="1" x14ac:dyDescent="0.2">
      <c r="A37" s="10" t="s">
        <v>2</v>
      </c>
      <c r="B37" s="10" t="s">
        <v>0</v>
      </c>
      <c r="C37" s="10" t="s">
        <v>1</v>
      </c>
      <c r="D37" s="224">
        <v>1</v>
      </c>
      <c r="E37" s="394">
        <v>0</v>
      </c>
      <c r="F37" s="406">
        <v>84</v>
      </c>
      <c r="G37" s="394">
        <v>0.144267115</v>
      </c>
      <c r="H37" s="394">
        <v>0</v>
      </c>
      <c r="I37" s="406">
        <v>6</v>
      </c>
      <c r="J37" s="406">
        <v>47</v>
      </c>
      <c r="K37" s="406">
        <v>32</v>
      </c>
      <c r="L37" s="394">
        <v>6.2851160000000003E-3</v>
      </c>
      <c r="M37" s="408">
        <v>9.7364864860000004</v>
      </c>
      <c r="N37" s="408">
        <v>3.6779279279999999</v>
      </c>
      <c r="P37" s="585"/>
    </row>
    <row r="38" spans="1:16" x14ac:dyDescent="0.2">
      <c r="A38" s="10" t="s">
        <v>2</v>
      </c>
      <c r="B38" s="10" t="s">
        <v>6</v>
      </c>
      <c r="C38" s="10" t="s">
        <v>7</v>
      </c>
      <c r="D38" s="224">
        <v>0.996</v>
      </c>
      <c r="E38" s="394">
        <v>0</v>
      </c>
      <c r="F38" s="406">
        <v>123</v>
      </c>
      <c r="G38" s="394">
        <v>5.1997121E-2</v>
      </c>
      <c r="H38" s="394">
        <v>0.49481128499999999</v>
      </c>
      <c r="I38" s="406">
        <v>12</v>
      </c>
      <c r="J38" s="406">
        <v>186</v>
      </c>
      <c r="K38" s="406">
        <v>132.5</v>
      </c>
      <c r="L38" s="394">
        <v>2.40848E-4</v>
      </c>
      <c r="M38" s="408">
        <v>9.9412442399999996</v>
      </c>
      <c r="N38" s="408">
        <v>3.6762672809999999</v>
      </c>
      <c r="P38" s="585"/>
    </row>
    <row r="39" spans="1:16" x14ac:dyDescent="0.2">
      <c r="A39" s="10" t="s">
        <v>2</v>
      </c>
      <c r="B39" s="10" t="s">
        <v>8</v>
      </c>
      <c r="C39" s="10" t="s">
        <v>486</v>
      </c>
      <c r="D39" s="224">
        <v>1</v>
      </c>
      <c r="E39" s="394">
        <v>0</v>
      </c>
      <c r="F39" s="406">
        <v>147</v>
      </c>
      <c r="G39" s="394">
        <v>4.2865807999999998E-2</v>
      </c>
      <c r="H39" s="394">
        <v>3.5484700000000003E-5</v>
      </c>
      <c r="I39" s="406">
        <v>18</v>
      </c>
      <c r="J39" s="406">
        <v>83</v>
      </c>
      <c r="K39" s="406">
        <v>95</v>
      </c>
      <c r="L39" s="394">
        <v>4.37355E-4</v>
      </c>
      <c r="M39" s="408">
        <v>9.1040312090000004</v>
      </c>
      <c r="N39" s="408">
        <v>3.7022106629999998</v>
      </c>
      <c r="P39" s="585"/>
    </row>
    <row r="40" spans="1:16" x14ac:dyDescent="0.2">
      <c r="A40" s="10" t="s">
        <v>2</v>
      </c>
      <c r="B40" s="10" t="s">
        <v>10</v>
      </c>
      <c r="C40" s="10" t="s">
        <v>194</v>
      </c>
      <c r="D40" s="224">
        <v>0.999</v>
      </c>
      <c r="E40" s="394">
        <v>0</v>
      </c>
      <c r="F40" s="406">
        <v>76</v>
      </c>
      <c r="G40" s="394">
        <v>0.16409362499999999</v>
      </c>
      <c r="H40" s="394">
        <v>8.4964922999999998E-2</v>
      </c>
      <c r="I40" s="406">
        <v>10</v>
      </c>
      <c r="J40" s="406">
        <v>55</v>
      </c>
      <c r="K40" s="406">
        <v>35</v>
      </c>
      <c r="L40" s="394">
        <v>3.4762500000000001E-4</v>
      </c>
      <c r="M40" s="408">
        <v>6.2332015810000003</v>
      </c>
      <c r="N40" s="408">
        <v>2.2084980239999998</v>
      </c>
      <c r="P40" s="585"/>
    </row>
    <row r="41" spans="1:16" x14ac:dyDescent="0.2">
      <c r="A41" s="10" t="s">
        <v>12</v>
      </c>
      <c r="B41" s="10" t="s">
        <v>105</v>
      </c>
      <c r="C41" s="10" t="s">
        <v>467</v>
      </c>
      <c r="D41" s="224">
        <v>0.999</v>
      </c>
      <c r="E41" s="394">
        <v>4.83325E-4</v>
      </c>
      <c r="F41" s="406">
        <v>120</v>
      </c>
      <c r="G41" s="394">
        <v>9.0234987000000003E-2</v>
      </c>
      <c r="H41" s="394">
        <v>0.107549239</v>
      </c>
      <c r="I41" s="406">
        <v>13</v>
      </c>
      <c r="J41" s="406">
        <v>94</v>
      </c>
      <c r="K41" s="406">
        <v>33</v>
      </c>
      <c r="L41" s="394">
        <v>2.2673400000000001E-3</v>
      </c>
      <c r="M41" s="408">
        <v>8.5022396419999993</v>
      </c>
      <c r="N41" s="408">
        <v>4.1892497200000003</v>
      </c>
      <c r="P41" s="585"/>
    </row>
    <row r="42" spans="1:16" ht="12.75" x14ac:dyDescent="0.2">
      <c r="A42" s="653" t="s">
        <v>160</v>
      </c>
      <c r="B42" s="654"/>
      <c r="C42" s="655"/>
      <c r="D42" s="650"/>
      <c r="E42" s="663"/>
      <c r="F42" s="663"/>
      <c r="G42" s="663"/>
      <c r="H42" s="663"/>
      <c r="I42" s="663"/>
      <c r="J42" s="663"/>
      <c r="K42" s="663"/>
      <c r="L42" s="663"/>
      <c r="M42" s="663"/>
      <c r="N42" s="664"/>
    </row>
    <row r="43" spans="1:16" x14ac:dyDescent="0.2">
      <c r="A43" s="10" t="s">
        <v>21</v>
      </c>
      <c r="B43" s="10" t="s">
        <v>22</v>
      </c>
      <c r="C43" s="10" t="s">
        <v>487</v>
      </c>
      <c r="D43" s="224">
        <v>1</v>
      </c>
      <c r="E43" s="394">
        <v>0</v>
      </c>
      <c r="F43" s="406">
        <v>76</v>
      </c>
      <c r="G43" s="394">
        <v>1.9221042000000001E-2</v>
      </c>
      <c r="H43" s="394">
        <v>0.61754527599999998</v>
      </c>
      <c r="I43" s="406">
        <v>5</v>
      </c>
      <c r="J43" s="406" t="s">
        <v>540</v>
      </c>
      <c r="K43" s="406">
        <v>69</v>
      </c>
      <c r="L43" s="394">
        <v>0</v>
      </c>
      <c r="M43" s="408">
        <v>9.0395010399999993</v>
      </c>
      <c r="N43" s="408">
        <v>4</v>
      </c>
      <c r="P43" s="585"/>
    </row>
    <row r="44" spans="1:16" x14ac:dyDescent="0.2">
      <c r="A44" s="10" t="s">
        <v>21</v>
      </c>
      <c r="B44" s="10" t="s">
        <v>27</v>
      </c>
      <c r="C44" s="10" t="s">
        <v>166</v>
      </c>
      <c r="D44" s="224">
        <v>1</v>
      </c>
      <c r="E44" s="394">
        <v>0</v>
      </c>
      <c r="F44" s="406">
        <v>43</v>
      </c>
      <c r="G44" s="394">
        <v>0.172839506</v>
      </c>
      <c r="H44" s="394">
        <v>0.32910106700000002</v>
      </c>
      <c r="I44" s="406">
        <v>7</v>
      </c>
      <c r="J44" s="406" t="s">
        <v>540</v>
      </c>
      <c r="K44" s="406">
        <v>20</v>
      </c>
      <c r="L44" s="394">
        <v>2.8304600000000001E-4</v>
      </c>
      <c r="M44" s="408">
        <v>11.29452055</v>
      </c>
      <c r="N44" s="408">
        <v>5</v>
      </c>
      <c r="P44" s="585"/>
    </row>
    <row r="45" spans="1:16" x14ac:dyDescent="0.2">
      <c r="A45" s="10" t="s">
        <v>21</v>
      </c>
      <c r="B45" s="10" t="s">
        <v>28</v>
      </c>
      <c r="C45" s="10" t="s">
        <v>167</v>
      </c>
      <c r="D45" s="224">
        <v>1</v>
      </c>
      <c r="E45" s="394">
        <v>0</v>
      </c>
      <c r="F45" s="406">
        <v>70</v>
      </c>
      <c r="G45" s="394">
        <v>0.38572905899999999</v>
      </c>
      <c r="H45" s="394">
        <v>1.6886189999999999E-3</v>
      </c>
      <c r="I45" s="406">
        <v>5</v>
      </c>
      <c r="J45" s="406" t="s">
        <v>540</v>
      </c>
      <c r="K45" s="406">
        <v>6</v>
      </c>
      <c r="L45" s="394">
        <v>4.7864509999999997E-3</v>
      </c>
      <c r="M45" s="408">
        <v>9.0102040819999996</v>
      </c>
      <c r="N45" s="408">
        <v>3.3188775509999999</v>
      </c>
      <c r="P45" s="585"/>
    </row>
    <row r="46" spans="1:16" x14ac:dyDescent="0.2">
      <c r="A46" s="10" t="s">
        <v>21</v>
      </c>
      <c r="B46" s="10" t="s">
        <v>29</v>
      </c>
      <c r="C46" s="10" t="s">
        <v>168</v>
      </c>
      <c r="D46" s="224">
        <v>1</v>
      </c>
      <c r="E46" s="394">
        <v>0</v>
      </c>
      <c r="F46" s="406">
        <v>58</v>
      </c>
      <c r="G46" s="394">
        <v>0.12146596899999999</v>
      </c>
      <c r="H46" s="394">
        <v>3.91543E-4</v>
      </c>
      <c r="I46" s="406">
        <v>6</v>
      </c>
      <c r="J46" s="406" t="s">
        <v>540</v>
      </c>
      <c r="K46" s="406">
        <v>32</v>
      </c>
      <c r="L46" s="394">
        <v>5.540695E-3</v>
      </c>
      <c r="M46" s="408">
        <v>11.07589286</v>
      </c>
      <c r="N46" s="408">
        <v>3.6875</v>
      </c>
      <c r="P46" s="585"/>
    </row>
    <row r="47" spans="1:16" x14ac:dyDescent="0.2">
      <c r="A47" s="10" t="s">
        <v>21</v>
      </c>
      <c r="B47" s="10" t="s">
        <v>30</v>
      </c>
      <c r="C47" s="10" t="s">
        <v>31</v>
      </c>
      <c r="D47" s="224">
        <v>1</v>
      </c>
      <c r="E47" s="394">
        <v>3.8216560000000001E-3</v>
      </c>
      <c r="F47" s="406">
        <v>74</v>
      </c>
      <c r="G47" s="394">
        <v>0.16641182500000001</v>
      </c>
      <c r="H47" s="394">
        <v>0</v>
      </c>
      <c r="I47" s="406">
        <v>4</v>
      </c>
      <c r="J47" s="406" t="s">
        <v>540</v>
      </c>
      <c r="K47" s="406">
        <v>16</v>
      </c>
      <c r="L47" s="394">
        <v>1.6453463000000002E-2</v>
      </c>
      <c r="M47" s="408">
        <v>9.9194444439999998</v>
      </c>
      <c r="N47" s="408">
        <v>3.5236111110000001</v>
      </c>
      <c r="P47" s="585"/>
    </row>
    <row r="48" spans="1:16" x14ac:dyDescent="0.2">
      <c r="A48" s="10" t="s">
        <v>21</v>
      </c>
      <c r="B48" s="10" t="s">
        <v>38</v>
      </c>
      <c r="C48" s="10" t="s">
        <v>170</v>
      </c>
      <c r="D48" s="224">
        <v>1</v>
      </c>
      <c r="E48" s="394">
        <v>0</v>
      </c>
      <c r="F48" s="406">
        <v>78</v>
      </c>
      <c r="G48" s="394">
        <v>0.202849003</v>
      </c>
      <c r="H48" s="394">
        <v>3.6741454999999999E-2</v>
      </c>
      <c r="I48" s="406">
        <v>7</v>
      </c>
      <c r="J48" s="406" t="s">
        <v>540</v>
      </c>
      <c r="K48" s="406">
        <v>14.5</v>
      </c>
      <c r="L48" s="394">
        <v>1.1187859E-2</v>
      </c>
      <c r="M48" s="408">
        <v>9.5315614620000009</v>
      </c>
      <c r="N48" s="408">
        <v>3.295681063</v>
      </c>
      <c r="P48" s="585"/>
    </row>
    <row r="49" spans="1:16" x14ac:dyDescent="0.2">
      <c r="A49" s="10" t="s">
        <v>26</v>
      </c>
      <c r="B49" s="10" t="s">
        <v>43</v>
      </c>
      <c r="C49" s="10" t="s">
        <v>173</v>
      </c>
      <c r="D49" s="224">
        <v>1</v>
      </c>
      <c r="E49" s="394">
        <v>1.0162599999999999E-3</v>
      </c>
      <c r="F49" s="406">
        <v>101</v>
      </c>
      <c r="G49" s="394">
        <v>0.159013925</v>
      </c>
      <c r="H49" s="394">
        <v>0.44710723800000002</v>
      </c>
      <c r="I49" s="406">
        <v>7</v>
      </c>
      <c r="J49" s="406" t="s">
        <v>540</v>
      </c>
      <c r="K49" s="406">
        <v>15</v>
      </c>
      <c r="L49" s="394">
        <v>0</v>
      </c>
      <c r="M49" s="408">
        <v>8.8730512249999993</v>
      </c>
      <c r="N49" s="408">
        <v>3.3630289530000002</v>
      </c>
      <c r="P49" s="585"/>
    </row>
    <row r="50" spans="1:16" x14ac:dyDescent="0.2">
      <c r="A50" s="10" t="s">
        <v>34</v>
      </c>
      <c r="B50" s="10" t="s">
        <v>36</v>
      </c>
      <c r="C50" s="10" t="s">
        <v>221</v>
      </c>
      <c r="D50" s="224">
        <v>0.996</v>
      </c>
      <c r="E50" s="394">
        <v>1.9011410000000001E-3</v>
      </c>
      <c r="F50" s="406">
        <v>71</v>
      </c>
      <c r="G50" s="394">
        <v>0.18347107400000001</v>
      </c>
      <c r="H50" s="394">
        <v>3.7673496000000001E-2</v>
      </c>
      <c r="I50" s="406">
        <v>8</v>
      </c>
      <c r="J50" s="406" t="s">
        <v>540</v>
      </c>
      <c r="K50" s="406">
        <v>18</v>
      </c>
      <c r="L50" s="394">
        <v>0</v>
      </c>
      <c r="M50" s="408">
        <v>6.9222903889999996</v>
      </c>
      <c r="N50" s="408">
        <v>2.5439672799999999</v>
      </c>
      <c r="P50" s="585"/>
    </row>
    <row r="51" spans="1:16" x14ac:dyDescent="0.2">
      <c r="A51" s="10" t="s">
        <v>34</v>
      </c>
      <c r="B51" s="10" t="s">
        <v>92</v>
      </c>
      <c r="C51" s="10" t="s">
        <v>254</v>
      </c>
      <c r="D51" s="224">
        <v>1</v>
      </c>
      <c r="E51" s="394">
        <v>0</v>
      </c>
      <c r="F51" s="406">
        <v>44</v>
      </c>
      <c r="G51" s="394">
        <v>5.8619192000000001E-2</v>
      </c>
      <c r="H51" s="394">
        <v>0.428837036</v>
      </c>
      <c r="I51" s="406">
        <v>8</v>
      </c>
      <c r="J51" s="406" t="s">
        <v>540</v>
      </c>
      <c r="K51" s="406">
        <v>22</v>
      </c>
      <c r="L51" s="394">
        <v>0</v>
      </c>
      <c r="M51" s="408">
        <v>8.6302895320000008</v>
      </c>
      <c r="N51" s="408">
        <v>2.6703786190000001</v>
      </c>
      <c r="P51" s="585"/>
    </row>
    <row r="52" spans="1:16" x14ac:dyDescent="0.2">
      <c r="A52" s="10" t="s">
        <v>34</v>
      </c>
      <c r="B52" s="10" t="s">
        <v>95</v>
      </c>
      <c r="C52" s="10" t="s">
        <v>176</v>
      </c>
      <c r="D52" s="224">
        <v>1</v>
      </c>
      <c r="E52" s="394">
        <v>0</v>
      </c>
      <c r="F52" s="406">
        <v>52</v>
      </c>
      <c r="G52" s="394">
        <v>0.31112637399999998</v>
      </c>
      <c r="H52" s="394">
        <v>0</v>
      </c>
      <c r="I52" s="406">
        <v>6</v>
      </c>
      <c r="J52" s="406" t="s">
        <v>540</v>
      </c>
      <c r="K52" s="406">
        <v>11</v>
      </c>
      <c r="L52" s="394">
        <v>0</v>
      </c>
      <c r="M52" s="408">
        <v>10.28903654</v>
      </c>
      <c r="N52" s="408">
        <v>4.0232558139999997</v>
      </c>
      <c r="P52" s="585"/>
    </row>
    <row r="53" spans="1:16" x14ac:dyDescent="0.2">
      <c r="A53" s="10" t="s">
        <v>34</v>
      </c>
      <c r="B53" s="10" t="s">
        <v>96</v>
      </c>
      <c r="C53" s="10" t="s">
        <v>97</v>
      </c>
      <c r="D53" s="224">
        <v>1</v>
      </c>
      <c r="E53" s="394">
        <v>0</v>
      </c>
      <c r="F53" s="406">
        <v>68</v>
      </c>
      <c r="G53" s="394">
        <v>0.235329704</v>
      </c>
      <c r="H53" s="394">
        <v>0</v>
      </c>
      <c r="I53" s="406">
        <v>6</v>
      </c>
      <c r="J53" s="406" t="s">
        <v>540</v>
      </c>
      <c r="K53" s="406">
        <v>23</v>
      </c>
      <c r="L53" s="394">
        <v>0</v>
      </c>
      <c r="M53" s="408">
        <v>9.9627507160000004</v>
      </c>
      <c r="N53" s="408">
        <v>3.3753581659999998</v>
      </c>
      <c r="P53" s="585"/>
    </row>
    <row r="54" spans="1:16" x14ac:dyDescent="0.2">
      <c r="A54" s="10" t="s">
        <v>85</v>
      </c>
      <c r="B54" s="10" t="s">
        <v>480</v>
      </c>
      <c r="C54" s="10" t="s">
        <v>481</v>
      </c>
      <c r="D54" s="224">
        <v>1</v>
      </c>
      <c r="E54" s="394">
        <v>0</v>
      </c>
      <c r="F54" s="406">
        <v>61</v>
      </c>
      <c r="G54" s="394">
        <v>0.201588878</v>
      </c>
      <c r="H54" s="394">
        <v>6.8402977000000004E-2</v>
      </c>
      <c r="I54" s="406">
        <v>8</v>
      </c>
      <c r="J54" s="406" t="s">
        <v>540</v>
      </c>
      <c r="K54" s="406">
        <v>20</v>
      </c>
      <c r="L54" s="394">
        <v>4.993802E-2</v>
      </c>
      <c r="M54" s="408">
        <v>9.6834862390000005</v>
      </c>
      <c r="N54" s="408">
        <v>3.5825688069999999</v>
      </c>
      <c r="P54" s="585"/>
    </row>
    <row r="55" spans="1:16" x14ac:dyDescent="0.2">
      <c r="A55" s="10" t="s">
        <v>85</v>
      </c>
      <c r="B55" s="10" t="s">
        <v>84</v>
      </c>
      <c r="C55" s="10" t="s">
        <v>178</v>
      </c>
      <c r="D55" s="224">
        <v>1</v>
      </c>
      <c r="E55" s="394">
        <v>0</v>
      </c>
      <c r="F55" s="406">
        <v>34</v>
      </c>
      <c r="G55" s="394">
        <v>5.2188551999999999E-2</v>
      </c>
      <c r="H55" s="394">
        <v>0.102222222</v>
      </c>
      <c r="I55" s="406">
        <v>6</v>
      </c>
      <c r="J55" s="406" t="s">
        <v>540</v>
      </c>
      <c r="K55" s="406">
        <v>26</v>
      </c>
      <c r="L55" s="394">
        <v>2.9647199999999999E-4</v>
      </c>
      <c r="M55" s="408">
        <v>9</v>
      </c>
      <c r="N55" s="408">
        <v>3.11</v>
      </c>
      <c r="P55" s="585"/>
    </row>
    <row r="56" spans="1:16" x14ac:dyDescent="0.2">
      <c r="A56" s="10" t="s">
        <v>85</v>
      </c>
      <c r="B56" s="10" t="s">
        <v>86</v>
      </c>
      <c r="C56" s="10" t="s">
        <v>179</v>
      </c>
      <c r="D56" s="224">
        <v>1</v>
      </c>
      <c r="E56" s="394">
        <v>0</v>
      </c>
      <c r="F56" s="406">
        <v>40</v>
      </c>
      <c r="G56" s="394">
        <v>0.20958083799999999</v>
      </c>
      <c r="H56" s="394">
        <v>0</v>
      </c>
      <c r="I56" s="406">
        <v>4</v>
      </c>
      <c r="J56" s="406" t="s">
        <v>540</v>
      </c>
      <c r="K56" s="406">
        <v>14</v>
      </c>
      <c r="L56" s="394">
        <v>0</v>
      </c>
      <c r="M56" s="408">
        <v>8.11</v>
      </c>
      <c r="N56" s="408">
        <v>3.15</v>
      </c>
      <c r="P56" s="585"/>
    </row>
    <row r="57" spans="1:16" x14ac:dyDescent="0.2">
      <c r="A57" s="10" t="s">
        <v>85</v>
      </c>
      <c r="B57" s="10" t="s">
        <v>94</v>
      </c>
      <c r="C57" s="10" t="s">
        <v>180</v>
      </c>
      <c r="D57" s="224">
        <v>1</v>
      </c>
      <c r="E57" s="405">
        <v>0</v>
      </c>
      <c r="F57" s="407">
        <v>35</v>
      </c>
      <c r="G57" s="405">
        <v>7.8740159999999993E-3</v>
      </c>
      <c r="H57" s="405">
        <v>0.716103818</v>
      </c>
      <c r="I57" s="407">
        <v>6</v>
      </c>
      <c r="J57" s="406" t="s">
        <v>540</v>
      </c>
      <c r="K57" s="407">
        <v>86</v>
      </c>
      <c r="L57" s="405">
        <v>0</v>
      </c>
      <c r="M57" s="409">
        <v>10.37037037</v>
      </c>
      <c r="N57" s="409">
        <v>3.2407407410000002</v>
      </c>
      <c r="P57" s="585"/>
    </row>
    <row r="58" spans="1:16" x14ac:dyDescent="0.2">
      <c r="A58" s="10" t="s">
        <v>85</v>
      </c>
      <c r="B58" s="10" t="s">
        <v>98</v>
      </c>
      <c r="C58" s="10" t="s">
        <v>156</v>
      </c>
      <c r="D58" s="224">
        <v>0.97199999999999998</v>
      </c>
      <c r="E58" s="394">
        <v>0</v>
      </c>
      <c r="F58" s="406">
        <v>67</v>
      </c>
      <c r="G58" s="394">
        <v>0.221409574</v>
      </c>
      <c r="H58" s="394">
        <v>9.3861459999999994E-2</v>
      </c>
      <c r="I58" s="406">
        <v>10</v>
      </c>
      <c r="J58" s="406" t="s">
        <v>540</v>
      </c>
      <c r="K58" s="406">
        <v>14</v>
      </c>
      <c r="L58" s="394">
        <v>0</v>
      </c>
      <c r="M58" s="408">
        <v>10.33559322</v>
      </c>
      <c r="N58" s="408">
        <v>4.6915254239999999</v>
      </c>
      <c r="P58" s="585"/>
    </row>
    <row r="59" spans="1:16" x14ac:dyDescent="0.2">
      <c r="A59" s="10" t="s">
        <v>85</v>
      </c>
      <c r="B59" s="10" t="s">
        <v>102</v>
      </c>
      <c r="C59" s="10" t="s">
        <v>181</v>
      </c>
      <c r="D59" s="224">
        <v>1</v>
      </c>
      <c r="E59" s="394">
        <v>1.079914E-3</v>
      </c>
      <c r="F59" s="406">
        <v>88</v>
      </c>
      <c r="G59" s="394">
        <v>0.14433183199999999</v>
      </c>
      <c r="H59" s="394">
        <v>0.26404109599999998</v>
      </c>
      <c r="I59" s="406">
        <v>5</v>
      </c>
      <c r="J59" s="406" t="s">
        <v>540</v>
      </c>
      <c r="K59" s="406">
        <v>14</v>
      </c>
      <c r="L59" s="394">
        <v>4.0610898999999999E-2</v>
      </c>
      <c r="M59" s="408">
        <v>9.8997668999999995</v>
      </c>
      <c r="N59" s="408">
        <v>3.343822844</v>
      </c>
      <c r="P59" s="585"/>
    </row>
    <row r="60" spans="1:16" x14ac:dyDescent="0.2">
      <c r="A60" s="10" t="s">
        <v>53</v>
      </c>
      <c r="B60" s="10" t="s">
        <v>51</v>
      </c>
      <c r="C60" s="10" t="s">
        <v>52</v>
      </c>
      <c r="D60" s="224">
        <v>1</v>
      </c>
      <c r="E60" s="394">
        <v>0</v>
      </c>
      <c r="F60" s="406">
        <v>83</v>
      </c>
      <c r="G60" s="394">
        <v>0.15898058300000001</v>
      </c>
      <c r="H60" s="394">
        <v>0</v>
      </c>
      <c r="I60" s="406">
        <v>5</v>
      </c>
      <c r="J60" s="406" t="s">
        <v>540</v>
      </c>
      <c r="K60" s="406">
        <v>35</v>
      </c>
      <c r="L60" s="394">
        <v>3.6682970000000001E-3</v>
      </c>
      <c r="M60" s="408">
        <v>10.28882834</v>
      </c>
      <c r="N60" s="408">
        <v>4.6594005449999996</v>
      </c>
      <c r="P60" s="585"/>
    </row>
    <row r="61" spans="1:16" x14ac:dyDescent="0.2">
      <c r="A61" s="10" t="s">
        <v>53</v>
      </c>
      <c r="B61" s="10" t="s">
        <v>61</v>
      </c>
      <c r="C61" s="10" t="s">
        <v>311</v>
      </c>
      <c r="D61" s="224">
        <v>1</v>
      </c>
      <c r="E61" s="394">
        <v>0</v>
      </c>
      <c r="F61" s="406">
        <v>59</v>
      </c>
      <c r="G61" s="394">
        <v>0.28803905600000002</v>
      </c>
      <c r="H61" s="394">
        <v>0</v>
      </c>
      <c r="I61" s="406">
        <v>4</v>
      </c>
      <c r="J61" s="406" t="s">
        <v>540</v>
      </c>
      <c r="K61" s="406">
        <v>11</v>
      </c>
      <c r="L61" s="394">
        <v>0</v>
      </c>
      <c r="M61" s="408">
        <v>8.9269230769999997</v>
      </c>
      <c r="N61" s="408">
        <v>3.1230769230000002</v>
      </c>
      <c r="P61" s="585"/>
    </row>
    <row r="62" spans="1:16" x14ac:dyDescent="0.2">
      <c r="A62" s="10" t="s">
        <v>53</v>
      </c>
      <c r="B62" s="10" t="s">
        <v>69</v>
      </c>
      <c r="C62" s="10" t="s">
        <v>184</v>
      </c>
      <c r="D62" s="224">
        <v>1</v>
      </c>
      <c r="E62" s="405">
        <v>0</v>
      </c>
      <c r="F62" s="407">
        <v>61</v>
      </c>
      <c r="G62" s="405">
        <v>0.215395003</v>
      </c>
      <c r="H62" s="405">
        <v>3.5548111E-2</v>
      </c>
      <c r="I62" s="407">
        <v>9</v>
      </c>
      <c r="J62" s="406" t="s">
        <v>540</v>
      </c>
      <c r="K62" s="407">
        <v>12</v>
      </c>
      <c r="L62" s="405">
        <v>2.1726365000000001E-2</v>
      </c>
      <c r="M62" s="409">
        <v>12.037800689999999</v>
      </c>
      <c r="N62" s="409">
        <v>4.9175257730000004</v>
      </c>
      <c r="P62" s="585"/>
    </row>
    <row r="63" spans="1:16" x14ac:dyDescent="0.2">
      <c r="A63" s="10" t="s">
        <v>53</v>
      </c>
      <c r="B63" s="10" t="s">
        <v>70</v>
      </c>
      <c r="C63" s="10" t="s">
        <v>185</v>
      </c>
      <c r="D63" s="224">
        <v>1</v>
      </c>
      <c r="E63" s="394">
        <v>0</v>
      </c>
      <c r="F63" s="406">
        <v>40</v>
      </c>
      <c r="G63" s="394">
        <v>0.144453312</v>
      </c>
      <c r="H63" s="394">
        <v>5.169173E-3</v>
      </c>
      <c r="I63" s="406">
        <v>7</v>
      </c>
      <c r="J63" s="406" t="s">
        <v>540</v>
      </c>
      <c r="K63" s="406">
        <v>25</v>
      </c>
      <c r="L63" s="394">
        <v>0</v>
      </c>
      <c r="M63" s="408">
        <v>10.395939090000001</v>
      </c>
      <c r="N63" s="408">
        <v>3.0659898480000001</v>
      </c>
      <c r="P63" s="585"/>
    </row>
    <row r="64" spans="1:16" x14ac:dyDescent="0.2">
      <c r="A64" s="10" t="s">
        <v>53</v>
      </c>
      <c r="B64" s="10" t="s">
        <v>71</v>
      </c>
      <c r="C64" s="10" t="s">
        <v>186</v>
      </c>
      <c r="D64" s="224">
        <v>1</v>
      </c>
      <c r="E64" s="394">
        <v>0</v>
      </c>
      <c r="F64" s="406">
        <v>56</v>
      </c>
      <c r="G64" s="394">
        <v>0.20349492699999999</v>
      </c>
      <c r="H64" s="394">
        <v>1.0895220000000001E-3</v>
      </c>
      <c r="I64" s="406">
        <v>9</v>
      </c>
      <c r="J64" s="406" t="s">
        <v>540</v>
      </c>
      <c r="K64" s="406">
        <v>14</v>
      </c>
      <c r="L64" s="394">
        <v>5.5799489999999998E-3</v>
      </c>
      <c r="M64" s="408">
        <v>10.8206278</v>
      </c>
      <c r="N64" s="408">
        <v>3.2556053810000001</v>
      </c>
      <c r="P64" s="585"/>
    </row>
    <row r="65" spans="1:16" x14ac:dyDescent="0.2">
      <c r="A65" s="10" t="s">
        <v>53</v>
      </c>
      <c r="B65" s="10" t="s">
        <v>72</v>
      </c>
      <c r="C65" s="10" t="s">
        <v>187</v>
      </c>
      <c r="D65" s="224">
        <v>1</v>
      </c>
      <c r="E65" s="394">
        <v>0</v>
      </c>
      <c r="F65" s="406">
        <v>69</v>
      </c>
      <c r="G65" s="394">
        <v>0.161721068</v>
      </c>
      <c r="H65" s="394">
        <v>2.9169121999999999E-2</v>
      </c>
      <c r="I65" s="406">
        <v>9</v>
      </c>
      <c r="J65" s="406" t="s">
        <v>540</v>
      </c>
      <c r="K65" s="406">
        <v>18</v>
      </c>
      <c r="L65" s="394">
        <v>7.7325690000000002E-2</v>
      </c>
      <c r="M65" s="408">
        <v>10.06046512</v>
      </c>
      <c r="N65" s="408">
        <v>3.672093023</v>
      </c>
      <c r="P65" s="585"/>
    </row>
    <row r="66" spans="1:16" x14ac:dyDescent="0.2">
      <c r="A66" s="10" t="s">
        <v>5</v>
      </c>
      <c r="B66" s="10" t="s">
        <v>62</v>
      </c>
      <c r="C66" s="10" t="s">
        <v>63</v>
      </c>
      <c r="D66" s="224">
        <v>1</v>
      </c>
      <c r="E66" s="394">
        <v>0</v>
      </c>
      <c r="F66" s="406">
        <v>49</v>
      </c>
      <c r="G66" s="394">
        <v>0.17541959900000001</v>
      </c>
      <c r="H66" s="394">
        <v>8.0645160000000007E-3</v>
      </c>
      <c r="I66" s="406">
        <v>10</v>
      </c>
      <c r="J66" s="406" t="s">
        <v>540</v>
      </c>
      <c r="K66" s="406">
        <v>14</v>
      </c>
      <c r="L66" s="394">
        <v>3.6459799999999999E-4</v>
      </c>
      <c r="M66" s="408">
        <v>8.2260273969999993</v>
      </c>
      <c r="N66" s="408">
        <v>3.0650684930000001</v>
      </c>
      <c r="P66" s="585"/>
    </row>
    <row r="67" spans="1:16" x14ac:dyDescent="0.2">
      <c r="A67" s="10" t="s">
        <v>5</v>
      </c>
      <c r="B67" s="10" t="s">
        <v>76</v>
      </c>
      <c r="C67" s="10" t="s">
        <v>488</v>
      </c>
      <c r="D67" s="224">
        <v>1</v>
      </c>
      <c r="E67" s="394">
        <v>2.4509800000000002E-3</v>
      </c>
      <c r="F67" s="406">
        <v>53</v>
      </c>
      <c r="G67" s="394">
        <v>0.40891364899999999</v>
      </c>
      <c r="H67" s="394">
        <v>0</v>
      </c>
      <c r="I67" s="406">
        <v>6</v>
      </c>
      <c r="J67" s="406" t="s">
        <v>540</v>
      </c>
      <c r="K67" s="406">
        <v>10</v>
      </c>
      <c r="L67" s="394">
        <v>0</v>
      </c>
      <c r="M67" s="408">
        <v>9.5483028720000007</v>
      </c>
      <c r="N67" s="408">
        <v>2.798955614</v>
      </c>
      <c r="P67" s="585"/>
    </row>
    <row r="68" spans="1:16" x14ac:dyDescent="0.2">
      <c r="A68" s="10" t="s">
        <v>5</v>
      </c>
      <c r="B68" s="10" t="s">
        <v>81</v>
      </c>
      <c r="C68" s="10" t="s">
        <v>193</v>
      </c>
      <c r="D68" s="224">
        <v>1</v>
      </c>
      <c r="E68" s="394">
        <v>0</v>
      </c>
      <c r="F68" s="406">
        <v>67</v>
      </c>
      <c r="G68" s="394">
        <v>2.7797081000000001E-2</v>
      </c>
      <c r="H68" s="394">
        <v>0.42459102900000001</v>
      </c>
      <c r="I68" s="406">
        <v>5</v>
      </c>
      <c r="J68" s="406" t="s">
        <v>540</v>
      </c>
      <c r="K68" s="406">
        <v>80</v>
      </c>
      <c r="L68" s="394">
        <v>1.0512983E-2</v>
      </c>
      <c r="M68" s="408">
        <v>9.0749999999999993</v>
      </c>
      <c r="N68" s="408">
        <v>3.5812499999999998</v>
      </c>
      <c r="P68" s="585"/>
    </row>
    <row r="69" spans="1:16" x14ac:dyDescent="0.2">
      <c r="A69" s="273" t="s">
        <v>2</v>
      </c>
      <c r="B69" s="10" t="s">
        <v>253</v>
      </c>
      <c r="C69" s="10" t="s">
        <v>483</v>
      </c>
      <c r="D69" s="224">
        <v>1</v>
      </c>
      <c r="E69" s="394">
        <v>0</v>
      </c>
      <c r="F69" s="406">
        <v>89</v>
      </c>
      <c r="G69" s="394">
        <v>0.18059766099999999</v>
      </c>
      <c r="H69" s="394">
        <v>7.3229419999999998E-3</v>
      </c>
      <c r="I69" s="406">
        <v>8</v>
      </c>
      <c r="J69" s="406" t="s">
        <v>540</v>
      </c>
      <c r="K69" s="406">
        <v>23</v>
      </c>
      <c r="L69" s="394">
        <v>5.5887910000000001E-3</v>
      </c>
      <c r="M69" s="408">
        <v>9.6460674159999993</v>
      </c>
      <c r="N69" s="408">
        <v>2.872659176</v>
      </c>
      <c r="P69" s="585"/>
    </row>
    <row r="70" spans="1:16" x14ac:dyDescent="0.2">
      <c r="A70" s="10" t="s">
        <v>12</v>
      </c>
      <c r="B70" s="10" t="s">
        <v>11</v>
      </c>
      <c r="C70" s="10" t="s">
        <v>197</v>
      </c>
      <c r="D70" s="224">
        <v>0.996</v>
      </c>
      <c r="E70" s="394">
        <v>0</v>
      </c>
      <c r="F70" s="406">
        <v>48</v>
      </c>
      <c r="G70" s="394">
        <v>8.7958115000000003E-2</v>
      </c>
      <c r="H70" s="394">
        <v>0.479014247</v>
      </c>
      <c r="I70" s="406">
        <v>7</v>
      </c>
      <c r="J70" s="406" t="s">
        <v>540</v>
      </c>
      <c r="K70" s="406">
        <v>58.5</v>
      </c>
      <c r="L70" s="394">
        <v>0</v>
      </c>
      <c r="M70" s="408">
        <v>8.5714285710000002</v>
      </c>
      <c r="N70" s="408">
        <v>3.2857142860000002</v>
      </c>
      <c r="P70" s="585"/>
    </row>
    <row r="71" spans="1:16" x14ac:dyDescent="0.2">
      <c r="A71" s="10" t="s">
        <v>12</v>
      </c>
      <c r="B71" s="10" t="s">
        <v>89</v>
      </c>
      <c r="C71" s="10" t="s">
        <v>198</v>
      </c>
      <c r="D71" s="224">
        <v>1</v>
      </c>
      <c r="E71" s="394">
        <v>2.7027029999999999E-3</v>
      </c>
      <c r="F71" s="406">
        <v>65</v>
      </c>
      <c r="G71" s="394">
        <v>0.216513761</v>
      </c>
      <c r="H71" s="394">
        <v>0</v>
      </c>
      <c r="I71" s="406">
        <v>7</v>
      </c>
      <c r="J71" s="406" t="s">
        <v>540</v>
      </c>
      <c r="K71" s="406">
        <v>33</v>
      </c>
      <c r="L71" s="394">
        <v>8.0684061000000001E-2</v>
      </c>
      <c r="M71" s="408">
        <v>9.7602339180000008</v>
      </c>
      <c r="N71" s="408">
        <v>2.994152047</v>
      </c>
      <c r="P71" s="585"/>
    </row>
    <row r="72" spans="1:16" ht="12.75" x14ac:dyDescent="0.2">
      <c r="A72" s="653" t="s">
        <v>484</v>
      </c>
      <c r="B72" s="654"/>
      <c r="C72" s="655"/>
      <c r="D72" s="650"/>
      <c r="E72" s="663"/>
      <c r="F72" s="663"/>
      <c r="G72" s="663"/>
      <c r="H72" s="663"/>
      <c r="I72" s="663"/>
      <c r="J72" s="663"/>
      <c r="K72" s="663"/>
      <c r="L72" s="663"/>
      <c r="M72" s="663"/>
      <c r="N72" s="664"/>
    </row>
    <row r="73" spans="1:16" x14ac:dyDescent="0.2">
      <c r="A73" s="10" t="s">
        <v>34</v>
      </c>
      <c r="B73" s="10" t="s">
        <v>90</v>
      </c>
      <c r="C73" s="10" t="s">
        <v>91</v>
      </c>
      <c r="D73" s="224">
        <v>1</v>
      </c>
      <c r="E73" s="394">
        <v>0</v>
      </c>
      <c r="F73" s="406">
        <v>2</v>
      </c>
      <c r="G73" s="394">
        <v>1.2056737999999999E-2</v>
      </c>
      <c r="H73" s="394">
        <v>0.13088925100000001</v>
      </c>
      <c r="I73" s="406">
        <v>6</v>
      </c>
      <c r="J73" s="406" t="s">
        <v>540</v>
      </c>
      <c r="K73" s="406">
        <v>85.5</v>
      </c>
      <c r="L73" s="394">
        <v>0</v>
      </c>
      <c r="M73" s="408">
        <v>4.161073826</v>
      </c>
      <c r="N73" s="408">
        <v>3.0872483220000002</v>
      </c>
    </row>
    <row r="74" spans="1:16" x14ac:dyDescent="0.2">
      <c r="A74" s="10" t="s">
        <v>34</v>
      </c>
      <c r="B74" s="10" t="s">
        <v>100</v>
      </c>
      <c r="C74" s="10" t="s">
        <v>101</v>
      </c>
      <c r="D74" s="224">
        <v>1</v>
      </c>
      <c r="E74" s="394">
        <v>0</v>
      </c>
      <c r="F74" s="406">
        <v>2</v>
      </c>
      <c r="G74" s="394">
        <v>4.4809560000000003E-3</v>
      </c>
      <c r="H74" s="394">
        <v>0.44112235500000002</v>
      </c>
      <c r="I74" s="406">
        <v>9</v>
      </c>
      <c r="J74" s="406" t="s">
        <v>540</v>
      </c>
      <c r="K74" s="406">
        <v>69</v>
      </c>
      <c r="L74" s="394">
        <v>0</v>
      </c>
      <c r="M74" s="408">
        <v>4.8208955219999998</v>
      </c>
      <c r="N74" s="408">
        <v>3.537313433</v>
      </c>
    </row>
    <row r="75" spans="1:16" x14ac:dyDescent="0.2">
      <c r="A75" s="10" t="s">
        <v>53</v>
      </c>
      <c r="B75" s="10" t="s">
        <v>74</v>
      </c>
      <c r="C75" s="10" t="s">
        <v>75</v>
      </c>
      <c r="D75" s="224">
        <v>1</v>
      </c>
      <c r="E75" s="394">
        <v>0</v>
      </c>
      <c r="F75" s="406">
        <v>1</v>
      </c>
      <c r="G75" s="394">
        <v>0.1085583</v>
      </c>
      <c r="H75" s="394">
        <v>0.50228608799999996</v>
      </c>
      <c r="I75" s="406">
        <v>5</v>
      </c>
      <c r="J75" s="406">
        <v>22</v>
      </c>
      <c r="K75" s="406" t="s">
        <v>540</v>
      </c>
      <c r="L75" s="394">
        <v>0</v>
      </c>
      <c r="M75" s="408" t="s">
        <v>540</v>
      </c>
      <c r="N75" s="408" t="s">
        <v>540</v>
      </c>
    </row>
    <row r="76" spans="1:16" x14ac:dyDescent="0.2">
      <c r="A76" s="10" t="s">
        <v>53</v>
      </c>
      <c r="B76" s="10" t="s">
        <v>82</v>
      </c>
      <c r="C76" s="10" t="s">
        <v>83</v>
      </c>
      <c r="D76" s="224">
        <v>0.96799999999999997</v>
      </c>
      <c r="E76" s="394">
        <v>0</v>
      </c>
      <c r="F76" s="406">
        <v>2</v>
      </c>
      <c r="G76" s="394">
        <v>2.3786407999999998E-2</v>
      </c>
      <c r="H76" s="394">
        <v>0.177048972</v>
      </c>
      <c r="I76" s="406">
        <v>6</v>
      </c>
      <c r="J76" s="406" t="s">
        <v>540</v>
      </c>
      <c r="K76" s="406">
        <v>32</v>
      </c>
      <c r="L76" s="394">
        <v>0</v>
      </c>
      <c r="M76" s="408">
        <v>4.3333333329999997</v>
      </c>
      <c r="N76" s="408">
        <v>3.1747967479999999</v>
      </c>
    </row>
    <row r="77" spans="1:16" x14ac:dyDescent="0.2">
      <c r="A77" s="10" t="s">
        <v>2</v>
      </c>
      <c r="B77" s="10" t="s">
        <v>18</v>
      </c>
      <c r="C77" s="10" t="s">
        <v>19</v>
      </c>
      <c r="D77" s="224">
        <v>1</v>
      </c>
      <c r="E77" s="405">
        <v>0</v>
      </c>
      <c r="F77" s="407">
        <v>1</v>
      </c>
      <c r="G77" s="405">
        <v>5.9197962999999999E-2</v>
      </c>
      <c r="H77" s="405">
        <v>9.9655993999999998E-2</v>
      </c>
      <c r="I77" s="407">
        <v>7</v>
      </c>
      <c r="J77" s="407">
        <v>0</v>
      </c>
      <c r="K77" s="407">
        <v>63.5</v>
      </c>
      <c r="L77" s="405">
        <v>0</v>
      </c>
      <c r="M77" s="409">
        <v>4.0466666670000002</v>
      </c>
      <c r="N77" s="409">
        <v>4.1066666669999998</v>
      </c>
    </row>
    <row r="78" spans="1:16" ht="12.75" x14ac:dyDescent="0.2">
      <c r="A78" s="653" t="s">
        <v>161</v>
      </c>
      <c r="B78" s="654"/>
      <c r="C78" s="655"/>
      <c r="D78" s="650"/>
      <c r="E78" s="663"/>
      <c r="F78" s="663"/>
      <c r="G78" s="663"/>
      <c r="H78" s="663"/>
      <c r="I78" s="663"/>
      <c r="J78" s="663"/>
      <c r="K78" s="663"/>
      <c r="L78" s="663"/>
      <c r="M78" s="663"/>
      <c r="N78" s="664"/>
    </row>
    <row r="79" spans="1:16" x14ac:dyDescent="0.2">
      <c r="A79" s="10" t="s">
        <v>21</v>
      </c>
      <c r="B79" s="10" t="s">
        <v>42</v>
      </c>
      <c r="C79" s="10" t="s">
        <v>322</v>
      </c>
      <c r="D79" s="224">
        <v>1</v>
      </c>
      <c r="E79" s="394">
        <v>0</v>
      </c>
      <c r="F79" s="406">
        <v>111</v>
      </c>
      <c r="G79" s="394">
        <v>5.1708522E-2</v>
      </c>
      <c r="H79" s="394">
        <v>2.7847060999999999E-2</v>
      </c>
      <c r="I79" s="406">
        <v>17</v>
      </c>
      <c r="J79" s="406">
        <v>97</v>
      </c>
      <c r="K79" s="406">
        <v>79</v>
      </c>
      <c r="L79" s="394">
        <v>2.9454741E-2</v>
      </c>
      <c r="M79" s="408">
        <v>7.5489330389999996</v>
      </c>
      <c r="N79" s="408">
        <v>3.1074319350000001</v>
      </c>
    </row>
    <row r="80" spans="1:16" x14ac:dyDescent="0.2">
      <c r="A80" s="10" t="s">
        <v>21</v>
      </c>
      <c r="B80" s="10" t="s">
        <v>256</v>
      </c>
      <c r="C80" s="10" t="s">
        <v>323</v>
      </c>
      <c r="D80" s="224">
        <v>1</v>
      </c>
      <c r="E80" s="394">
        <v>0</v>
      </c>
      <c r="F80" s="406">
        <v>11</v>
      </c>
      <c r="G80" s="394">
        <v>6.2396282999999997E-2</v>
      </c>
      <c r="H80" s="394">
        <v>6.7633295999999996E-2</v>
      </c>
      <c r="I80" s="406">
        <v>11</v>
      </c>
      <c r="J80" s="406">
        <v>77</v>
      </c>
      <c r="K80" s="406">
        <v>84</v>
      </c>
      <c r="L80" s="394">
        <v>0</v>
      </c>
      <c r="M80" s="408">
        <v>5.550884956</v>
      </c>
      <c r="N80" s="408">
        <v>4</v>
      </c>
    </row>
    <row r="81" spans="1:14" x14ac:dyDescent="0.2">
      <c r="A81" s="10" t="s">
        <v>26</v>
      </c>
      <c r="B81" s="10" t="s">
        <v>44</v>
      </c>
      <c r="C81" s="10" t="s">
        <v>174</v>
      </c>
      <c r="D81" s="224">
        <v>0.999</v>
      </c>
      <c r="E81" s="394">
        <v>0</v>
      </c>
      <c r="F81" s="406">
        <v>74</v>
      </c>
      <c r="G81" s="394">
        <v>8.8301639999999997E-3</v>
      </c>
      <c r="H81" s="394">
        <v>0</v>
      </c>
      <c r="I81" s="406">
        <v>9</v>
      </c>
      <c r="J81" s="406">
        <v>66</v>
      </c>
      <c r="K81" s="406">
        <v>49</v>
      </c>
      <c r="L81" s="394">
        <v>0</v>
      </c>
      <c r="M81" s="408">
        <v>7.2568259389999996</v>
      </c>
      <c r="N81" s="408">
        <v>2.4240614329999999</v>
      </c>
    </row>
    <row r="82" spans="1:14" x14ac:dyDescent="0.2">
      <c r="A82" s="10" t="s">
        <v>34</v>
      </c>
      <c r="B82" s="10" t="s">
        <v>93</v>
      </c>
      <c r="C82" s="10" t="s">
        <v>175</v>
      </c>
      <c r="D82" s="224">
        <v>0.998</v>
      </c>
      <c r="E82" s="394">
        <v>0</v>
      </c>
      <c r="F82" s="406">
        <v>111</v>
      </c>
      <c r="G82" s="394">
        <v>6.9904674999999999E-2</v>
      </c>
      <c r="H82" s="394">
        <v>2.8469770000000001E-3</v>
      </c>
      <c r="I82" s="406">
        <v>19</v>
      </c>
      <c r="J82" s="406">
        <v>71</v>
      </c>
      <c r="K82" s="406">
        <v>119</v>
      </c>
      <c r="L82" s="394">
        <v>6.4449429999999999E-3</v>
      </c>
      <c r="M82" s="408">
        <v>9.2117263840000003</v>
      </c>
      <c r="N82" s="408">
        <v>4.0499457110000003</v>
      </c>
    </row>
    <row r="83" spans="1:14" x14ac:dyDescent="0.2">
      <c r="A83" s="10" t="s">
        <v>53</v>
      </c>
      <c r="B83" s="10" t="s">
        <v>66</v>
      </c>
      <c r="C83" s="10" t="s">
        <v>67</v>
      </c>
      <c r="D83" s="224">
        <v>1</v>
      </c>
      <c r="E83" s="394">
        <v>0</v>
      </c>
      <c r="F83" s="406">
        <v>22</v>
      </c>
      <c r="G83" s="394">
        <v>5.1397206000000001E-2</v>
      </c>
      <c r="H83" s="394">
        <v>3.1745045999999999E-2</v>
      </c>
      <c r="I83" s="406">
        <v>9</v>
      </c>
      <c r="J83" s="406">
        <v>82</v>
      </c>
      <c r="K83" s="406">
        <v>64</v>
      </c>
      <c r="L83" s="394">
        <v>1.8369320000000001E-3</v>
      </c>
      <c r="M83" s="408">
        <v>7.0324441240000004</v>
      </c>
      <c r="N83" s="408">
        <v>2.9387166549999999</v>
      </c>
    </row>
    <row r="84" spans="1:14" x14ac:dyDescent="0.2">
      <c r="A84" s="273" t="s">
        <v>53</v>
      </c>
      <c r="B84" s="10" t="s">
        <v>68</v>
      </c>
      <c r="C84" s="10" t="s">
        <v>164</v>
      </c>
      <c r="D84" s="224">
        <v>1</v>
      </c>
      <c r="E84" s="394">
        <v>0</v>
      </c>
      <c r="F84" s="406">
        <v>85</v>
      </c>
      <c r="G84" s="394">
        <v>4.8915041999999999E-2</v>
      </c>
      <c r="H84" s="394">
        <v>7.7992700000000003E-4</v>
      </c>
      <c r="I84" s="406">
        <v>15</v>
      </c>
      <c r="J84" s="406">
        <v>68</v>
      </c>
      <c r="K84" s="406">
        <v>84</v>
      </c>
      <c r="L84" s="394">
        <v>0</v>
      </c>
      <c r="M84" s="408">
        <v>8.2326388890000004</v>
      </c>
      <c r="N84" s="408">
        <v>2.7291666669999999</v>
      </c>
    </row>
    <row r="85" spans="1:14" x14ac:dyDescent="0.2">
      <c r="A85" s="273" t="s">
        <v>53</v>
      </c>
      <c r="B85" s="10" t="s">
        <v>73</v>
      </c>
      <c r="C85" s="10" t="s">
        <v>188</v>
      </c>
      <c r="D85" s="224">
        <v>0.997</v>
      </c>
      <c r="E85" s="394">
        <v>1.9712199999999999E-4</v>
      </c>
      <c r="F85" s="406">
        <v>98</v>
      </c>
      <c r="G85" s="394">
        <v>1.9891695000000001E-2</v>
      </c>
      <c r="H85" s="394">
        <v>0.100454958</v>
      </c>
      <c r="I85" s="406">
        <v>13</v>
      </c>
      <c r="J85" s="406">
        <v>68</v>
      </c>
      <c r="K85" s="406">
        <v>87</v>
      </c>
      <c r="L85" s="394">
        <v>0</v>
      </c>
      <c r="M85" s="408">
        <v>9.35581189</v>
      </c>
      <c r="N85" s="408">
        <v>4.204968944</v>
      </c>
    </row>
    <row r="86" spans="1:14" x14ac:dyDescent="0.2">
      <c r="A86" s="10" t="s">
        <v>53</v>
      </c>
      <c r="B86" s="10" t="s">
        <v>80</v>
      </c>
      <c r="C86" s="10" t="s">
        <v>190</v>
      </c>
      <c r="D86" s="224">
        <v>1</v>
      </c>
      <c r="E86" s="394">
        <v>0</v>
      </c>
      <c r="F86" s="406">
        <v>12</v>
      </c>
      <c r="G86" s="394">
        <v>2.3188409999999999E-3</v>
      </c>
      <c r="H86" s="394">
        <v>1.7613264E-2</v>
      </c>
      <c r="I86" s="406">
        <v>14</v>
      </c>
      <c r="J86" s="406">
        <v>128</v>
      </c>
      <c r="K86" s="406">
        <v>153</v>
      </c>
      <c r="L86" s="394">
        <v>0</v>
      </c>
      <c r="M86" s="408">
        <v>4</v>
      </c>
      <c r="N86" s="408">
        <v>2.0214592269999998</v>
      </c>
    </row>
    <row r="87" spans="1:14" x14ac:dyDescent="0.2">
      <c r="A87" s="22" t="s">
        <v>479</v>
      </c>
    </row>
    <row r="88" spans="1:14" ht="5.25" customHeight="1" x14ac:dyDescent="0.2">
      <c r="D88" s="416"/>
      <c r="E88" s="416"/>
      <c r="F88" s="416"/>
      <c r="G88" s="416"/>
      <c r="H88" s="416"/>
      <c r="I88" s="416"/>
      <c r="L88" s="416"/>
      <c r="M88" s="416"/>
      <c r="N88" s="416"/>
    </row>
    <row r="89" spans="1:14" ht="65.25" customHeight="1" x14ac:dyDescent="0.2">
      <c r="A89" s="665" t="s">
        <v>567</v>
      </c>
      <c r="B89" s="666"/>
      <c r="C89" s="666"/>
      <c r="D89" s="667"/>
      <c r="E89" s="667"/>
      <c r="F89" s="668"/>
      <c r="G89" s="668"/>
      <c r="H89" s="668"/>
      <c r="I89" s="668"/>
      <c r="J89" s="668"/>
      <c r="K89" s="668"/>
      <c r="L89" s="668"/>
      <c r="M89" s="668"/>
      <c r="N89" s="668"/>
    </row>
    <row r="93" spans="1:14" ht="24" customHeight="1" x14ac:dyDescent="0.2">
      <c r="A93" s="656"/>
      <c r="B93" s="657"/>
      <c r="C93" s="657"/>
      <c r="D93" s="658"/>
      <c r="E93" s="658"/>
      <c r="F93" s="225"/>
      <c r="G93" s="225"/>
      <c r="H93" s="225"/>
      <c r="I93" s="225"/>
      <c r="J93" s="225"/>
      <c r="K93" s="225"/>
      <c r="L93" s="225"/>
      <c r="M93" s="225"/>
      <c r="N93" s="225"/>
    </row>
  </sheetData>
  <sortState ref="A3:H81">
    <sortCondition ref="B3:B81"/>
  </sortState>
  <mergeCells count="28">
    <mergeCell ref="A93:E93"/>
    <mergeCell ref="A1:A2"/>
    <mergeCell ref="B1:B2"/>
    <mergeCell ref="C1:C2"/>
    <mergeCell ref="D1:D2"/>
    <mergeCell ref="E1:E2"/>
    <mergeCell ref="A15:C15"/>
    <mergeCell ref="A42:C42"/>
    <mergeCell ref="A72:C72"/>
    <mergeCell ref="A78:C78"/>
    <mergeCell ref="D15:N15"/>
    <mergeCell ref="D42:N42"/>
    <mergeCell ref="D72:N72"/>
    <mergeCell ref="D78:N78"/>
    <mergeCell ref="M1:M2"/>
    <mergeCell ref="A89:N89"/>
    <mergeCell ref="N1:N2"/>
    <mergeCell ref="D3:N3"/>
    <mergeCell ref="A3:C3"/>
    <mergeCell ref="A7:C7"/>
    <mergeCell ref="D7:N7"/>
    <mergeCell ref="F1:F2"/>
    <mergeCell ref="G1:G2"/>
    <mergeCell ref="H1:H2"/>
    <mergeCell ref="I1:I2"/>
    <mergeCell ref="L1:L2"/>
    <mergeCell ref="J1:J2"/>
    <mergeCell ref="K1:K2"/>
  </mergeCells>
  <pageMargins left="0.19685039370078741" right="0.19685039370078741" top="0.39370078740157483" bottom="0.39370078740157483" header="0.11811023622047245" footer="0.11811023622047245"/>
  <pageSetup paperSize="9" orientation="landscape" r:id="rId1"/>
  <headerFooter>
    <oddHeader>&amp;C&amp;"Arial,Gras"&amp;12&amp;UANNEXE 1 &amp;U: PMSI SSR  2017 - Suivi de la conformité des données transmises</oddHeader>
    <oddFooter xml:space="preserve">&amp;C&amp;8Soins de suite et de réadaptation (SSR) - Bilan PMSI 2017&amp;10
</oddFooter>
  </headerFooter>
  <rowBreaks count="2" manualBreakCount="2">
    <brk id="41" max="16383" man="1"/>
    <brk id="71"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sheetPr>
  <dimension ref="A1:V33"/>
  <sheetViews>
    <sheetView workbookViewId="0">
      <selection activeCell="V72" sqref="V72"/>
    </sheetView>
  </sheetViews>
  <sheetFormatPr baseColWidth="10" defaultRowHeight="12.75" x14ac:dyDescent="0.2"/>
  <cols>
    <col min="1" max="1" width="3" customWidth="1"/>
    <col min="2" max="2" width="7.5703125" customWidth="1"/>
    <col min="3" max="3" width="15.85546875" customWidth="1"/>
    <col min="4" max="4" width="6.85546875" customWidth="1"/>
    <col min="5" max="5" width="6" customWidth="1"/>
    <col min="6" max="6" width="7.140625" customWidth="1"/>
    <col min="7" max="8" width="6.7109375" customWidth="1"/>
    <col min="9" max="9" width="6.42578125" customWidth="1"/>
    <col min="10" max="10" width="6" customWidth="1"/>
    <col min="11" max="11" width="6.42578125" customWidth="1"/>
    <col min="12" max="12" width="8.28515625" customWidth="1"/>
    <col min="13" max="13" width="9.28515625" customWidth="1"/>
    <col min="14" max="14" width="6.85546875" customWidth="1"/>
    <col min="15" max="15" width="9.42578125" customWidth="1"/>
    <col min="16" max="16" width="7.85546875" customWidth="1"/>
    <col min="17" max="17" width="10.7109375" customWidth="1"/>
    <col min="18" max="18" width="10.5703125" style="308" customWidth="1"/>
    <col min="19" max="19" width="10.42578125" style="308" customWidth="1"/>
  </cols>
  <sheetData>
    <row r="1" spans="1:22" ht="15.75" x14ac:dyDescent="0.2">
      <c r="A1" s="659" t="s">
        <v>112</v>
      </c>
      <c r="B1" s="659" t="s">
        <v>113</v>
      </c>
      <c r="C1" s="659" t="s">
        <v>114</v>
      </c>
      <c r="D1" s="733" t="s">
        <v>264</v>
      </c>
      <c r="E1" s="734"/>
      <c r="F1" s="734"/>
      <c r="G1" s="734"/>
      <c r="H1" s="734"/>
      <c r="I1" s="734"/>
      <c r="J1" s="734"/>
      <c r="K1" s="734"/>
      <c r="L1" s="734"/>
      <c r="M1" s="734"/>
      <c r="N1" s="734"/>
      <c r="O1" s="734"/>
      <c r="P1" s="735"/>
      <c r="Q1" s="735"/>
      <c r="R1" s="735"/>
      <c r="S1" s="735"/>
    </row>
    <row r="2" spans="1:22" ht="90" x14ac:dyDescent="0.2">
      <c r="A2" s="729"/>
      <c r="B2" s="729"/>
      <c r="C2" s="729"/>
      <c r="D2" s="218" t="s">
        <v>115</v>
      </c>
      <c r="E2" s="218" t="s">
        <v>494</v>
      </c>
      <c r="F2" s="218" t="s">
        <v>296</v>
      </c>
      <c r="G2" s="218" t="s">
        <v>324</v>
      </c>
      <c r="H2" s="218" t="s">
        <v>329</v>
      </c>
      <c r="I2" s="255" t="s">
        <v>149</v>
      </c>
      <c r="J2" s="218" t="s">
        <v>230</v>
      </c>
      <c r="K2" s="218" t="s">
        <v>231</v>
      </c>
      <c r="L2" s="218" t="s">
        <v>258</v>
      </c>
      <c r="M2" s="218" t="s">
        <v>259</v>
      </c>
      <c r="N2" s="218" t="s">
        <v>293</v>
      </c>
      <c r="O2" s="283" t="s">
        <v>232</v>
      </c>
      <c r="P2" s="283" t="s">
        <v>569</v>
      </c>
      <c r="Q2" s="283" t="s">
        <v>260</v>
      </c>
      <c r="R2" s="283" t="s">
        <v>378</v>
      </c>
      <c r="S2" s="283" t="s">
        <v>379</v>
      </c>
    </row>
    <row r="3" spans="1:22" s="308" customFormat="1" x14ac:dyDescent="0.2">
      <c r="A3" s="284" t="s">
        <v>21</v>
      </c>
      <c r="B3" s="351" t="s">
        <v>20</v>
      </c>
      <c r="C3" s="285" t="s">
        <v>165</v>
      </c>
      <c r="D3" s="216">
        <v>1138</v>
      </c>
      <c r="E3" s="324">
        <v>-0.29753086400000001</v>
      </c>
      <c r="F3" s="175">
        <v>0.111132813</v>
      </c>
      <c r="G3" s="297">
        <v>13.54098361</v>
      </c>
      <c r="H3" s="175">
        <v>8.4745763000000002E-2</v>
      </c>
      <c r="I3" s="216">
        <v>85</v>
      </c>
      <c r="J3" s="298">
        <v>53</v>
      </c>
      <c r="K3" s="175">
        <v>5.0087872999999998E-2</v>
      </c>
      <c r="L3" s="207">
        <v>5.0677966100000003</v>
      </c>
      <c r="M3" s="207">
        <v>2.1525423730000002</v>
      </c>
      <c r="N3" s="175">
        <v>1.6949153000000002E-2</v>
      </c>
      <c r="O3" s="217">
        <v>75</v>
      </c>
      <c r="P3" s="207">
        <v>76</v>
      </c>
      <c r="Q3" s="207">
        <v>3.4613356770000001</v>
      </c>
      <c r="R3" s="207">
        <v>3.11627907</v>
      </c>
      <c r="S3" s="207">
        <v>4.2790697670000002</v>
      </c>
      <c r="U3" s="594"/>
    </row>
    <row r="4" spans="1:22" s="308" customFormat="1" x14ac:dyDescent="0.2">
      <c r="A4" s="284" t="s">
        <v>21</v>
      </c>
      <c r="B4" s="285" t="s">
        <v>317</v>
      </c>
      <c r="C4" s="285" t="s">
        <v>318</v>
      </c>
      <c r="D4" s="216">
        <v>835</v>
      </c>
      <c r="E4" s="253" t="s">
        <v>229</v>
      </c>
      <c r="F4" s="175">
        <v>0.45504087199999999</v>
      </c>
      <c r="G4" s="297">
        <v>8.6082474229999999</v>
      </c>
      <c r="H4" s="175">
        <v>0.16853932599999999</v>
      </c>
      <c r="I4" s="216">
        <v>43</v>
      </c>
      <c r="J4" s="298">
        <v>52</v>
      </c>
      <c r="K4" s="175">
        <v>4.1916167999999997E-2</v>
      </c>
      <c r="L4" s="207">
        <v>6.1263157890000004</v>
      </c>
      <c r="M4" s="207">
        <v>2.126315789</v>
      </c>
      <c r="N4" s="175">
        <v>0</v>
      </c>
      <c r="O4" s="217" t="s">
        <v>229</v>
      </c>
      <c r="P4" s="207">
        <v>87</v>
      </c>
      <c r="Q4" s="207">
        <v>5.5729166670000003</v>
      </c>
      <c r="R4" s="207">
        <v>0</v>
      </c>
      <c r="S4" s="207">
        <v>0</v>
      </c>
      <c r="U4" s="594"/>
    </row>
    <row r="5" spans="1:22" x14ac:dyDescent="0.2">
      <c r="A5" s="284" t="s">
        <v>21</v>
      </c>
      <c r="B5" s="285" t="s">
        <v>40</v>
      </c>
      <c r="C5" s="285" t="s">
        <v>414</v>
      </c>
      <c r="D5" s="216">
        <v>9252</v>
      </c>
      <c r="E5" s="253">
        <v>1.7709823E-2</v>
      </c>
      <c r="F5" s="175">
        <v>0.242936666</v>
      </c>
      <c r="G5" s="297">
        <v>23.061093249999999</v>
      </c>
      <c r="H5" s="175">
        <v>0.25600000000000001</v>
      </c>
      <c r="I5" s="216">
        <v>416</v>
      </c>
      <c r="J5" s="298">
        <v>66</v>
      </c>
      <c r="K5" s="175">
        <v>0.21033290099999999</v>
      </c>
      <c r="L5" s="207">
        <v>4.5013333329999998</v>
      </c>
      <c r="M5" s="207">
        <v>2.0986666669999998</v>
      </c>
      <c r="N5" s="175">
        <v>0.28533333300000002</v>
      </c>
      <c r="O5" s="217">
        <v>41</v>
      </c>
      <c r="P5" s="207">
        <v>80</v>
      </c>
      <c r="Q5" s="207">
        <v>5.4017084779999998</v>
      </c>
      <c r="R5" s="207">
        <v>0.88505747099999998</v>
      </c>
      <c r="S5" s="207">
        <v>0.66666666699999999</v>
      </c>
      <c r="U5" s="594"/>
      <c r="V5" s="308"/>
    </row>
    <row r="6" spans="1:22" x14ac:dyDescent="0.2">
      <c r="A6" s="284" t="s">
        <v>21</v>
      </c>
      <c r="B6" s="285" t="s">
        <v>42</v>
      </c>
      <c r="C6" s="285" t="s">
        <v>405</v>
      </c>
      <c r="D6" s="216">
        <v>7708</v>
      </c>
      <c r="E6" s="253">
        <v>-2.7994956000000001E-2</v>
      </c>
      <c r="F6" s="175">
        <v>0.44111251000000001</v>
      </c>
      <c r="G6" s="297">
        <v>14.39112051</v>
      </c>
      <c r="H6" s="175">
        <v>0.20958083799999999</v>
      </c>
      <c r="I6" s="216">
        <v>473</v>
      </c>
      <c r="J6" s="298">
        <v>47</v>
      </c>
      <c r="K6" s="175">
        <v>1.2324857E-2</v>
      </c>
      <c r="L6" s="207">
        <v>5.5697211160000002</v>
      </c>
      <c r="M6" s="207">
        <v>2.84063745</v>
      </c>
      <c r="N6" s="175">
        <v>0.18127489999999999</v>
      </c>
      <c r="O6" s="217">
        <v>41</v>
      </c>
      <c r="P6" s="207">
        <v>115</v>
      </c>
      <c r="Q6" s="207">
        <v>6.20433316</v>
      </c>
      <c r="R6" s="207">
        <v>10.40831758</v>
      </c>
      <c r="S6" s="207">
        <v>21.759924389999998</v>
      </c>
      <c r="U6" s="594"/>
      <c r="V6" s="308"/>
    </row>
    <row r="7" spans="1:22" x14ac:dyDescent="0.2">
      <c r="A7" s="284" t="s">
        <v>26</v>
      </c>
      <c r="B7" s="285" t="s">
        <v>44</v>
      </c>
      <c r="C7" s="285" t="s">
        <v>413</v>
      </c>
      <c r="D7" s="216">
        <v>23407</v>
      </c>
      <c r="E7" s="253">
        <v>-7.9949688000000005E-2</v>
      </c>
      <c r="F7" s="175">
        <v>0.40169898700000001</v>
      </c>
      <c r="G7" s="297">
        <v>17.86178108</v>
      </c>
      <c r="H7" s="175">
        <v>0.137489325</v>
      </c>
      <c r="I7" s="216">
        <v>1140</v>
      </c>
      <c r="J7" s="298">
        <v>56</v>
      </c>
      <c r="K7" s="175">
        <v>9.7663092000000007E-2</v>
      </c>
      <c r="L7" s="207">
        <v>4.1040068200000004</v>
      </c>
      <c r="M7" s="207">
        <v>2.008525149</v>
      </c>
      <c r="N7" s="175">
        <v>0.21824381900000001</v>
      </c>
      <c r="O7" s="217">
        <v>42</v>
      </c>
      <c r="P7" s="207">
        <v>66</v>
      </c>
      <c r="Q7" s="207">
        <v>4.5268105109999999</v>
      </c>
      <c r="R7" s="207">
        <v>1.3876618430000001</v>
      </c>
      <c r="S7" s="207">
        <v>3.3587204869999998</v>
      </c>
      <c r="U7" s="594"/>
      <c r="V7" s="308"/>
    </row>
    <row r="8" spans="1:22" x14ac:dyDescent="0.2">
      <c r="A8" s="284" t="s">
        <v>26</v>
      </c>
      <c r="B8" s="285" t="s">
        <v>46</v>
      </c>
      <c r="C8" s="285" t="s">
        <v>222</v>
      </c>
      <c r="D8" s="216">
        <v>3116</v>
      </c>
      <c r="E8" s="253">
        <v>-6.6942939999999999E-3</v>
      </c>
      <c r="F8" s="175">
        <v>0.34622222200000002</v>
      </c>
      <c r="G8" s="297">
        <v>2.2465753419999999</v>
      </c>
      <c r="H8" s="175">
        <v>0.22075055199999999</v>
      </c>
      <c r="I8" s="216">
        <v>166</v>
      </c>
      <c r="J8" s="298">
        <v>50</v>
      </c>
      <c r="K8" s="175">
        <v>4.7175865999999997E-2</v>
      </c>
      <c r="L8" s="207">
        <v>4.321557318</v>
      </c>
      <c r="M8" s="207">
        <v>2.0425378510000001</v>
      </c>
      <c r="N8" s="175">
        <v>0.50973323699999995</v>
      </c>
      <c r="O8" s="217">
        <v>60</v>
      </c>
      <c r="P8" s="207">
        <v>95</v>
      </c>
      <c r="Q8" s="207">
        <v>5.4121817600000002</v>
      </c>
      <c r="R8" s="207">
        <v>1.653929344</v>
      </c>
      <c r="S8" s="207">
        <v>1.769286229</v>
      </c>
      <c r="U8" s="594"/>
      <c r="V8" s="308"/>
    </row>
    <row r="9" spans="1:22" x14ac:dyDescent="0.2">
      <c r="A9" s="284" t="s">
        <v>34</v>
      </c>
      <c r="B9" s="285" t="s">
        <v>93</v>
      </c>
      <c r="C9" s="285" t="s">
        <v>407</v>
      </c>
      <c r="D9" s="216">
        <v>17294</v>
      </c>
      <c r="E9" s="253">
        <v>6.0786357999999999E-2</v>
      </c>
      <c r="F9" s="175">
        <v>0.64392895699999997</v>
      </c>
      <c r="G9" s="297">
        <v>12.9602649</v>
      </c>
      <c r="H9" s="175">
        <v>7.6078431000000002E-2</v>
      </c>
      <c r="I9" s="216">
        <v>1097</v>
      </c>
      <c r="J9" s="298">
        <v>44</v>
      </c>
      <c r="K9" s="175">
        <v>3.6486642999999999E-2</v>
      </c>
      <c r="L9" s="207">
        <v>4.0650470219999999</v>
      </c>
      <c r="M9" s="207">
        <v>2.0188087769999998</v>
      </c>
      <c r="N9" s="175">
        <v>0.22413793100000001</v>
      </c>
      <c r="O9" s="217">
        <v>32.5</v>
      </c>
      <c r="P9" s="207">
        <v>84</v>
      </c>
      <c r="Q9" s="207">
        <v>6.7104197990000003</v>
      </c>
      <c r="R9" s="207">
        <v>3.3016467070000002</v>
      </c>
      <c r="S9" s="207">
        <v>6.4782934130000003</v>
      </c>
      <c r="U9" s="594"/>
      <c r="V9" s="308"/>
    </row>
    <row r="10" spans="1:22" x14ac:dyDescent="0.2">
      <c r="A10" s="284" t="s">
        <v>85</v>
      </c>
      <c r="B10" s="285" t="s">
        <v>87</v>
      </c>
      <c r="C10" s="285" t="s">
        <v>408</v>
      </c>
      <c r="D10" s="216">
        <v>1362</v>
      </c>
      <c r="E10" s="253">
        <v>-8.1591368999999997E-2</v>
      </c>
      <c r="F10" s="175">
        <v>0.30786618399999999</v>
      </c>
      <c r="G10" s="297">
        <v>19.083333329999999</v>
      </c>
      <c r="H10" s="175">
        <v>4.4117647000000003E-2</v>
      </c>
      <c r="I10" s="216">
        <v>75</v>
      </c>
      <c r="J10" s="298">
        <v>49</v>
      </c>
      <c r="K10" s="175">
        <v>2.7165932E-2</v>
      </c>
      <c r="L10" s="207">
        <v>4.0294117649999999</v>
      </c>
      <c r="M10" s="207">
        <v>2</v>
      </c>
      <c r="N10" s="175">
        <v>0.235294118</v>
      </c>
      <c r="O10" s="217">
        <v>179</v>
      </c>
      <c r="P10" s="207">
        <v>110</v>
      </c>
      <c r="Q10" s="207">
        <v>6.1240822320000001</v>
      </c>
      <c r="R10" s="207">
        <v>6.8266666669999996</v>
      </c>
      <c r="S10" s="207">
        <v>6.8666666669999996</v>
      </c>
      <c r="U10" s="594"/>
      <c r="V10" s="308"/>
    </row>
    <row r="11" spans="1:22" x14ac:dyDescent="0.2">
      <c r="A11" s="284" t="s">
        <v>85</v>
      </c>
      <c r="B11" s="285" t="s">
        <v>107</v>
      </c>
      <c r="C11" s="285" t="s">
        <v>237</v>
      </c>
      <c r="D11" s="216">
        <v>2756</v>
      </c>
      <c r="E11" s="253">
        <v>-1.2893982999999999E-2</v>
      </c>
      <c r="F11" s="175">
        <v>0.35838751600000002</v>
      </c>
      <c r="G11" s="297">
        <v>13.64948454</v>
      </c>
      <c r="H11" s="175">
        <v>3.5175879E-2</v>
      </c>
      <c r="I11" s="216">
        <v>202</v>
      </c>
      <c r="J11" s="298">
        <v>45</v>
      </c>
      <c r="K11" s="175">
        <v>2.5761974E-2</v>
      </c>
      <c r="L11" s="207">
        <v>4.3960396040000003</v>
      </c>
      <c r="M11" s="207">
        <v>2.2079207919999999</v>
      </c>
      <c r="N11" s="175">
        <v>0.11386138599999999</v>
      </c>
      <c r="O11" s="217">
        <v>46</v>
      </c>
      <c r="P11" s="207">
        <v>60</v>
      </c>
      <c r="Q11" s="207">
        <v>4.1342525400000003</v>
      </c>
      <c r="R11" s="207">
        <v>9.254807692</v>
      </c>
      <c r="S11" s="207">
        <v>1.211538462</v>
      </c>
      <c r="U11" s="594"/>
      <c r="V11" s="308"/>
    </row>
    <row r="12" spans="1:22" x14ac:dyDescent="0.2">
      <c r="A12" s="284" t="s">
        <v>53</v>
      </c>
      <c r="B12" s="285" t="s">
        <v>68</v>
      </c>
      <c r="C12" s="285" t="s">
        <v>164</v>
      </c>
      <c r="D12" s="216">
        <v>3288</v>
      </c>
      <c r="E12" s="253">
        <v>0.19389978199999999</v>
      </c>
      <c r="F12" s="175">
        <v>0.41965539200000002</v>
      </c>
      <c r="G12" s="297">
        <v>20.898148150000001</v>
      </c>
      <c r="H12" s="175">
        <v>0.4375</v>
      </c>
      <c r="I12" s="216">
        <v>115</v>
      </c>
      <c r="J12" s="298">
        <v>30</v>
      </c>
      <c r="K12" s="175">
        <v>0</v>
      </c>
      <c r="L12" s="207">
        <v>4.5078125</v>
      </c>
      <c r="M12" s="207">
        <v>2.2109375</v>
      </c>
      <c r="N12" s="175">
        <v>7.8125E-3</v>
      </c>
      <c r="O12" s="217">
        <v>7</v>
      </c>
      <c r="P12" s="207">
        <v>84</v>
      </c>
      <c r="Q12" s="207">
        <v>4.5994525550000001</v>
      </c>
      <c r="R12" s="207">
        <v>6.5328467149999998</v>
      </c>
      <c r="S12" s="207">
        <v>10.992700729999999</v>
      </c>
      <c r="U12" s="594"/>
      <c r="V12" s="308"/>
    </row>
    <row r="13" spans="1:22" x14ac:dyDescent="0.2">
      <c r="A13" s="284" t="s">
        <v>53</v>
      </c>
      <c r="B13" s="285" t="s">
        <v>73</v>
      </c>
      <c r="C13" s="285" t="s">
        <v>409</v>
      </c>
      <c r="D13" s="216">
        <v>11977</v>
      </c>
      <c r="E13" s="253">
        <v>-5.4994477E-2</v>
      </c>
      <c r="F13" s="175">
        <v>0.50192775099999998</v>
      </c>
      <c r="G13" s="297">
        <v>11.337009800000001</v>
      </c>
      <c r="H13" s="175">
        <v>0.161947905</v>
      </c>
      <c r="I13" s="216">
        <v>768</v>
      </c>
      <c r="J13" s="298">
        <v>51</v>
      </c>
      <c r="K13" s="175">
        <v>8.2825414999999999E-2</v>
      </c>
      <c r="L13" s="207">
        <v>5.4069898529999998</v>
      </c>
      <c r="M13" s="207">
        <v>2.517474634</v>
      </c>
      <c r="N13" s="175">
        <v>0.15896279599999999</v>
      </c>
      <c r="O13" s="217">
        <v>56</v>
      </c>
      <c r="P13" s="207">
        <v>62</v>
      </c>
      <c r="Q13" s="207">
        <v>4.8096351339999996</v>
      </c>
      <c r="R13" s="207">
        <v>1.3717816679999999</v>
      </c>
      <c r="S13" s="207">
        <v>1.148300721</v>
      </c>
      <c r="U13" s="594"/>
      <c r="V13" s="308"/>
    </row>
    <row r="14" spans="1:22" x14ac:dyDescent="0.2">
      <c r="A14" s="284" t="s">
        <v>53</v>
      </c>
      <c r="B14" s="285" t="s">
        <v>77</v>
      </c>
      <c r="C14" s="285" t="s">
        <v>365</v>
      </c>
      <c r="D14" s="216">
        <v>590</v>
      </c>
      <c r="E14" s="324">
        <v>-0.30506478199999998</v>
      </c>
      <c r="F14" s="175">
        <v>5.9481803E-2</v>
      </c>
      <c r="G14" s="297">
        <v>11.61904762</v>
      </c>
      <c r="H14" s="175">
        <v>0.53333333299999997</v>
      </c>
      <c r="I14" s="216">
        <v>44</v>
      </c>
      <c r="J14" s="298">
        <v>73</v>
      </c>
      <c r="K14" s="175">
        <v>0.43220339000000002</v>
      </c>
      <c r="L14" s="207">
        <v>5.8222222219999997</v>
      </c>
      <c r="M14" s="207">
        <v>2.3111111110000002</v>
      </c>
      <c r="N14" s="175">
        <v>4.4444444E-2</v>
      </c>
      <c r="O14" s="217">
        <v>49.5</v>
      </c>
      <c r="P14" s="207">
        <v>90</v>
      </c>
      <c r="Q14" s="207">
        <v>5.416949153</v>
      </c>
      <c r="R14" s="207">
        <v>0</v>
      </c>
      <c r="S14" s="207">
        <v>1.5416666670000001</v>
      </c>
      <c r="U14" s="594"/>
      <c r="V14" s="308"/>
    </row>
    <row r="15" spans="1:22" x14ac:dyDescent="0.2">
      <c r="A15" s="284" t="s">
        <v>53</v>
      </c>
      <c r="B15" s="285" t="s">
        <v>78</v>
      </c>
      <c r="C15" s="285" t="s">
        <v>189</v>
      </c>
      <c r="D15" s="216">
        <v>2681</v>
      </c>
      <c r="E15" s="324">
        <v>0.19155555599999999</v>
      </c>
      <c r="F15" s="175">
        <v>0.73051771099999996</v>
      </c>
      <c r="G15" s="297">
        <v>6.6331168829999996</v>
      </c>
      <c r="H15" s="175">
        <v>0</v>
      </c>
      <c r="I15" s="216">
        <v>378</v>
      </c>
      <c r="J15" s="298">
        <v>44</v>
      </c>
      <c r="K15" s="175">
        <v>1.2681835000000001E-2</v>
      </c>
      <c r="L15" s="207">
        <v>4</v>
      </c>
      <c r="M15" s="207">
        <v>2</v>
      </c>
      <c r="N15" s="175">
        <v>0</v>
      </c>
      <c r="O15" s="217" t="s">
        <v>229</v>
      </c>
      <c r="P15" s="207">
        <v>71</v>
      </c>
      <c r="Q15" s="207">
        <v>2.367773219</v>
      </c>
      <c r="R15" s="207">
        <v>6.9012658230000001</v>
      </c>
      <c r="S15" s="207">
        <v>4.0835443040000001</v>
      </c>
      <c r="U15" s="594"/>
      <c r="V15" s="308"/>
    </row>
    <row r="16" spans="1:22" x14ac:dyDescent="0.2">
      <c r="A16" s="284" t="s">
        <v>53</v>
      </c>
      <c r="B16" s="285" t="s">
        <v>80</v>
      </c>
      <c r="C16" s="285" t="s">
        <v>412</v>
      </c>
      <c r="D16" s="216">
        <v>4362</v>
      </c>
      <c r="E16" s="253">
        <v>1.6309412999999998E-2</v>
      </c>
      <c r="F16" s="175">
        <v>0.56634640400000003</v>
      </c>
      <c r="G16" s="297">
        <v>26.381944440000002</v>
      </c>
      <c r="H16" s="175">
        <v>1.8867925000000001E-2</v>
      </c>
      <c r="I16" s="216">
        <v>156</v>
      </c>
      <c r="J16" s="298">
        <v>41</v>
      </c>
      <c r="K16" s="175">
        <v>0</v>
      </c>
      <c r="L16" s="207">
        <v>4.0062893080000004</v>
      </c>
      <c r="M16" s="207">
        <v>2.0125786159999999</v>
      </c>
      <c r="N16" s="175">
        <v>6.2893080000000004E-3</v>
      </c>
      <c r="O16" s="217">
        <v>80</v>
      </c>
      <c r="P16" s="207">
        <v>128</v>
      </c>
      <c r="Q16" s="207">
        <v>1.8090325540000001</v>
      </c>
      <c r="R16" s="207">
        <v>23.558139529999998</v>
      </c>
      <c r="S16" s="207">
        <v>101.3662791</v>
      </c>
      <c r="U16" s="594"/>
      <c r="V16" s="308"/>
    </row>
    <row r="17" spans="1:22" x14ac:dyDescent="0.2">
      <c r="A17" s="284" t="s">
        <v>53</v>
      </c>
      <c r="B17" s="285" t="s">
        <v>200</v>
      </c>
      <c r="C17" s="285" t="s">
        <v>410</v>
      </c>
      <c r="D17" s="216">
        <v>1887</v>
      </c>
      <c r="E17" s="253">
        <v>7.0942111000000002E-2</v>
      </c>
      <c r="F17" s="175">
        <v>0.20309977400000001</v>
      </c>
      <c r="G17" s="297">
        <v>15.39784946</v>
      </c>
      <c r="H17" s="175">
        <v>0.43877550999999998</v>
      </c>
      <c r="I17" s="216">
        <v>106</v>
      </c>
      <c r="J17" s="298">
        <v>55</v>
      </c>
      <c r="K17" s="175">
        <v>0.13990461000000001</v>
      </c>
      <c r="L17" s="207">
        <v>4.6938775509999999</v>
      </c>
      <c r="M17" s="207">
        <v>2.0816326530000002</v>
      </c>
      <c r="N17" s="175">
        <v>0.20408163300000001</v>
      </c>
      <c r="O17" s="217">
        <v>32</v>
      </c>
      <c r="P17" s="207">
        <v>56</v>
      </c>
      <c r="Q17" s="207">
        <v>2.8167817309999998</v>
      </c>
      <c r="R17" s="207">
        <v>4</v>
      </c>
      <c r="S17" s="207">
        <v>13.43589744</v>
      </c>
      <c r="U17" s="594"/>
      <c r="V17" s="308"/>
    </row>
    <row r="18" spans="1:22" x14ac:dyDescent="0.2">
      <c r="A18" s="284" t="s">
        <v>5</v>
      </c>
      <c r="B18" s="285" t="s">
        <v>49</v>
      </c>
      <c r="C18" s="285" t="s">
        <v>340</v>
      </c>
      <c r="D18" s="216">
        <v>1200</v>
      </c>
      <c r="E18" s="253">
        <v>1.0101010000000001E-2</v>
      </c>
      <c r="F18" s="175">
        <v>0.34158838600000002</v>
      </c>
      <c r="G18" s="297">
        <v>16.79411765</v>
      </c>
      <c r="H18" s="175">
        <v>0.19444444399999999</v>
      </c>
      <c r="I18" s="216">
        <v>77</v>
      </c>
      <c r="J18" s="298">
        <v>52</v>
      </c>
      <c r="K18" s="175">
        <v>7.7499999999999999E-2</v>
      </c>
      <c r="L18" s="207">
        <v>4.6666666670000003</v>
      </c>
      <c r="M18" s="207">
        <v>2.3055555559999998</v>
      </c>
      <c r="N18" s="175">
        <v>0.23611111100000001</v>
      </c>
      <c r="O18" s="217">
        <v>93</v>
      </c>
      <c r="P18" s="207">
        <v>116</v>
      </c>
      <c r="Q18" s="207">
        <v>5.5016666670000003</v>
      </c>
      <c r="R18" s="207">
        <v>12.46753247</v>
      </c>
      <c r="S18" s="207">
        <v>9.0779220780000003</v>
      </c>
      <c r="U18" s="594"/>
      <c r="V18" s="308"/>
    </row>
    <row r="19" spans="1:22" x14ac:dyDescent="0.2">
      <c r="A19" s="284" t="s">
        <v>2</v>
      </c>
      <c r="B19" s="285" t="s">
        <v>0</v>
      </c>
      <c r="C19" s="285" t="s">
        <v>341</v>
      </c>
      <c r="D19" s="216">
        <v>3134</v>
      </c>
      <c r="E19" s="253">
        <v>7.3287670999999999E-2</v>
      </c>
      <c r="F19" s="175">
        <v>1</v>
      </c>
      <c r="G19" s="297">
        <v>12.88888889</v>
      </c>
      <c r="H19" s="175">
        <v>7.9051380000000008E-3</v>
      </c>
      <c r="I19" s="216">
        <v>206</v>
      </c>
      <c r="J19" s="298">
        <v>47</v>
      </c>
      <c r="K19" s="175">
        <v>1.4677727999999999E-2</v>
      </c>
      <c r="L19" s="207">
        <v>4.5928853749999998</v>
      </c>
      <c r="M19" s="207">
        <v>2.0079051379999999</v>
      </c>
      <c r="N19" s="175">
        <v>5.5335967999999999E-2</v>
      </c>
      <c r="O19" s="217">
        <v>44.5</v>
      </c>
      <c r="P19" s="207">
        <v>60</v>
      </c>
      <c r="Q19" s="207">
        <v>4.9855953910000004</v>
      </c>
      <c r="R19" s="207">
        <v>1.2332015810000001</v>
      </c>
      <c r="S19" s="207">
        <v>1.3596837939999999</v>
      </c>
      <c r="U19" s="594"/>
      <c r="V19" s="308"/>
    </row>
    <row r="20" spans="1:22" x14ac:dyDescent="0.2">
      <c r="A20" s="284" t="s">
        <v>2</v>
      </c>
      <c r="B20" s="285" t="s">
        <v>6</v>
      </c>
      <c r="C20" s="285" t="s">
        <v>411</v>
      </c>
      <c r="D20" s="216">
        <v>2242</v>
      </c>
      <c r="E20" s="324">
        <v>0.72064466599999999</v>
      </c>
      <c r="F20" s="175">
        <v>0.32840193299999998</v>
      </c>
      <c r="G20" s="297">
        <v>16.866141729999999</v>
      </c>
      <c r="H20" s="175">
        <v>6.0150375999999998E-2</v>
      </c>
      <c r="I20" s="216">
        <v>132</v>
      </c>
      <c r="J20" s="298">
        <v>45</v>
      </c>
      <c r="K20" s="175">
        <v>6.2444249999999996E-3</v>
      </c>
      <c r="L20" s="207">
        <v>4.0073529409999997</v>
      </c>
      <c r="M20" s="207">
        <v>2</v>
      </c>
      <c r="N20" s="175">
        <v>2.2058824000000001E-2</v>
      </c>
      <c r="O20" s="217">
        <v>11</v>
      </c>
      <c r="P20" s="207">
        <v>206</v>
      </c>
      <c r="Q20" s="207">
        <v>12.640339129999999</v>
      </c>
      <c r="R20" s="207">
        <v>7.7285714289999996</v>
      </c>
      <c r="S20" s="207">
        <v>14.03571429</v>
      </c>
      <c r="U20" s="594"/>
      <c r="V20" s="308"/>
    </row>
    <row r="21" spans="1:22" x14ac:dyDescent="0.2">
      <c r="A21" s="284" t="s">
        <v>2</v>
      </c>
      <c r="B21" s="285" t="s">
        <v>8</v>
      </c>
      <c r="C21" s="285" t="s">
        <v>325</v>
      </c>
      <c r="D21" s="216">
        <v>4904</v>
      </c>
      <c r="E21" s="253">
        <v>-7.3668304000000004E-2</v>
      </c>
      <c r="F21" s="175">
        <v>0.27646859800000001</v>
      </c>
      <c r="G21" s="297">
        <v>13.896296299999999</v>
      </c>
      <c r="H21" s="175">
        <v>0.194719472</v>
      </c>
      <c r="I21" s="216">
        <v>288</v>
      </c>
      <c r="J21" s="298">
        <v>52</v>
      </c>
      <c r="K21" s="175">
        <v>4.8531811000000001E-2</v>
      </c>
      <c r="L21" s="207">
        <v>6.3003300329999998</v>
      </c>
      <c r="M21" s="207">
        <v>2.9009900989999999</v>
      </c>
      <c r="N21" s="175">
        <v>2.3102310000000001E-2</v>
      </c>
      <c r="O21" s="217">
        <v>27</v>
      </c>
      <c r="P21" s="207">
        <v>90</v>
      </c>
      <c r="Q21" s="207">
        <v>4.6870665029999996</v>
      </c>
      <c r="R21" s="207">
        <v>3.9847560980000001</v>
      </c>
      <c r="S21" s="207">
        <v>2.8628048779999999</v>
      </c>
      <c r="U21" s="594"/>
      <c r="V21" s="308"/>
    </row>
    <row r="22" spans="1:22" s="308" customFormat="1" ht="13.5" thickBot="1" x14ac:dyDescent="0.25">
      <c r="A22" s="284" t="s">
        <v>12</v>
      </c>
      <c r="B22" s="285" t="s">
        <v>105</v>
      </c>
      <c r="C22" s="285" t="s">
        <v>246</v>
      </c>
      <c r="D22" s="352">
        <v>1840</v>
      </c>
      <c r="E22" s="595">
        <v>5.1744966440000004</v>
      </c>
      <c r="F22" s="354">
        <v>0.13321749199999999</v>
      </c>
      <c r="G22" s="355">
        <v>17.219178079999999</v>
      </c>
      <c r="H22" s="354">
        <v>0.10576923100000001</v>
      </c>
      <c r="I22" s="352">
        <v>115</v>
      </c>
      <c r="J22" s="356">
        <v>51</v>
      </c>
      <c r="K22" s="354">
        <v>3.6413042999999999E-2</v>
      </c>
      <c r="L22" s="357">
        <v>4.317307692</v>
      </c>
      <c r="M22" s="357">
        <v>2.365384615</v>
      </c>
      <c r="N22" s="354">
        <v>5.7692307999999998E-2</v>
      </c>
      <c r="O22" s="358">
        <v>69</v>
      </c>
      <c r="P22" s="357">
        <v>93</v>
      </c>
      <c r="Q22" s="357">
        <v>5.1719432310000002</v>
      </c>
      <c r="R22" s="357">
        <v>5.4529914530000001</v>
      </c>
      <c r="S22" s="357">
        <v>12.72649573</v>
      </c>
      <c r="U22" s="594"/>
    </row>
    <row r="23" spans="1:22" ht="13.5" thickTop="1" x14ac:dyDescent="0.2">
      <c r="A23" s="739" t="s">
        <v>121</v>
      </c>
      <c r="B23" s="740"/>
      <c r="C23" s="741"/>
      <c r="D23" s="219">
        <v>104973</v>
      </c>
      <c r="E23" s="359">
        <v>1.5399348E-2</v>
      </c>
      <c r="F23" s="220">
        <v>0.35629480299999999</v>
      </c>
      <c r="G23" s="362">
        <v>12.309703580000001</v>
      </c>
      <c r="H23" s="220">
        <v>0.151200945</v>
      </c>
      <c r="I23" s="219">
        <v>6053</v>
      </c>
      <c r="J23" s="360">
        <v>50</v>
      </c>
      <c r="K23" s="220">
        <v>6.9617901999999995E-2</v>
      </c>
      <c r="L23" s="361">
        <v>4.5689902279999997</v>
      </c>
      <c r="M23" s="361">
        <v>2.190228013</v>
      </c>
      <c r="N23" s="220">
        <v>0.221368078</v>
      </c>
      <c r="O23" s="360">
        <v>48</v>
      </c>
      <c r="P23" s="361">
        <v>79</v>
      </c>
      <c r="Q23" s="361">
        <v>5.1770134710000004</v>
      </c>
      <c r="R23" s="361">
        <v>3.7580586299999998</v>
      </c>
      <c r="S23" s="361">
        <v>6.9585208610000002</v>
      </c>
      <c r="U23" s="594"/>
    </row>
    <row r="25" spans="1:22" x14ac:dyDescent="0.2">
      <c r="A25" s="22" t="s">
        <v>479</v>
      </c>
      <c r="B25" s="1"/>
    </row>
    <row r="26" spans="1:22" x14ac:dyDescent="0.2">
      <c r="A26" s="1"/>
      <c r="B26" s="1"/>
    </row>
    <row r="27" spans="1:22" x14ac:dyDescent="0.2">
      <c r="A27" s="1" t="s">
        <v>326</v>
      </c>
      <c r="B27" s="1"/>
    </row>
    <row r="28" spans="1:22" ht="22.5" customHeight="1" x14ac:dyDescent="0.2">
      <c r="A28" s="656" t="s">
        <v>327</v>
      </c>
      <c r="B28" s="742"/>
      <c r="C28" s="742"/>
      <c r="D28" s="742"/>
      <c r="E28" s="742"/>
      <c r="F28" s="742"/>
      <c r="G28" s="742"/>
      <c r="H28" s="742"/>
      <c r="I28" s="742"/>
      <c r="J28" s="742"/>
      <c r="K28" s="742"/>
      <c r="L28" s="742"/>
      <c r="M28" s="742"/>
      <c r="N28" s="742"/>
      <c r="O28" s="742"/>
      <c r="P28" s="742"/>
      <c r="Q28" s="742"/>
      <c r="R28" s="346"/>
      <c r="S28" s="346"/>
    </row>
    <row r="29" spans="1:22" x14ac:dyDescent="0.2">
      <c r="A29" s="1"/>
      <c r="B29" s="1"/>
    </row>
    <row r="30" spans="1:22" x14ac:dyDescent="0.2">
      <c r="A30" s="1"/>
      <c r="B30" s="1"/>
    </row>
    <row r="31" spans="1:22" x14ac:dyDescent="0.2">
      <c r="A31" s="1"/>
      <c r="B31" s="1"/>
    </row>
    <row r="32" spans="1:22" ht="21" customHeight="1" x14ac:dyDescent="0.2">
      <c r="A32" s="656"/>
      <c r="B32" s="742"/>
      <c r="C32" s="742"/>
      <c r="D32" s="742"/>
      <c r="E32" s="742"/>
      <c r="F32" s="742"/>
      <c r="G32" s="742"/>
      <c r="H32" s="742"/>
      <c r="I32" s="742"/>
      <c r="J32" s="742"/>
      <c r="K32" s="742"/>
      <c r="L32" s="742"/>
      <c r="M32" s="742"/>
      <c r="N32" s="742"/>
      <c r="O32" s="742"/>
      <c r="P32" s="742"/>
      <c r="R32" s="346"/>
    </row>
    <row r="33" spans="1:18" x14ac:dyDescent="0.2">
      <c r="A33" s="656"/>
      <c r="B33" s="742"/>
      <c r="C33" s="742"/>
      <c r="D33" s="742"/>
      <c r="E33" s="742"/>
      <c r="F33" s="742"/>
      <c r="G33" s="742"/>
      <c r="H33" s="742"/>
      <c r="I33" s="742"/>
      <c r="J33" s="742"/>
      <c r="K33" s="742"/>
      <c r="L33" s="742"/>
      <c r="M33" s="742"/>
      <c r="N33" s="742"/>
      <c r="O33" s="742"/>
      <c r="P33" s="742"/>
      <c r="R33" s="346"/>
    </row>
  </sheetData>
  <mergeCells count="8">
    <mergeCell ref="A33:P33"/>
    <mergeCell ref="A1:A2"/>
    <mergeCell ref="B1:B2"/>
    <mergeCell ref="C1:C2"/>
    <mergeCell ref="A23:C23"/>
    <mergeCell ref="A32:P32"/>
    <mergeCell ref="A28:Q28"/>
    <mergeCell ref="D1:S1"/>
  </mergeCells>
  <pageMargins left="0.19685039370078741" right="3.937007874015748E-2" top="0.74803149606299213" bottom="0.74803149606299213" header="0.31496062992125984" footer="0.31496062992125984"/>
  <pageSetup paperSize="9" scale="96" orientation="landscape" r:id="rId1"/>
  <headerFooter>
    <oddHeader>&amp;C&amp;"Arial,Gras"&amp;UANNEXE 6.c&amp;U : PMSI SSR – Activité 2017 – Description de l’activité Adultes relative aux affections de l’appareil locomoteur en hospitalisation partiel&amp;"Arial,Normal"le</oddHeader>
    <oddFooter>&amp;C&amp;8Soins de suite et de réadaptation (SSR) - Bilan PMSI 2017</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sheetPr>
  <dimension ref="A1:U32"/>
  <sheetViews>
    <sheetView workbookViewId="0">
      <selection activeCell="V72" sqref="V72"/>
    </sheetView>
  </sheetViews>
  <sheetFormatPr baseColWidth="10" defaultRowHeight="12.75" x14ac:dyDescent="0.2"/>
  <cols>
    <col min="1" max="1" width="3" customWidth="1"/>
    <col min="2" max="2" width="7.5703125" customWidth="1"/>
    <col min="3" max="3" width="18.85546875" customWidth="1"/>
    <col min="4" max="4" width="6.85546875" customWidth="1"/>
    <col min="5" max="5" width="6" customWidth="1"/>
    <col min="6" max="6" width="7.140625" customWidth="1"/>
    <col min="7" max="7" width="6.7109375" customWidth="1"/>
    <col min="8" max="8" width="6.42578125" customWidth="1"/>
    <col min="9" max="9" width="6" customWidth="1"/>
    <col min="10" max="10" width="6.42578125" customWidth="1"/>
    <col min="11" max="11" width="8.85546875" customWidth="1"/>
    <col min="12" max="12" width="7.7109375" customWidth="1"/>
    <col min="13" max="13" width="6.85546875" customWidth="1"/>
    <col min="14" max="14" width="9.42578125" customWidth="1"/>
    <col min="15" max="15" width="9.140625" customWidth="1"/>
    <col min="16" max="16" width="10.28515625" customWidth="1"/>
    <col min="17" max="17" width="10.7109375" style="308" customWidth="1"/>
    <col min="18" max="18" width="10.5703125" style="308" customWidth="1"/>
  </cols>
  <sheetData>
    <row r="1" spans="1:21" ht="15.75" x14ac:dyDescent="0.2">
      <c r="A1" s="659" t="s">
        <v>112</v>
      </c>
      <c r="B1" s="659" t="s">
        <v>113</v>
      </c>
      <c r="C1" s="659" t="s">
        <v>114</v>
      </c>
      <c r="D1" s="733" t="s">
        <v>265</v>
      </c>
      <c r="E1" s="734"/>
      <c r="F1" s="734"/>
      <c r="G1" s="734"/>
      <c r="H1" s="734"/>
      <c r="I1" s="734"/>
      <c r="J1" s="734"/>
      <c r="K1" s="734"/>
      <c r="L1" s="734"/>
      <c r="M1" s="734"/>
      <c r="N1" s="734"/>
      <c r="O1" s="735"/>
      <c r="P1" s="735"/>
      <c r="Q1" s="735"/>
      <c r="R1" s="735"/>
    </row>
    <row r="2" spans="1:21" ht="90" x14ac:dyDescent="0.2">
      <c r="A2" s="729"/>
      <c r="B2" s="729"/>
      <c r="C2" s="729"/>
      <c r="D2" s="218" t="s">
        <v>115</v>
      </c>
      <c r="E2" s="218" t="s">
        <v>494</v>
      </c>
      <c r="F2" s="218" t="s">
        <v>295</v>
      </c>
      <c r="G2" s="218" t="s">
        <v>257</v>
      </c>
      <c r="H2" s="255" t="s">
        <v>149</v>
      </c>
      <c r="I2" s="218" t="s">
        <v>230</v>
      </c>
      <c r="J2" s="218" t="s">
        <v>231</v>
      </c>
      <c r="K2" s="218" t="s">
        <v>258</v>
      </c>
      <c r="L2" s="218" t="s">
        <v>259</v>
      </c>
      <c r="M2" s="218" t="s">
        <v>293</v>
      </c>
      <c r="N2" s="283" t="s">
        <v>232</v>
      </c>
      <c r="O2" s="283" t="s">
        <v>569</v>
      </c>
      <c r="P2" s="283" t="s">
        <v>260</v>
      </c>
      <c r="Q2" s="283" t="s">
        <v>378</v>
      </c>
      <c r="R2" s="283" t="s">
        <v>379</v>
      </c>
    </row>
    <row r="3" spans="1:21" x14ac:dyDescent="0.2">
      <c r="A3" s="284" t="s">
        <v>21</v>
      </c>
      <c r="B3" s="285" t="s">
        <v>20</v>
      </c>
      <c r="C3" s="285" t="s">
        <v>165</v>
      </c>
      <c r="D3" s="216">
        <v>6519</v>
      </c>
      <c r="E3" s="253">
        <v>2.2909147967989929E-2</v>
      </c>
      <c r="F3" s="175">
        <v>0.90857142857142859</v>
      </c>
      <c r="G3" s="216">
        <v>183</v>
      </c>
      <c r="H3" s="216">
        <v>161</v>
      </c>
      <c r="I3" s="298">
        <v>62</v>
      </c>
      <c r="J3" s="175">
        <v>0.10154931737996625</v>
      </c>
      <c r="K3" s="207">
        <v>9.4906832298136639</v>
      </c>
      <c r="L3" s="207">
        <v>3.6211180124223601</v>
      </c>
      <c r="M3" s="175">
        <v>0.11801242236024845</v>
      </c>
      <c r="N3" s="217">
        <v>12</v>
      </c>
      <c r="O3" s="207">
        <v>89</v>
      </c>
      <c r="P3" s="207">
        <v>3.2191836734693879</v>
      </c>
      <c r="Q3" s="207">
        <v>3.721311475409836</v>
      </c>
      <c r="R3" s="207">
        <v>12.076502732240437</v>
      </c>
      <c r="T3" s="308"/>
    </row>
    <row r="4" spans="1:21" s="308" customFormat="1" x14ac:dyDescent="0.2">
      <c r="A4" s="284" t="s">
        <v>21</v>
      </c>
      <c r="B4" s="285" t="s">
        <v>317</v>
      </c>
      <c r="C4" s="285" t="s">
        <v>318</v>
      </c>
      <c r="D4" s="216">
        <v>133</v>
      </c>
      <c r="E4" s="253" t="s">
        <v>229</v>
      </c>
      <c r="F4" s="175">
        <v>0.45238095238095238</v>
      </c>
      <c r="G4" s="216">
        <v>11</v>
      </c>
      <c r="H4" s="216">
        <v>9</v>
      </c>
      <c r="I4" s="298">
        <v>67</v>
      </c>
      <c r="J4" s="175">
        <v>0.24812030075187969</v>
      </c>
      <c r="K4" s="207">
        <v>9.0909090909090917</v>
      </c>
      <c r="L4" s="207">
        <v>3.0909090909090908</v>
      </c>
      <c r="M4" s="175">
        <v>0</v>
      </c>
      <c r="N4" s="217" t="s">
        <v>229</v>
      </c>
      <c r="O4" s="207">
        <v>80</v>
      </c>
      <c r="P4" s="207">
        <v>4</v>
      </c>
      <c r="Q4" s="207">
        <v>1.3636363636363635</v>
      </c>
      <c r="R4" s="207">
        <v>4.1818181818181817</v>
      </c>
    </row>
    <row r="5" spans="1:21" x14ac:dyDescent="0.2">
      <c r="A5" s="284" t="s">
        <v>21</v>
      </c>
      <c r="B5" s="285" t="s">
        <v>42</v>
      </c>
      <c r="C5" s="285" t="s">
        <v>405</v>
      </c>
      <c r="D5" s="216">
        <v>11991</v>
      </c>
      <c r="E5" s="253">
        <v>-9.0902198635329778E-2</v>
      </c>
      <c r="F5" s="175">
        <v>0.808127780024262</v>
      </c>
      <c r="G5" s="216">
        <v>242</v>
      </c>
      <c r="H5" s="216">
        <v>207</v>
      </c>
      <c r="I5" s="298">
        <v>60</v>
      </c>
      <c r="J5" s="175">
        <v>4.7619047619047616E-2</v>
      </c>
      <c r="K5" s="207">
        <v>10.210526315789474</v>
      </c>
      <c r="L5" s="207">
        <v>4.3827751196172251</v>
      </c>
      <c r="M5" s="175">
        <v>6.2200956937799042E-2</v>
      </c>
      <c r="N5" s="217">
        <v>19</v>
      </c>
      <c r="O5" s="207">
        <v>82.5</v>
      </c>
      <c r="P5" s="207">
        <v>3.3063330040610253</v>
      </c>
      <c r="Q5" s="207">
        <v>1.0826446280991735</v>
      </c>
      <c r="R5" s="207">
        <v>25.34297520661157</v>
      </c>
      <c r="T5" s="308"/>
      <c r="U5" s="308"/>
    </row>
    <row r="6" spans="1:21" s="308" customFormat="1" x14ac:dyDescent="0.2">
      <c r="A6" s="291" t="s">
        <v>26</v>
      </c>
      <c r="B6" s="351" t="s">
        <v>44</v>
      </c>
      <c r="C6" s="351" t="s">
        <v>406</v>
      </c>
      <c r="D6" s="216">
        <v>6524</v>
      </c>
      <c r="E6" s="324">
        <v>0.56826923076923075</v>
      </c>
      <c r="F6" s="175">
        <v>0.77528223410576347</v>
      </c>
      <c r="G6" s="216">
        <v>135</v>
      </c>
      <c r="H6" s="216">
        <v>119</v>
      </c>
      <c r="I6" s="298">
        <v>70</v>
      </c>
      <c r="J6" s="175">
        <v>0.36572654812998162</v>
      </c>
      <c r="K6" s="207">
        <v>10.041322314049587</v>
      </c>
      <c r="L6" s="207">
        <v>3.4628099173553717</v>
      </c>
      <c r="M6" s="175">
        <v>0.20661157024793389</v>
      </c>
      <c r="N6" s="217">
        <v>11</v>
      </c>
      <c r="O6" s="207">
        <v>73</v>
      </c>
      <c r="P6" s="207">
        <v>2.8332292317301686</v>
      </c>
      <c r="Q6" s="207">
        <v>1.6148148148148149</v>
      </c>
      <c r="R6" s="207">
        <v>13.518518518518519</v>
      </c>
    </row>
    <row r="7" spans="1:21" x14ac:dyDescent="0.2">
      <c r="A7" s="284" t="s">
        <v>26</v>
      </c>
      <c r="B7" s="285" t="s">
        <v>46</v>
      </c>
      <c r="C7" s="285" t="s">
        <v>222</v>
      </c>
      <c r="D7" s="216">
        <v>6901</v>
      </c>
      <c r="E7" s="253">
        <v>-1.3014874141876409E-2</v>
      </c>
      <c r="F7" s="175">
        <v>0.81331761932822633</v>
      </c>
      <c r="G7" s="216">
        <v>170</v>
      </c>
      <c r="H7" s="216">
        <v>148</v>
      </c>
      <c r="I7" s="298">
        <v>61</v>
      </c>
      <c r="J7" s="175">
        <v>7.8394435589045061E-2</v>
      </c>
      <c r="K7" s="207">
        <v>9.8648648648648649</v>
      </c>
      <c r="L7" s="207">
        <v>3.3310810810810811</v>
      </c>
      <c r="M7" s="175">
        <v>2.0270270270270271E-2</v>
      </c>
      <c r="N7" s="217">
        <v>4</v>
      </c>
      <c r="O7" s="207">
        <v>90.5</v>
      </c>
      <c r="P7" s="207">
        <v>3.1873755475906012</v>
      </c>
      <c r="Q7" s="207">
        <v>4.2823529411764705</v>
      </c>
      <c r="R7" s="207">
        <v>5.7058823529411766</v>
      </c>
      <c r="T7" s="308"/>
      <c r="U7" s="308"/>
    </row>
    <row r="8" spans="1:21" x14ac:dyDescent="0.2">
      <c r="A8" s="284" t="s">
        <v>34</v>
      </c>
      <c r="B8" s="285" t="s">
        <v>93</v>
      </c>
      <c r="C8" s="285" t="s">
        <v>175</v>
      </c>
      <c r="D8" s="216">
        <v>24968</v>
      </c>
      <c r="E8" s="253">
        <v>-2.9200202185154955E-2</v>
      </c>
      <c r="F8" s="175">
        <v>0.77993315215693626</v>
      </c>
      <c r="G8" s="216">
        <v>717</v>
      </c>
      <c r="H8" s="216">
        <v>368</v>
      </c>
      <c r="I8" s="298">
        <v>52</v>
      </c>
      <c r="J8" s="175">
        <v>2.9958346683755206E-2</v>
      </c>
      <c r="K8" s="207">
        <v>10.829305135951662</v>
      </c>
      <c r="L8" s="207">
        <v>3.892749244712991</v>
      </c>
      <c r="M8" s="175">
        <v>0.18126888217522658</v>
      </c>
      <c r="N8" s="217">
        <v>14</v>
      </c>
      <c r="O8" s="207">
        <v>100</v>
      </c>
      <c r="P8" s="207">
        <v>3.7954651585119077</v>
      </c>
      <c r="Q8" s="207">
        <v>2.2900976290097628</v>
      </c>
      <c r="R8" s="207">
        <v>26.206415620641561</v>
      </c>
      <c r="T8" s="308"/>
      <c r="U8" s="308"/>
    </row>
    <row r="9" spans="1:21" x14ac:dyDescent="0.2">
      <c r="A9" s="284" t="s">
        <v>85</v>
      </c>
      <c r="B9" s="285" t="s">
        <v>87</v>
      </c>
      <c r="C9" s="285" t="s">
        <v>408</v>
      </c>
      <c r="D9" s="216">
        <v>2582</v>
      </c>
      <c r="E9" s="253">
        <v>2.9095257074531755E-2</v>
      </c>
      <c r="F9" s="175">
        <v>0.8191624365482234</v>
      </c>
      <c r="G9" s="216">
        <v>52</v>
      </c>
      <c r="H9" s="216">
        <v>48</v>
      </c>
      <c r="I9" s="298">
        <v>69</v>
      </c>
      <c r="J9" s="175">
        <v>0.33423702556158019</v>
      </c>
      <c r="K9" s="207">
        <v>10.292682926829269</v>
      </c>
      <c r="L9" s="207">
        <v>3.5121951219512195</v>
      </c>
      <c r="M9" s="175">
        <v>0.17073170731707318</v>
      </c>
      <c r="N9" s="217">
        <v>96</v>
      </c>
      <c r="O9" s="207">
        <v>116.5</v>
      </c>
      <c r="P9" s="207">
        <v>3.1807291666666666</v>
      </c>
      <c r="Q9" s="207">
        <v>3.7307692307692308</v>
      </c>
      <c r="R9" s="207">
        <v>18.192307692307693</v>
      </c>
      <c r="T9" s="308"/>
      <c r="U9" s="308"/>
    </row>
    <row r="10" spans="1:21" x14ac:dyDescent="0.2">
      <c r="A10" s="284" t="s">
        <v>85</v>
      </c>
      <c r="B10" s="285" t="s">
        <v>107</v>
      </c>
      <c r="C10" s="285" t="s">
        <v>237</v>
      </c>
      <c r="D10" s="216">
        <v>8229</v>
      </c>
      <c r="E10" s="324">
        <v>0.12494873547505136</v>
      </c>
      <c r="F10" s="175">
        <v>0.73650765237626425</v>
      </c>
      <c r="G10" s="216">
        <v>200</v>
      </c>
      <c r="H10" s="216">
        <v>181</v>
      </c>
      <c r="I10" s="298">
        <v>60</v>
      </c>
      <c r="J10" s="175">
        <v>0.14473204520597885</v>
      </c>
      <c r="K10" s="207">
        <v>10.177514792899409</v>
      </c>
      <c r="L10" s="207">
        <v>3.5147928994082842</v>
      </c>
      <c r="M10" s="175">
        <v>7.6923076923076927E-2</v>
      </c>
      <c r="N10" s="217">
        <v>19</v>
      </c>
      <c r="O10" s="207">
        <v>60</v>
      </c>
      <c r="P10" s="207">
        <v>2.1437154920428712</v>
      </c>
      <c r="Q10" s="207">
        <v>0.66</v>
      </c>
      <c r="R10" s="207">
        <v>8.3350000000000009</v>
      </c>
      <c r="T10" s="308"/>
      <c r="U10" s="308"/>
    </row>
    <row r="11" spans="1:21" x14ac:dyDescent="0.2">
      <c r="A11" s="284" t="s">
        <v>53</v>
      </c>
      <c r="B11" s="285" t="s">
        <v>54</v>
      </c>
      <c r="C11" s="285" t="s">
        <v>55</v>
      </c>
      <c r="D11" s="216">
        <v>1888</v>
      </c>
      <c r="E11" s="324">
        <v>0.21414790996784561</v>
      </c>
      <c r="F11" s="175">
        <v>1</v>
      </c>
      <c r="G11" s="216">
        <v>54</v>
      </c>
      <c r="H11" s="216">
        <v>49</v>
      </c>
      <c r="I11" s="298">
        <v>79</v>
      </c>
      <c r="J11" s="175">
        <v>0.69809322033898302</v>
      </c>
      <c r="K11" s="207">
        <v>10.708333333333334</v>
      </c>
      <c r="L11" s="207">
        <v>3.7291666666666665</v>
      </c>
      <c r="M11" s="175">
        <v>6.25E-2</v>
      </c>
      <c r="N11" s="217">
        <v>27</v>
      </c>
      <c r="O11" s="207">
        <v>69</v>
      </c>
      <c r="P11" s="207">
        <v>2.2107988165680474</v>
      </c>
      <c r="Q11" s="207">
        <v>1.8888888888888888</v>
      </c>
      <c r="R11" s="207">
        <v>18.185185185185187</v>
      </c>
      <c r="T11" s="308"/>
      <c r="U11" s="308"/>
    </row>
    <row r="12" spans="1:21" x14ac:dyDescent="0.2">
      <c r="A12" s="284" t="s">
        <v>53</v>
      </c>
      <c r="B12" s="285" t="s">
        <v>68</v>
      </c>
      <c r="C12" s="285" t="s">
        <v>164</v>
      </c>
      <c r="D12" s="216">
        <v>5632</v>
      </c>
      <c r="E12" s="253">
        <v>4.0073868882733121E-2</v>
      </c>
      <c r="F12" s="175">
        <v>0.60670042012280512</v>
      </c>
      <c r="G12" s="216">
        <v>124</v>
      </c>
      <c r="H12" s="216">
        <v>71</v>
      </c>
      <c r="I12" s="298">
        <v>31</v>
      </c>
      <c r="J12" s="175">
        <v>0</v>
      </c>
      <c r="K12" s="207">
        <v>8.336363636363636</v>
      </c>
      <c r="L12" s="207">
        <v>2.8</v>
      </c>
      <c r="M12" s="175">
        <v>0.17272727272727273</v>
      </c>
      <c r="N12" s="217">
        <v>19</v>
      </c>
      <c r="O12" s="207">
        <v>104</v>
      </c>
      <c r="P12" s="207">
        <v>3.3845808046752079</v>
      </c>
      <c r="Q12" s="207">
        <v>27.677419354838708</v>
      </c>
      <c r="R12" s="207">
        <v>45.41935483870968</v>
      </c>
      <c r="T12" s="308"/>
      <c r="U12" s="308"/>
    </row>
    <row r="13" spans="1:21" x14ac:dyDescent="0.2">
      <c r="A13" s="284" t="s">
        <v>53</v>
      </c>
      <c r="B13" s="285" t="s">
        <v>73</v>
      </c>
      <c r="C13" s="285" t="s">
        <v>188</v>
      </c>
      <c r="D13" s="216">
        <v>26384</v>
      </c>
      <c r="E13" s="253">
        <v>4.7940580688723866E-2</v>
      </c>
      <c r="F13" s="175">
        <v>0.60587411302730387</v>
      </c>
      <c r="G13" s="216">
        <v>781</v>
      </c>
      <c r="H13" s="216">
        <v>565</v>
      </c>
      <c r="I13" s="298">
        <v>58</v>
      </c>
      <c r="J13" s="175">
        <v>0.12174044875682231</v>
      </c>
      <c r="K13" s="207">
        <v>10.613986013986015</v>
      </c>
      <c r="L13" s="207">
        <v>4.8181818181818183</v>
      </c>
      <c r="M13" s="175">
        <v>0.10069930069930071</v>
      </c>
      <c r="N13" s="217">
        <v>10</v>
      </c>
      <c r="O13" s="207">
        <v>94</v>
      </c>
      <c r="P13" s="207">
        <v>3.1550356661844665</v>
      </c>
      <c r="Q13" s="207">
        <v>4.0998719590268884</v>
      </c>
      <c r="R13" s="207">
        <v>11.084507042253522</v>
      </c>
      <c r="T13" s="308"/>
      <c r="U13" s="308"/>
    </row>
    <row r="14" spans="1:21" x14ac:dyDescent="0.2">
      <c r="A14" s="284" t="s">
        <v>53</v>
      </c>
      <c r="B14" s="285" t="s">
        <v>77</v>
      </c>
      <c r="C14" s="285" t="s">
        <v>391</v>
      </c>
      <c r="D14" s="216">
        <v>9573</v>
      </c>
      <c r="E14" s="253">
        <v>4.3013008812420317E-3</v>
      </c>
      <c r="F14" s="175">
        <v>0.88614273812829769</v>
      </c>
      <c r="G14" s="216">
        <v>143</v>
      </c>
      <c r="H14" s="216">
        <v>124</v>
      </c>
      <c r="I14" s="298">
        <v>82</v>
      </c>
      <c r="J14" s="175">
        <v>0.8239841220098193</v>
      </c>
      <c r="K14" s="207">
        <v>11.788135593220339</v>
      </c>
      <c r="L14" s="207">
        <v>5.1440677966101696</v>
      </c>
      <c r="M14" s="175">
        <v>0.16949152542372881</v>
      </c>
      <c r="N14" s="217">
        <v>7</v>
      </c>
      <c r="O14" s="207">
        <v>81</v>
      </c>
      <c r="P14" s="207">
        <v>3.307969448047269</v>
      </c>
      <c r="Q14" s="207">
        <v>3.5314685314685317</v>
      </c>
      <c r="R14" s="207">
        <v>15.342657342657343</v>
      </c>
      <c r="T14" s="308"/>
      <c r="U14" s="308"/>
    </row>
    <row r="15" spans="1:21" x14ac:dyDescent="0.2">
      <c r="A15" s="284" t="s">
        <v>53</v>
      </c>
      <c r="B15" s="285" t="s">
        <v>78</v>
      </c>
      <c r="C15" s="285" t="s">
        <v>189</v>
      </c>
      <c r="D15" s="216">
        <v>8242</v>
      </c>
      <c r="E15" s="253">
        <v>3.8427617487715837E-2</v>
      </c>
      <c r="F15" s="175">
        <v>0.70240327254133283</v>
      </c>
      <c r="G15" s="216">
        <v>358</v>
      </c>
      <c r="H15" s="216">
        <v>223</v>
      </c>
      <c r="I15" s="298">
        <v>62</v>
      </c>
      <c r="J15" s="175">
        <v>0.13649599611744723</v>
      </c>
      <c r="K15" s="207">
        <v>9.8493975903614466</v>
      </c>
      <c r="L15" s="207">
        <v>3.0240963855421685</v>
      </c>
      <c r="M15" s="175">
        <v>1.2048192771084338E-2</v>
      </c>
      <c r="N15" s="217">
        <v>4.5</v>
      </c>
      <c r="O15" s="207">
        <v>93</v>
      </c>
      <c r="P15" s="207">
        <v>3.0765635074145714</v>
      </c>
      <c r="Q15" s="207">
        <v>0.61452513966480449</v>
      </c>
      <c r="R15" s="207">
        <v>12.259776536312849</v>
      </c>
      <c r="T15" s="308"/>
      <c r="U15" s="308"/>
    </row>
    <row r="16" spans="1:21" s="308" customFormat="1" x14ac:dyDescent="0.2">
      <c r="A16" s="291" t="s">
        <v>53</v>
      </c>
      <c r="B16" s="351" t="s">
        <v>200</v>
      </c>
      <c r="C16" s="285" t="s">
        <v>415</v>
      </c>
      <c r="D16" s="216">
        <v>3727</v>
      </c>
      <c r="E16" s="324">
        <v>-0.1030084235860409</v>
      </c>
      <c r="F16" s="175">
        <v>0.75292929292929289</v>
      </c>
      <c r="G16" s="216">
        <v>94</v>
      </c>
      <c r="H16" s="216">
        <v>83</v>
      </c>
      <c r="I16" s="298">
        <v>78</v>
      </c>
      <c r="J16" s="175">
        <v>0.70485645291118859</v>
      </c>
      <c r="K16" s="207">
        <v>10.530864197530864</v>
      </c>
      <c r="L16" s="207">
        <v>3.5555555555555554</v>
      </c>
      <c r="M16" s="175">
        <v>8.6419753086419748E-2</v>
      </c>
      <c r="N16" s="217">
        <v>7</v>
      </c>
      <c r="O16" s="207">
        <v>82</v>
      </c>
      <c r="P16" s="207">
        <v>2.478743068391867</v>
      </c>
      <c r="Q16" s="207">
        <v>0.58510638297872342</v>
      </c>
      <c r="R16" s="207">
        <v>17.776595744680851</v>
      </c>
    </row>
    <row r="17" spans="1:21" x14ac:dyDescent="0.2">
      <c r="A17" s="284" t="s">
        <v>5</v>
      </c>
      <c r="B17" s="285" t="s">
        <v>49</v>
      </c>
      <c r="C17" s="285" t="s">
        <v>393</v>
      </c>
      <c r="D17" s="216">
        <v>3693</v>
      </c>
      <c r="E17" s="324">
        <v>0.12728937728937728</v>
      </c>
      <c r="F17" s="175">
        <v>0.7154203796977916</v>
      </c>
      <c r="G17" s="216">
        <v>159</v>
      </c>
      <c r="H17" s="216">
        <v>120</v>
      </c>
      <c r="I17" s="298">
        <v>63</v>
      </c>
      <c r="J17" s="175">
        <v>0.10289737340915245</v>
      </c>
      <c r="K17" s="207">
        <v>10.25</v>
      </c>
      <c r="L17" s="207">
        <v>3.4605263157894739</v>
      </c>
      <c r="M17" s="175">
        <v>8.5526315789473686E-2</v>
      </c>
      <c r="N17" s="217">
        <v>24</v>
      </c>
      <c r="O17" s="207">
        <v>151</v>
      </c>
      <c r="P17" s="207">
        <v>5.4759717314487633</v>
      </c>
      <c r="Q17" s="207">
        <v>21.144654088050313</v>
      </c>
      <c r="R17" s="207">
        <v>35.320754716981135</v>
      </c>
      <c r="T17" s="308"/>
      <c r="U17" s="308"/>
    </row>
    <row r="18" spans="1:21" x14ac:dyDescent="0.2">
      <c r="A18" s="284" t="s">
        <v>2</v>
      </c>
      <c r="B18" s="285" t="s">
        <v>6</v>
      </c>
      <c r="C18" s="285" t="s">
        <v>411</v>
      </c>
      <c r="D18" s="216">
        <v>3370</v>
      </c>
      <c r="E18" s="253">
        <v>-2.4037069215175233E-2</v>
      </c>
      <c r="F18" s="175">
        <v>0.8938992042440318</v>
      </c>
      <c r="G18" s="216">
        <v>97</v>
      </c>
      <c r="H18" s="216">
        <v>89</v>
      </c>
      <c r="I18" s="298">
        <v>63</v>
      </c>
      <c r="J18" s="175">
        <v>0.12106824925816023</v>
      </c>
      <c r="K18" s="207">
        <v>8.3132530120481931</v>
      </c>
      <c r="L18" s="207">
        <v>2.6144578313253013</v>
      </c>
      <c r="M18" s="175">
        <v>6.0240963855421686E-2</v>
      </c>
      <c r="N18" s="217">
        <v>15</v>
      </c>
      <c r="O18" s="207">
        <v>251</v>
      </c>
      <c r="P18" s="207">
        <v>9.7100082034454474</v>
      </c>
      <c r="Q18" s="207">
        <v>44.690721649484537</v>
      </c>
      <c r="R18" s="207">
        <v>69.505154639175259</v>
      </c>
      <c r="T18" s="308"/>
      <c r="U18" s="308"/>
    </row>
    <row r="19" spans="1:21" x14ac:dyDescent="0.2">
      <c r="A19" s="284" t="s">
        <v>2</v>
      </c>
      <c r="B19" s="285" t="s">
        <v>8</v>
      </c>
      <c r="C19" s="285" t="s">
        <v>325</v>
      </c>
      <c r="D19" s="216">
        <v>11329</v>
      </c>
      <c r="E19" s="253">
        <v>4.1172686333976749E-2</v>
      </c>
      <c r="F19" s="175">
        <v>0.73417147300887819</v>
      </c>
      <c r="G19" s="216">
        <v>273</v>
      </c>
      <c r="H19" s="216">
        <v>193</v>
      </c>
      <c r="I19" s="298">
        <v>65</v>
      </c>
      <c r="J19" s="175">
        <v>0.16832906699620442</v>
      </c>
      <c r="K19" s="207">
        <v>11.327800829875519</v>
      </c>
      <c r="L19" s="207">
        <v>4</v>
      </c>
      <c r="M19" s="175">
        <v>0.17842323651452283</v>
      </c>
      <c r="N19" s="217">
        <v>16</v>
      </c>
      <c r="O19" s="207">
        <v>122</v>
      </c>
      <c r="P19" s="207">
        <v>4.0673733804475853</v>
      </c>
      <c r="Q19" s="207">
        <v>2.0732600732600734</v>
      </c>
      <c r="R19" s="207">
        <v>48.073260073260073</v>
      </c>
      <c r="T19" s="308"/>
      <c r="U19" s="308"/>
    </row>
    <row r="20" spans="1:21" ht="13.5" thickBot="1" x14ac:dyDescent="0.25">
      <c r="A20" s="284" t="s">
        <v>12</v>
      </c>
      <c r="B20" s="285" t="s">
        <v>105</v>
      </c>
      <c r="C20" s="285" t="s">
        <v>246</v>
      </c>
      <c r="D20" s="216">
        <v>7902</v>
      </c>
      <c r="E20" s="253">
        <v>-8.0735225686365708E-2</v>
      </c>
      <c r="F20" s="175">
        <v>0.93459491425192198</v>
      </c>
      <c r="G20" s="216">
        <v>159</v>
      </c>
      <c r="H20" s="216">
        <v>126</v>
      </c>
      <c r="I20" s="298">
        <v>64</v>
      </c>
      <c r="J20" s="175">
        <v>0.28688939508985067</v>
      </c>
      <c r="K20" s="207">
        <v>9.7898550724637676</v>
      </c>
      <c r="L20" s="207">
        <v>4.5434782608695654</v>
      </c>
      <c r="M20" s="175">
        <v>5.0724637681159424E-2</v>
      </c>
      <c r="N20" s="217">
        <v>21</v>
      </c>
      <c r="O20" s="207">
        <v>94</v>
      </c>
      <c r="P20" s="207">
        <v>4.1314727049324205</v>
      </c>
      <c r="Q20" s="207">
        <v>13.044025157232705</v>
      </c>
      <c r="R20" s="207">
        <v>21.490566037735849</v>
      </c>
      <c r="T20" s="308"/>
      <c r="U20" s="308"/>
    </row>
    <row r="21" spans="1:21" ht="13.5" thickTop="1" x14ac:dyDescent="0.2">
      <c r="A21" s="739" t="s">
        <v>121</v>
      </c>
      <c r="B21" s="740"/>
      <c r="C21" s="741"/>
      <c r="D21" s="219">
        <v>149587</v>
      </c>
      <c r="E21" s="359">
        <v>2.2922009E-2</v>
      </c>
      <c r="F21" s="220">
        <v>0.73630868599999999</v>
      </c>
      <c r="G21" s="219">
        <v>3952</v>
      </c>
      <c r="H21" s="219">
        <v>2844</v>
      </c>
      <c r="I21" s="360">
        <v>62</v>
      </c>
      <c r="J21" s="220">
        <v>0.18803104500000001</v>
      </c>
      <c r="K21" s="361">
        <v>10.3420904</v>
      </c>
      <c r="L21" s="361">
        <v>3.9336158189999999</v>
      </c>
      <c r="M21" s="220">
        <v>0.111016949</v>
      </c>
      <c r="N21" s="360">
        <v>13</v>
      </c>
      <c r="O21" s="361">
        <v>95</v>
      </c>
      <c r="P21" s="361">
        <v>3.5188673370000001</v>
      </c>
      <c r="Q21" s="361">
        <v>5.4972165989999997</v>
      </c>
      <c r="R21" s="361">
        <v>21.510880570000001</v>
      </c>
      <c r="T21" s="308"/>
      <c r="U21" s="308"/>
    </row>
    <row r="23" spans="1:21" x14ac:dyDescent="0.2">
      <c r="A23" s="22" t="s">
        <v>479</v>
      </c>
      <c r="B23" s="1"/>
    </row>
    <row r="24" spans="1:21" x14ac:dyDescent="0.2">
      <c r="A24" s="1"/>
      <c r="B24" s="1"/>
    </row>
    <row r="25" spans="1:21" x14ac:dyDescent="0.2">
      <c r="A25" s="1"/>
      <c r="B25" s="1"/>
    </row>
    <row r="26" spans="1:21" x14ac:dyDescent="0.2">
      <c r="A26" s="1"/>
      <c r="B26" s="1"/>
    </row>
    <row r="27" spans="1:21" x14ac:dyDescent="0.2">
      <c r="A27" s="1"/>
      <c r="B27" s="1"/>
    </row>
    <row r="28" spans="1:21" x14ac:dyDescent="0.2">
      <c r="A28" s="1"/>
      <c r="B28" s="1"/>
    </row>
    <row r="29" spans="1:21" x14ac:dyDescent="0.2">
      <c r="A29" s="292"/>
      <c r="B29" s="1"/>
    </row>
    <row r="30" spans="1:21" x14ac:dyDescent="0.2">
      <c r="A30" s="1"/>
      <c r="B30" s="1"/>
    </row>
    <row r="31" spans="1:21" ht="21" customHeight="1" x14ac:dyDescent="0.2">
      <c r="A31" s="656"/>
      <c r="B31" s="742"/>
      <c r="C31" s="742"/>
      <c r="D31" s="742"/>
      <c r="E31" s="742"/>
      <c r="F31" s="742"/>
      <c r="G31" s="742"/>
      <c r="H31" s="742"/>
      <c r="I31" s="742"/>
      <c r="J31" s="742"/>
      <c r="K31" s="742"/>
      <c r="L31" s="742"/>
      <c r="M31" s="742"/>
      <c r="N31" s="742"/>
      <c r="O31" s="742"/>
      <c r="P31" s="288"/>
      <c r="Q31" s="346"/>
    </row>
    <row r="32" spans="1:21" x14ac:dyDescent="0.2">
      <c r="A32" s="656"/>
      <c r="B32" s="742"/>
      <c r="C32" s="742"/>
      <c r="D32" s="742"/>
      <c r="E32" s="742"/>
      <c r="F32" s="742"/>
      <c r="G32" s="742"/>
      <c r="H32" s="742"/>
      <c r="I32" s="742"/>
      <c r="J32" s="742"/>
      <c r="K32" s="742"/>
      <c r="L32" s="742"/>
      <c r="M32" s="742"/>
      <c r="N32" s="742"/>
      <c r="O32" s="742"/>
      <c r="P32" s="288"/>
      <c r="Q32" s="346"/>
    </row>
  </sheetData>
  <mergeCells count="7">
    <mergeCell ref="A32:O32"/>
    <mergeCell ref="A1:A2"/>
    <mergeCell ref="B1:B2"/>
    <mergeCell ref="C1:C2"/>
    <mergeCell ref="A21:C21"/>
    <mergeCell ref="A31:O31"/>
    <mergeCell ref="D1:R1"/>
  </mergeCells>
  <pageMargins left="0.19685039370078741" right="3.937007874015748E-2" top="0.78740157480314965" bottom="0.78740157480314965" header="0.31496062992125984" footer="0.31496062992125984"/>
  <pageSetup paperSize="9" scale="98" orientation="landscape" r:id="rId1"/>
  <headerFooter>
    <oddHeader>&amp;C&amp;"Arial,Gras"&amp;UANNEXE 6.d&amp;U : PMSI SSR – Activité 2017 – Description de l’activité Adultes relative aux affections du système nerveux en hospitalisation complète</oddHeader>
    <oddFooter>&amp;C&amp;8Soins de suite et de réadaptation (SSR) - Bilan PMSI 2017</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sheetPr>
  <dimension ref="A1:V36"/>
  <sheetViews>
    <sheetView workbookViewId="0">
      <selection activeCell="V72" sqref="V72"/>
    </sheetView>
  </sheetViews>
  <sheetFormatPr baseColWidth="10" defaultRowHeight="12.75" x14ac:dyDescent="0.2"/>
  <cols>
    <col min="1" max="1" width="3" customWidth="1"/>
    <col min="2" max="2" width="7.5703125" customWidth="1"/>
    <col min="3" max="3" width="15.85546875" customWidth="1"/>
    <col min="4" max="4" width="6.85546875" customWidth="1"/>
    <col min="5" max="5" width="6" customWidth="1"/>
    <col min="6" max="6" width="7.140625" customWidth="1"/>
    <col min="7" max="8" width="6.7109375" customWidth="1"/>
    <col min="9" max="9" width="6.42578125" customWidth="1"/>
    <col min="10" max="10" width="6" customWidth="1"/>
    <col min="11" max="11" width="6.42578125" customWidth="1"/>
    <col min="12" max="13" width="7.7109375" customWidth="1"/>
    <col min="14" max="14" width="6.85546875" customWidth="1"/>
    <col min="15" max="15" width="9.42578125" customWidth="1"/>
    <col min="16" max="16" width="10.42578125" customWidth="1"/>
    <col min="17" max="17" width="11.28515625" customWidth="1"/>
    <col min="18" max="18" width="11.28515625" style="308" customWidth="1"/>
    <col min="19" max="19" width="9.42578125" style="308" customWidth="1"/>
  </cols>
  <sheetData>
    <row r="1" spans="1:22" ht="15.75" x14ac:dyDescent="0.2">
      <c r="A1" s="659" t="s">
        <v>112</v>
      </c>
      <c r="B1" s="659" t="s">
        <v>113</v>
      </c>
      <c r="C1" s="659" t="s">
        <v>114</v>
      </c>
      <c r="D1" s="733" t="s">
        <v>266</v>
      </c>
      <c r="E1" s="734"/>
      <c r="F1" s="734"/>
      <c r="G1" s="734"/>
      <c r="H1" s="734"/>
      <c r="I1" s="734"/>
      <c r="J1" s="734"/>
      <c r="K1" s="734"/>
      <c r="L1" s="734"/>
      <c r="M1" s="734"/>
      <c r="N1" s="734"/>
      <c r="O1" s="734"/>
      <c r="P1" s="735"/>
      <c r="Q1" s="735"/>
      <c r="R1" s="735"/>
      <c r="S1" s="735"/>
    </row>
    <row r="2" spans="1:22" ht="90" x14ac:dyDescent="0.2">
      <c r="A2" s="729"/>
      <c r="B2" s="729"/>
      <c r="C2" s="729"/>
      <c r="D2" s="218" t="s">
        <v>115</v>
      </c>
      <c r="E2" s="218" t="s">
        <v>494</v>
      </c>
      <c r="F2" s="218" t="s">
        <v>296</v>
      </c>
      <c r="G2" s="218" t="s">
        <v>324</v>
      </c>
      <c r="H2" s="218" t="s">
        <v>329</v>
      </c>
      <c r="I2" s="255" t="s">
        <v>149</v>
      </c>
      <c r="J2" s="218" t="s">
        <v>230</v>
      </c>
      <c r="K2" s="218" t="s">
        <v>231</v>
      </c>
      <c r="L2" s="218" t="s">
        <v>258</v>
      </c>
      <c r="M2" s="218" t="s">
        <v>259</v>
      </c>
      <c r="N2" s="218" t="s">
        <v>293</v>
      </c>
      <c r="O2" s="283" t="s">
        <v>232</v>
      </c>
      <c r="P2" s="283" t="s">
        <v>569</v>
      </c>
      <c r="Q2" s="283" t="s">
        <v>260</v>
      </c>
      <c r="R2" s="283" t="s">
        <v>378</v>
      </c>
      <c r="S2" s="283" t="s">
        <v>379</v>
      </c>
    </row>
    <row r="3" spans="1:22" x14ac:dyDescent="0.2">
      <c r="A3" s="284" t="s">
        <v>21</v>
      </c>
      <c r="B3" s="285" t="s">
        <v>20</v>
      </c>
      <c r="C3" s="285" t="s">
        <v>165</v>
      </c>
      <c r="D3" s="216">
        <v>656</v>
      </c>
      <c r="E3" s="324">
        <v>2.0654205609999998</v>
      </c>
      <c r="F3" s="175">
        <v>9.1428571E-2</v>
      </c>
      <c r="G3" s="297">
        <v>8.4714285710000006</v>
      </c>
      <c r="H3" s="175">
        <v>4.2857143E-2</v>
      </c>
      <c r="I3" s="216">
        <v>80</v>
      </c>
      <c r="J3" s="298">
        <v>55</v>
      </c>
      <c r="K3" s="175">
        <v>5.4878048999999998E-2</v>
      </c>
      <c r="L3" s="207">
        <v>5.5571428569999997</v>
      </c>
      <c r="M3" s="207">
        <v>2.2428571430000002</v>
      </c>
      <c r="N3" s="175">
        <v>0</v>
      </c>
      <c r="O3" s="217" t="s">
        <v>229</v>
      </c>
      <c r="P3" s="207">
        <v>85</v>
      </c>
      <c r="Q3" s="207">
        <v>2.910060976</v>
      </c>
      <c r="R3" s="207">
        <v>3.5750000000000002</v>
      </c>
      <c r="S3" s="207">
        <v>3.5125000000000002</v>
      </c>
      <c r="U3" s="596"/>
    </row>
    <row r="4" spans="1:22" s="308" customFormat="1" x14ac:dyDescent="0.2">
      <c r="A4" s="284" t="s">
        <v>21</v>
      </c>
      <c r="B4" s="285" t="s">
        <v>317</v>
      </c>
      <c r="C4" s="285" t="s">
        <v>318</v>
      </c>
      <c r="D4" s="216">
        <v>161</v>
      </c>
      <c r="E4" s="253" t="s">
        <v>229</v>
      </c>
      <c r="F4" s="175">
        <v>0.54761904800000005</v>
      </c>
      <c r="G4" s="297">
        <v>12.38461538</v>
      </c>
      <c r="H4" s="175">
        <v>0.15384615400000001</v>
      </c>
      <c r="I4" s="216">
        <v>8</v>
      </c>
      <c r="J4" s="298">
        <v>53</v>
      </c>
      <c r="K4" s="175">
        <v>0.16770186300000001</v>
      </c>
      <c r="L4" s="207">
        <v>8</v>
      </c>
      <c r="M4" s="207">
        <v>2.692307692</v>
      </c>
      <c r="N4" s="175">
        <v>0</v>
      </c>
      <c r="O4" s="217" t="s">
        <v>229</v>
      </c>
      <c r="P4" s="207">
        <v>32</v>
      </c>
      <c r="Q4" s="207">
        <v>1.9259259259999999</v>
      </c>
      <c r="R4" s="207">
        <v>0</v>
      </c>
      <c r="S4" s="207">
        <v>0</v>
      </c>
      <c r="U4" s="596"/>
    </row>
    <row r="5" spans="1:22" x14ac:dyDescent="0.2">
      <c r="A5" s="284" t="s">
        <v>21</v>
      </c>
      <c r="B5" s="285" t="s">
        <v>42</v>
      </c>
      <c r="C5" s="285" t="s">
        <v>405</v>
      </c>
      <c r="D5" s="216">
        <v>2847</v>
      </c>
      <c r="E5" s="253">
        <v>4.9391816999999998E-2</v>
      </c>
      <c r="F5" s="175">
        <v>0.19187222000000001</v>
      </c>
      <c r="G5" s="297">
        <v>4.1521739130000004</v>
      </c>
      <c r="H5" s="175">
        <v>0.204283361</v>
      </c>
      <c r="I5" s="216">
        <v>358</v>
      </c>
      <c r="J5" s="298">
        <v>59</v>
      </c>
      <c r="K5" s="175">
        <v>7.5518088999999997E-2</v>
      </c>
      <c r="L5" s="207">
        <v>7.6803953869999999</v>
      </c>
      <c r="M5" s="207">
        <v>3.2520593080000002</v>
      </c>
      <c r="N5" s="175">
        <v>0</v>
      </c>
      <c r="O5" s="217" t="s">
        <v>229</v>
      </c>
      <c r="P5" s="207">
        <v>77</v>
      </c>
      <c r="Q5" s="207">
        <v>3.0625219530000001</v>
      </c>
      <c r="R5" s="207">
        <v>0.41545893699999997</v>
      </c>
      <c r="S5" s="207">
        <v>5.5893719810000002</v>
      </c>
      <c r="U5" s="596"/>
      <c r="V5" s="308"/>
    </row>
    <row r="6" spans="1:22" s="308" customFormat="1" x14ac:dyDescent="0.2">
      <c r="A6" s="291" t="s">
        <v>26</v>
      </c>
      <c r="B6" s="351" t="s">
        <v>44</v>
      </c>
      <c r="C6" s="351" t="s">
        <v>406</v>
      </c>
      <c r="D6" s="216">
        <v>1891</v>
      </c>
      <c r="E6" s="324">
        <v>0.52009646300000001</v>
      </c>
      <c r="F6" s="175">
        <v>0.22471776600000001</v>
      </c>
      <c r="G6" s="297">
        <v>17.15714286</v>
      </c>
      <c r="H6" s="175">
        <v>0.252631579</v>
      </c>
      <c r="I6" s="216">
        <v>101</v>
      </c>
      <c r="J6" s="298">
        <v>66</v>
      </c>
      <c r="K6" s="175">
        <v>0.16023268099999999</v>
      </c>
      <c r="L6" s="207">
        <v>4.6736842110000003</v>
      </c>
      <c r="M6" s="207">
        <v>2.1052631580000001</v>
      </c>
      <c r="N6" s="175">
        <v>3.1578947000000003E-2</v>
      </c>
      <c r="O6" s="217">
        <v>110</v>
      </c>
      <c r="P6" s="207">
        <v>72</v>
      </c>
      <c r="Q6" s="207">
        <v>3.1924907459999998</v>
      </c>
      <c r="R6" s="207">
        <v>0.57272727300000004</v>
      </c>
      <c r="S6" s="207">
        <v>3.3727272730000002</v>
      </c>
      <c r="U6" s="596"/>
    </row>
    <row r="7" spans="1:22" x14ac:dyDescent="0.2">
      <c r="A7" s="284" t="s">
        <v>26</v>
      </c>
      <c r="B7" s="285" t="s">
        <v>46</v>
      </c>
      <c r="C7" s="285" t="s">
        <v>222</v>
      </c>
      <c r="D7" s="216">
        <v>1584</v>
      </c>
      <c r="E7" s="253">
        <v>2.5906736E-2</v>
      </c>
      <c r="F7" s="175">
        <v>0.18668238100000001</v>
      </c>
      <c r="G7" s="297">
        <v>2.2725968440000002</v>
      </c>
      <c r="H7" s="175">
        <v>0.49354375900000003</v>
      </c>
      <c r="I7" s="216">
        <v>125</v>
      </c>
      <c r="J7" s="298">
        <v>57</v>
      </c>
      <c r="K7" s="175">
        <v>5.8712120999999999E-2</v>
      </c>
      <c r="L7" s="207">
        <v>5.8436154949999999</v>
      </c>
      <c r="M7" s="207">
        <v>2.7819225250000001</v>
      </c>
      <c r="N7" s="175">
        <v>3.5868006000000001E-2</v>
      </c>
      <c r="O7" s="217">
        <v>26</v>
      </c>
      <c r="P7" s="207">
        <v>96</v>
      </c>
      <c r="Q7" s="207">
        <v>3.4622701330000001</v>
      </c>
      <c r="R7" s="207">
        <v>8.3213773000000005E-2</v>
      </c>
      <c r="S7" s="207">
        <v>0.19942611199999999</v>
      </c>
      <c r="U7" s="596"/>
      <c r="V7" s="308"/>
    </row>
    <row r="8" spans="1:22" x14ac:dyDescent="0.2">
      <c r="A8" s="284" t="s">
        <v>34</v>
      </c>
      <c r="B8" s="285" t="s">
        <v>93</v>
      </c>
      <c r="C8" s="285" t="s">
        <v>407</v>
      </c>
      <c r="D8" s="216">
        <v>7045</v>
      </c>
      <c r="E8" s="253">
        <v>8.9040037000000002E-2</v>
      </c>
      <c r="F8" s="175">
        <v>0.22006684800000001</v>
      </c>
      <c r="G8" s="297">
        <v>2.9008030229999999</v>
      </c>
      <c r="H8" s="175">
        <v>0.162250116</v>
      </c>
      <c r="I8" s="216">
        <v>1126</v>
      </c>
      <c r="J8" s="298">
        <v>50</v>
      </c>
      <c r="K8" s="175">
        <v>3.0943932E-2</v>
      </c>
      <c r="L8" s="207">
        <v>6.5965645310000003</v>
      </c>
      <c r="M8" s="207">
        <v>2.4480037139999999</v>
      </c>
      <c r="N8" s="175">
        <v>7.8922929999999999E-3</v>
      </c>
      <c r="O8" s="217">
        <v>65</v>
      </c>
      <c r="P8" s="207">
        <v>42</v>
      </c>
      <c r="Q8" s="207">
        <v>2.5068143100000002</v>
      </c>
      <c r="R8" s="207">
        <v>0.78997722100000001</v>
      </c>
      <c r="S8" s="207">
        <v>2.9567198179999998</v>
      </c>
      <c r="U8" s="596"/>
      <c r="V8" s="308"/>
    </row>
    <row r="9" spans="1:22" x14ac:dyDescent="0.2">
      <c r="A9" s="284" t="s">
        <v>85</v>
      </c>
      <c r="B9" s="285" t="s">
        <v>87</v>
      </c>
      <c r="C9" s="285" t="s">
        <v>408</v>
      </c>
      <c r="D9" s="216">
        <v>570</v>
      </c>
      <c r="E9" s="324">
        <v>0.66666666699999999</v>
      </c>
      <c r="F9" s="175">
        <v>0.18083756300000001</v>
      </c>
      <c r="G9" s="297">
        <v>8.24</v>
      </c>
      <c r="H9" s="175">
        <v>0.196428571</v>
      </c>
      <c r="I9" s="216">
        <v>57</v>
      </c>
      <c r="J9" s="298">
        <v>57</v>
      </c>
      <c r="K9" s="175">
        <v>0.105263158</v>
      </c>
      <c r="L9" s="207">
        <v>7.0178571429999996</v>
      </c>
      <c r="M9" s="207">
        <v>2.3571428569999999</v>
      </c>
      <c r="N9" s="175">
        <v>0</v>
      </c>
      <c r="O9" s="217" t="s">
        <v>229</v>
      </c>
      <c r="P9" s="207">
        <v>124.5</v>
      </c>
      <c r="Q9" s="207">
        <v>3.6350877189999999</v>
      </c>
      <c r="R9" s="207">
        <v>0.79032258099999997</v>
      </c>
      <c r="S9" s="207">
        <v>5.903225806</v>
      </c>
      <c r="U9" s="596"/>
      <c r="V9" s="308"/>
    </row>
    <row r="10" spans="1:22" x14ac:dyDescent="0.2">
      <c r="A10" s="284" t="s">
        <v>85</v>
      </c>
      <c r="B10" s="285" t="s">
        <v>107</v>
      </c>
      <c r="C10" s="285" t="s">
        <v>237</v>
      </c>
      <c r="D10" s="216">
        <v>2944</v>
      </c>
      <c r="E10" s="253">
        <v>7.2495446000000005E-2</v>
      </c>
      <c r="F10" s="175">
        <v>0.26349234799999999</v>
      </c>
      <c r="G10" s="297">
        <v>6.4475920679999996</v>
      </c>
      <c r="H10" s="175">
        <v>0.12903225800000001</v>
      </c>
      <c r="I10" s="216">
        <v>311</v>
      </c>
      <c r="J10" s="298">
        <v>53</v>
      </c>
      <c r="K10" s="175">
        <v>4.6195651999999997E-2</v>
      </c>
      <c r="L10" s="207">
        <v>6.8897849459999998</v>
      </c>
      <c r="M10" s="207">
        <v>2.9865591399999998</v>
      </c>
      <c r="N10" s="175">
        <v>1.3440860000000001E-2</v>
      </c>
      <c r="O10" s="217">
        <v>169</v>
      </c>
      <c r="P10" s="207">
        <v>68</v>
      </c>
      <c r="Q10" s="207">
        <v>2.5159646740000001</v>
      </c>
      <c r="R10" s="207">
        <v>0.3725</v>
      </c>
      <c r="S10" s="207">
        <v>2.0950000000000002</v>
      </c>
      <c r="U10" s="596"/>
      <c r="V10" s="308"/>
    </row>
    <row r="11" spans="1:22" x14ac:dyDescent="0.2">
      <c r="A11" s="284" t="s">
        <v>53</v>
      </c>
      <c r="B11" s="285" t="s">
        <v>68</v>
      </c>
      <c r="C11" s="285" t="s">
        <v>164</v>
      </c>
      <c r="D11" s="216">
        <v>3651</v>
      </c>
      <c r="E11" s="253">
        <v>-1.3776337E-2</v>
      </c>
      <c r="F11" s="175">
        <v>0.39329957999999998</v>
      </c>
      <c r="G11" s="297">
        <v>6.963076923</v>
      </c>
      <c r="H11" s="175">
        <v>0.13725490200000001</v>
      </c>
      <c r="I11" s="216">
        <v>241</v>
      </c>
      <c r="J11" s="298">
        <v>29</v>
      </c>
      <c r="K11" s="175">
        <v>1.9172830000000001E-3</v>
      </c>
      <c r="L11" s="207">
        <v>6.2605042019999999</v>
      </c>
      <c r="M11" s="207">
        <v>2.2521008400000002</v>
      </c>
      <c r="N11" s="175">
        <v>0</v>
      </c>
      <c r="O11" s="217" t="s">
        <v>229</v>
      </c>
      <c r="P11" s="207">
        <v>52</v>
      </c>
      <c r="Q11" s="207">
        <v>2.968227883</v>
      </c>
      <c r="R11" s="207">
        <v>2.6905370839999998</v>
      </c>
      <c r="S11" s="207">
        <v>5.6317135550000001</v>
      </c>
      <c r="U11" s="596"/>
      <c r="V11" s="308"/>
    </row>
    <row r="12" spans="1:22" x14ac:dyDescent="0.2">
      <c r="A12" s="284" t="s">
        <v>53</v>
      </c>
      <c r="B12" s="285" t="s">
        <v>73</v>
      </c>
      <c r="C12" s="285" t="s">
        <v>416</v>
      </c>
      <c r="D12" s="216">
        <v>17163</v>
      </c>
      <c r="E12" s="253">
        <v>8.4018800000000005E-3</v>
      </c>
      <c r="F12" s="175">
        <v>0.39412588700000001</v>
      </c>
      <c r="G12" s="297">
        <v>4.9558548450000002</v>
      </c>
      <c r="H12" s="175">
        <v>0.15304285200000001</v>
      </c>
      <c r="I12" s="216">
        <v>1468</v>
      </c>
      <c r="J12" s="298">
        <v>54</v>
      </c>
      <c r="K12" s="175">
        <v>7.2831090000000001E-2</v>
      </c>
      <c r="L12" s="207">
        <v>8.4142754659999994</v>
      </c>
      <c r="M12" s="207">
        <v>3.8106169300000001</v>
      </c>
      <c r="N12" s="175">
        <v>1.2912481999999999E-2</v>
      </c>
      <c r="O12" s="217">
        <v>54</v>
      </c>
      <c r="P12" s="207">
        <v>73</v>
      </c>
      <c r="Q12" s="207">
        <v>3.6518419209999999</v>
      </c>
      <c r="R12" s="207">
        <v>0.44336344700000002</v>
      </c>
      <c r="S12" s="207">
        <v>1.162612926</v>
      </c>
      <c r="U12" s="596"/>
      <c r="V12" s="308"/>
    </row>
    <row r="13" spans="1:22" x14ac:dyDescent="0.2">
      <c r="A13" s="284" t="s">
        <v>53</v>
      </c>
      <c r="B13" s="285" t="s">
        <v>77</v>
      </c>
      <c r="C13" s="285" t="s">
        <v>365</v>
      </c>
      <c r="D13" s="216">
        <v>1230</v>
      </c>
      <c r="E13" s="324">
        <v>0.14100185500000001</v>
      </c>
      <c r="F13" s="175">
        <v>0.113857262</v>
      </c>
      <c r="G13" s="297">
        <v>11.15555556</v>
      </c>
      <c r="H13" s="175">
        <v>0.28571428599999998</v>
      </c>
      <c r="I13" s="216">
        <v>83</v>
      </c>
      <c r="J13" s="298">
        <v>75</v>
      </c>
      <c r="K13" s="175">
        <v>0.54390243900000002</v>
      </c>
      <c r="L13" s="207">
        <v>8.4591836730000001</v>
      </c>
      <c r="M13" s="207">
        <v>3.0204081629999999</v>
      </c>
      <c r="N13" s="175">
        <v>0</v>
      </c>
      <c r="O13" s="217" t="s">
        <v>229</v>
      </c>
      <c r="P13" s="207">
        <v>99</v>
      </c>
      <c r="Q13" s="207">
        <v>4.5813008130000004</v>
      </c>
      <c r="R13" s="207">
        <v>0.93203883499999995</v>
      </c>
      <c r="S13" s="207">
        <v>4.2427184469999997</v>
      </c>
      <c r="U13" s="596"/>
      <c r="V13" s="308"/>
    </row>
    <row r="14" spans="1:22" x14ac:dyDescent="0.2">
      <c r="A14" s="284" t="s">
        <v>53</v>
      </c>
      <c r="B14" s="285" t="s">
        <v>78</v>
      </c>
      <c r="C14" s="285" t="s">
        <v>189</v>
      </c>
      <c r="D14" s="216">
        <v>3492</v>
      </c>
      <c r="E14" s="253">
        <v>2.5851939000000001E-2</v>
      </c>
      <c r="F14" s="175">
        <v>0.29759672700000001</v>
      </c>
      <c r="G14" s="297">
        <v>6.8125</v>
      </c>
      <c r="H14" s="175">
        <v>0.20192307700000001</v>
      </c>
      <c r="I14" s="216">
        <v>335</v>
      </c>
      <c r="J14" s="298">
        <v>59</v>
      </c>
      <c r="K14" s="175">
        <v>6.1282931999999998E-2</v>
      </c>
      <c r="L14" s="207">
        <v>6.2770700640000001</v>
      </c>
      <c r="M14" s="207">
        <v>2.8312101909999998</v>
      </c>
      <c r="N14" s="175">
        <v>3.184713E-3</v>
      </c>
      <c r="O14" s="217">
        <v>33</v>
      </c>
      <c r="P14" s="207">
        <v>74</v>
      </c>
      <c r="Q14" s="207">
        <v>3.5713058420000001</v>
      </c>
      <c r="R14" s="207">
        <v>0.30473372799999998</v>
      </c>
      <c r="S14" s="207">
        <v>9.0059171599999992</v>
      </c>
      <c r="U14" s="596"/>
      <c r="V14" s="308"/>
    </row>
    <row r="15" spans="1:22" s="308" customFormat="1" x14ac:dyDescent="0.2">
      <c r="A15" s="291" t="s">
        <v>53</v>
      </c>
      <c r="B15" s="351" t="s">
        <v>200</v>
      </c>
      <c r="C15" s="285" t="s">
        <v>415</v>
      </c>
      <c r="D15" s="216">
        <v>1223</v>
      </c>
      <c r="E15" s="324">
        <v>0.28872497400000002</v>
      </c>
      <c r="F15" s="175">
        <v>0.247070707</v>
      </c>
      <c r="G15" s="297">
        <v>17.222222219999999</v>
      </c>
      <c r="H15" s="175">
        <v>0.375</v>
      </c>
      <c r="I15" s="216">
        <v>60</v>
      </c>
      <c r="J15" s="298">
        <v>70</v>
      </c>
      <c r="K15" s="175">
        <v>0.35077677800000001</v>
      </c>
      <c r="L15" s="207">
        <v>6.8214285710000002</v>
      </c>
      <c r="M15" s="207">
        <v>2.5178571430000001</v>
      </c>
      <c r="N15" s="175">
        <v>1.7857142999999999E-2</v>
      </c>
      <c r="O15" s="217">
        <v>201</v>
      </c>
      <c r="P15" s="207">
        <v>76</v>
      </c>
      <c r="Q15" s="207">
        <v>2.53311529</v>
      </c>
      <c r="R15" s="207">
        <v>0.36363636399999999</v>
      </c>
      <c r="S15" s="207">
        <v>19.833333329999999</v>
      </c>
      <c r="U15" s="596"/>
    </row>
    <row r="16" spans="1:22" x14ac:dyDescent="0.2">
      <c r="A16" s="284" t="s">
        <v>5</v>
      </c>
      <c r="B16" s="285" t="s">
        <v>49</v>
      </c>
      <c r="C16" s="285" t="s">
        <v>340</v>
      </c>
      <c r="D16" s="216">
        <v>1469</v>
      </c>
      <c r="E16" s="324">
        <v>0.17802726499999999</v>
      </c>
      <c r="F16" s="175">
        <v>0.28457961999999998</v>
      </c>
      <c r="G16" s="297">
        <v>6.6962616820000003</v>
      </c>
      <c r="H16" s="175">
        <v>0.111111111</v>
      </c>
      <c r="I16" s="216">
        <v>142</v>
      </c>
      <c r="J16" s="298">
        <v>62</v>
      </c>
      <c r="K16" s="175">
        <v>7.6242342000000005E-2</v>
      </c>
      <c r="L16" s="207">
        <v>8.013824885</v>
      </c>
      <c r="M16" s="207">
        <v>2.631336406</v>
      </c>
      <c r="N16" s="175">
        <v>1.3824885E-2</v>
      </c>
      <c r="O16" s="217">
        <v>41</v>
      </c>
      <c r="P16" s="207">
        <v>108</v>
      </c>
      <c r="Q16" s="207">
        <v>4.1865214430000002</v>
      </c>
      <c r="R16" s="207">
        <v>6.5707762560000003</v>
      </c>
      <c r="S16" s="207">
        <v>4.6940639270000002</v>
      </c>
      <c r="U16" s="596"/>
      <c r="V16" s="308"/>
    </row>
    <row r="17" spans="1:22" x14ac:dyDescent="0.2">
      <c r="A17" s="284" t="s">
        <v>2</v>
      </c>
      <c r="B17" s="285" t="s">
        <v>0</v>
      </c>
      <c r="C17" s="285" t="s">
        <v>341</v>
      </c>
      <c r="D17" s="216">
        <v>2590</v>
      </c>
      <c r="E17" s="253">
        <v>-2.5583145000000002E-2</v>
      </c>
      <c r="F17" s="175">
        <v>1</v>
      </c>
      <c r="G17" s="297">
        <v>4.973251029</v>
      </c>
      <c r="H17" s="175">
        <v>8.5436893E-2</v>
      </c>
      <c r="I17" s="216">
        <v>269</v>
      </c>
      <c r="J17" s="298">
        <v>58</v>
      </c>
      <c r="K17" s="175">
        <v>4.8648649000000002E-2</v>
      </c>
      <c r="L17" s="207">
        <v>8.5961165049999995</v>
      </c>
      <c r="M17" s="207">
        <v>3.4446601939999999</v>
      </c>
      <c r="N17" s="175">
        <v>1.9417480000000001E-3</v>
      </c>
      <c r="O17" s="217">
        <v>99</v>
      </c>
      <c r="P17" s="207">
        <v>47</v>
      </c>
      <c r="Q17" s="207">
        <v>2.277434312</v>
      </c>
      <c r="R17" s="207">
        <v>0.19805825199999999</v>
      </c>
      <c r="S17" s="207">
        <v>0.88155339799999999</v>
      </c>
      <c r="U17" s="596"/>
      <c r="V17" s="308"/>
    </row>
    <row r="18" spans="1:22" x14ac:dyDescent="0.2">
      <c r="A18" s="284" t="s">
        <v>2</v>
      </c>
      <c r="B18" s="285" t="s">
        <v>6</v>
      </c>
      <c r="C18" s="285" t="s">
        <v>411</v>
      </c>
      <c r="D18" s="216">
        <v>400</v>
      </c>
      <c r="E18" s="324">
        <v>1.53164557</v>
      </c>
      <c r="F18" s="175">
        <v>0.106100796</v>
      </c>
      <c r="G18" s="297">
        <v>6.2586206899999999</v>
      </c>
      <c r="H18" s="175">
        <v>0.31666666700000001</v>
      </c>
      <c r="I18" s="216">
        <v>46</v>
      </c>
      <c r="J18" s="298">
        <v>55</v>
      </c>
      <c r="K18" s="175">
        <v>5.7500000000000002E-2</v>
      </c>
      <c r="L18" s="207">
        <v>7.4166666670000003</v>
      </c>
      <c r="M18" s="207">
        <v>2.233333333</v>
      </c>
      <c r="N18" s="175">
        <v>0</v>
      </c>
      <c r="O18" s="217" t="s">
        <v>229</v>
      </c>
      <c r="P18" s="207">
        <v>140.5</v>
      </c>
      <c r="Q18" s="207">
        <v>7.5904522610000003</v>
      </c>
      <c r="R18" s="207">
        <v>2.766666667</v>
      </c>
      <c r="S18" s="207">
        <v>9.9499999999999993</v>
      </c>
      <c r="U18" s="596"/>
      <c r="V18" s="308"/>
    </row>
    <row r="19" spans="1:22" x14ac:dyDescent="0.2">
      <c r="A19" s="284" t="s">
        <v>2</v>
      </c>
      <c r="B19" s="285" t="s">
        <v>8</v>
      </c>
      <c r="C19" s="285" t="s">
        <v>325</v>
      </c>
      <c r="D19" s="216">
        <v>4102</v>
      </c>
      <c r="E19" s="253">
        <v>4.3234994999999998E-2</v>
      </c>
      <c r="F19" s="175">
        <v>0.26582852699999998</v>
      </c>
      <c r="G19" s="297">
        <v>6.5125628139999998</v>
      </c>
      <c r="H19" s="175">
        <v>0.21647058799999999</v>
      </c>
      <c r="I19" s="216">
        <v>310</v>
      </c>
      <c r="J19" s="298">
        <v>57</v>
      </c>
      <c r="K19" s="175">
        <v>9.1418819999999998E-2</v>
      </c>
      <c r="L19" s="207">
        <v>8.4117647059999996</v>
      </c>
      <c r="M19" s="207">
        <v>3.6847058819999998</v>
      </c>
      <c r="N19" s="175">
        <v>4.7058819999999998E-3</v>
      </c>
      <c r="O19" s="217">
        <v>69</v>
      </c>
      <c r="P19" s="207">
        <v>106</v>
      </c>
      <c r="Q19" s="207">
        <v>4.3581179910000003</v>
      </c>
      <c r="R19" s="207">
        <v>0.59465478800000005</v>
      </c>
      <c r="S19" s="207">
        <v>3.46325167</v>
      </c>
      <c r="U19" s="596"/>
      <c r="V19" s="308"/>
    </row>
    <row r="20" spans="1:22" s="308" customFormat="1" ht="13.5" thickBot="1" x14ac:dyDescent="0.25">
      <c r="A20" s="284" t="s">
        <v>12</v>
      </c>
      <c r="B20" s="285" t="s">
        <v>105</v>
      </c>
      <c r="C20" s="285" t="s">
        <v>246</v>
      </c>
      <c r="D20" s="352">
        <v>553</v>
      </c>
      <c r="E20" s="595">
        <v>6.9</v>
      </c>
      <c r="F20" s="354">
        <v>6.5405086000000001E-2</v>
      </c>
      <c r="G20" s="355">
        <v>19</v>
      </c>
      <c r="H20" s="354">
        <v>0.41666666699999999</v>
      </c>
      <c r="I20" s="352">
        <v>26</v>
      </c>
      <c r="J20" s="356">
        <v>51</v>
      </c>
      <c r="K20" s="354">
        <v>1.8083179999999999E-3</v>
      </c>
      <c r="L20" s="357">
        <v>5.7083333329999997</v>
      </c>
      <c r="M20" s="357">
        <v>3.2916666669999999</v>
      </c>
      <c r="N20" s="354">
        <v>0</v>
      </c>
      <c r="O20" s="358" t="s">
        <v>229</v>
      </c>
      <c r="P20" s="357">
        <v>94</v>
      </c>
      <c r="Q20" s="357">
        <v>3.7427007300000001</v>
      </c>
      <c r="R20" s="357">
        <v>1.851851852</v>
      </c>
      <c r="S20" s="357">
        <v>9.1851851849999999</v>
      </c>
      <c r="U20" s="596"/>
    </row>
    <row r="21" spans="1:22" ht="13.5" thickTop="1" x14ac:dyDescent="0.2">
      <c r="A21" s="739" t="s">
        <v>121</v>
      </c>
      <c r="B21" s="740"/>
      <c r="C21" s="741"/>
      <c r="D21" s="219">
        <v>53571</v>
      </c>
      <c r="E21" s="359">
        <v>8.2482976E-2</v>
      </c>
      <c r="F21" s="220">
        <v>0.26369131400000001</v>
      </c>
      <c r="G21" s="362">
        <v>4.7600337469999996</v>
      </c>
      <c r="H21" s="220">
        <v>0.188742838</v>
      </c>
      <c r="I21" s="219">
        <v>5077</v>
      </c>
      <c r="J21" s="360">
        <v>54</v>
      </c>
      <c r="K21" s="220">
        <v>8.0155307999999995E-2</v>
      </c>
      <c r="L21" s="361">
        <v>7.4047992819999999</v>
      </c>
      <c r="M21" s="361">
        <v>3.105965463</v>
      </c>
      <c r="N21" s="220">
        <v>1.054048E-2</v>
      </c>
      <c r="O21" s="360">
        <v>53.5</v>
      </c>
      <c r="P21" s="361">
        <v>74</v>
      </c>
      <c r="Q21" s="361">
        <v>3.349067185</v>
      </c>
      <c r="R21" s="361">
        <v>0.77753686</v>
      </c>
      <c r="S21" s="361">
        <v>2.8378143969999998</v>
      </c>
    </row>
    <row r="23" spans="1:22" x14ac:dyDescent="0.2">
      <c r="A23" s="22" t="s">
        <v>479</v>
      </c>
      <c r="B23" s="1"/>
    </row>
    <row r="24" spans="1:22" x14ac:dyDescent="0.2">
      <c r="A24" s="1"/>
      <c r="B24" s="1"/>
    </row>
    <row r="25" spans="1:22" x14ac:dyDescent="0.2">
      <c r="A25" s="1"/>
      <c r="B25" s="1"/>
    </row>
    <row r="26" spans="1:22" x14ac:dyDescent="0.2">
      <c r="A26" s="1"/>
      <c r="B26" s="1"/>
    </row>
    <row r="27" spans="1:22" x14ac:dyDescent="0.2">
      <c r="A27" s="1"/>
      <c r="B27" s="1"/>
    </row>
    <row r="28" spans="1:22" x14ac:dyDescent="0.2">
      <c r="A28" s="1"/>
      <c r="B28" s="1"/>
    </row>
    <row r="29" spans="1:22" x14ac:dyDescent="0.2">
      <c r="A29" s="1"/>
      <c r="B29" s="1"/>
    </row>
    <row r="30" spans="1:22" x14ac:dyDescent="0.2">
      <c r="A30" s="1"/>
      <c r="B30" s="1"/>
    </row>
    <row r="31" spans="1:22" ht="21" customHeight="1" x14ac:dyDescent="0.2">
      <c r="A31" s="744"/>
      <c r="B31" s="742"/>
      <c r="C31" s="742"/>
      <c r="D31" s="742"/>
      <c r="E31" s="742"/>
      <c r="F31" s="742"/>
      <c r="G31" s="742"/>
      <c r="H31" s="742"/>
      <c r="I31" s="742"/>
      <c r="J31" s="742"/>
      <c r="K31" s="742"/>
      <c r="L31" s="742"/>
      <c r="M31" s="742"/>
      <c r="N31" s="742"/>
      <c r="O31" s="742"/>
      <c r="P31" s="742"/>
      <c r="R31" s="346"/>
    </row>
    <row r="32" spans="1:22" x14ac:dyDescent="0.2">
      <c r="A32" s="656"/>
      <c r="B32" s="742"/>
      <c r="C32" s="742"/>
      <c r="D32" s="742"/>
      <c r="E32" s="742"/>
      <c r="F32" s="742"/>
      <c r="G32" s="742"/>
      <c r="H32" s="742"/>
      <c r="I32" s="742"/>
      <c r="J32" s="742"/>
      <c r="K32" s="742"/>
      <c r="L32" s="742"/>
      <c r="M32" s="742"/>
      <c r="N32" s="742"/>
      <c r="O32" s="742"/>
      <c r="P32" s="742"/>
      <c r="R32" s="346"/>
    </row>
    <row r="36" spans="13:13" x14ac:dyDescent="0.2">
      <c r="M36" s="300"/>
    </row>
  </sheetData>
  <mergeCells count="7">
    <mergeCell ref="A32:P32"/>
    <mergeCell ref="A1:A2"/>
    <mergeCell ref="B1:B2"/>
    <mergeCell ref="C1:C2"/>
    <mergeCell ref="A21:C21"/>
    <mergeCell ref="A31:P31"/>
    <mergeCell ref="D1:S1"/>
  </mergeCells>
  <pageMargins left="0.19685039370078741" right="3.937007874015748E-2" top="0.59055118110236227" bottom="0.59055118110236227" header="0.31496062992125984" footer="0.31496062992125984"/>
  <pageSetup paperSize="9" scale="96" orientation="landscape" r:id="rId1"/>
  <headerFooter>
    <oddHeader>&amp;C&amp;"Arial,Gras"&amp;UANNEXE 6.e&amp;U : PMSI SSR – Activité 2017 – Description de l’activité Adultes relative aux affections du système nerveux en hospitalisation partielle</oddHeader>
    <oddFooter>&amp;C&amp;8Soins de suite et de réadaptation (SSR) - Bilan PMSI 2017</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sheetPr>
  <dimension ref="A1:V28"/>
  <sheetViews>
    <sheetView workbookViewId="0">
      <selection activeCell="V72" sqref="V72"/>
    </sheetView>
  </sheetViews>
  <sheetFormatPr baseColWidth="10" defaultRowHeight="12.75" x14ac:dyDescent="0.2"/>
  <cols>
    <col min="1" max="1" width="3" customWidth="1"/>
    <col min="2" max="2" width="7.5703125" customWidth="1"/>
    <col min="3" max="3" width="16.85546875" customWidth="1"/>
    <col min="4" max="4" width="6.85546875" customWidth="1"/>
    <col min="5" max="5" width="6" customWidth="1"/>
    <col min="6" max="6" width="7.140625" customWidth="1"/>
    <col min="7" max="7" width="6.7109375" customWidth="1"/>
    <col min="8" max="8" width="6.42578125" customWidth="1"/>
    <col min="9" max="9" width="7.140625" customWidth="1"/>
    <col min="10" max="10" width="6.42578125" customWidth="1"/>
    <col min="11" max="11" width="7.140625" customWidth="1"/>
    <col min="12" max="12" width="8.28515625" customWidth="1"/>
    <col min="13" max="13" width="8" customWidth="1"/>
    <col min="14" max="14" width="9.42578125" customWidth="1"/>
    <col min="15" max="15" width="10.5703125" customWidth="1"/>
    <col min="16" max="17" width="9.28515625" customWidth="1"/>
    <col min="18" max="18" width="8.5703125" customWidth="1"/>
    <col min="19" max="19" width="8.7109375" customWidth="1"/>
  </cols>
  <sheetData>
    <row r="1" spans="1:22" ht="15.75" x14ac:dyDescent="0.2">
      <c r="A1" s="659" t="s">
        <v>112</v>
      </c>
      <c r="B1" s="659" t="s">
        <v>113</v>
      </c>
      <c r="C1" s="659" t="s">
        <v>114</v>
      </c>
      <c r="D1" s="745" t="s">
        <v>267</v>
      </c>
      <c r="E1" s="746"/>
      <c r="F1" s="746"/>
      <c r="G1" s="746"/>
      <c r="H1" s="746"/>
      <c r="I1" s="746"/>
      <c r="J1" s="746"/>
      <c r="K1" s="746"/>
      <c r="L1" s="746"/>
      <c r="M1" s="746"/>
      <c r="N1" s="746"/>
      <c r="O1" s="743"/>
      <c r="P1" s="743"/>
      <c r="Q1" s="743"/>
      <c r="R1" s="743"/>
    </row>
    <row r="2" spans="1:22" ht="90" x14ac:dyDescent="0.2">
      <c r="A2" s="729"/>
      <c r="B2" s="729"/>
      <c r="C2" s="729"/>
      <c r="D2" s="218" t="s">
        <v>115</v>
      </c>
      <c r="E2" s="218" t="s">
        <v>494</v>
      </c>
      <c r="F2" s="218" t="s">
        <v>295</v>
      </c>
      <c r="G2" s="218" t="s">
        <v>257</v>
      </c>
      <c r="H2" s="255" t="s">
        <v>149</v>
      </c>
      <c r="I2" s="218" t="s">
        <v>230</v>
      </c>
      <c r="J2" s="218" t="s">
        <v>231</v>
      </c>
      <c r="K2" s="218" t="s">
        <v>258</v>
      </c>
      <c r="L2" s="218" t="s">
        <v>259</v>
      </c>
      <c r="M2" s="218" t="s">
        <v>293</v>
      </c>
      <c r="N2" s="283" t="s">
        <v>232</v>
      </c>
      <c r="O2" s="283" t="s">
        <v>569</v>
      </c>
      <c r="P2" s="283" t="s">
        <v>260</v>
      </c>
      <c r="Q2" s="283" t="s">
        <v>378</v>
      </c>
      <c r="R2" s="283" t="s">
        <v>379</v>
      </c>
    </row>
    <row r="3" spans="1:22" x14ac:dyDescent="0.2">
      <c r="A3" s="284" t="s">
        <v>21</v>
      </c>
      <c r="B3" s="285" t="s">
        <v>256</v>
      </c>
      <c r="C3" s="285" t="s">
        <v>323</v>
      </c>
      <c r="D3" s="216">
        <v>8308</v>
      </c>
      <c r="E3" s="253">
        <v>-1.6921074000000001E-2</v>
      </c>
      <c r="F3" s="175">
        <v>0.65278541700000003</v>
      </c>
      <c r="G3" s="216">
        <v>468</v>
      </c>
      <c r="H3" s="216">
        <v>444</v>
      </c>
      <c r="I3" s="281">
        <v>68</v>
      </c>
      <c r="J3" s="175">
        <v>0.28863745800000001</v>
      </c>
      <c r="K3" s="207">
        <v>5.550884956</v>
      </c>
      <c r="L3" s="207">
        <v>4</v>
      </c>
      <c r="M3" s="175">
        <v>0.471238938</v>
      </c>
      <c r="N3" s="217">
        <v>32</v>
      </c>
      <c r="O3" s="207">
        <v>84</v>
      </c>
      <c r="P3" s="207">
        <v>4.2567067529999996</v>
      </c>
      <c r="Q3" s="207">
        <v>7.4508547009999999</v>
      </c>
      <c r="R3" s="207">
        <v>1.824786325</v>
      </c>
      <c r="T3" s="308"/>
    </row>
    <row r="4" spans="1:22" x14ac:dyDescent="0.2">
      <c r="A4" s="284" t="s">
        <v>26</v>
      </c>
      <c r="B4" s="285" t="s">
        <v>24</v>
      </c>
      <c r="C4" s="285" t="s">
        <v>301</v>
      </c>
      <c r="D4" s="216">
        <v>324</v>
      </c>
      <c r="E4" s="324">
        <v>0.85142857100000002</v>
      </c>
      <c r="F4" s="175">
        <v>0.136651202</v>
      </c>
      <c r="G4" s="216">
        <v>31</v>
      </c>
      <c r="H4" s="216">
        <v>28</v>
      </c>
      <c r="I4" s="281">
        <v>72</v>
      </c>
      <c r="J4" s="175">
        <v>0.407407407</v>
      </c>
      <c r="K4" s="207">
        <v>4.9354838709999997</v>
      </c>
      <c r="L4" s="207">
        <v>2.4838709680000002</v>
      </c>
      <c r="M4" s="175">
        <v>0.83870967699999999</v>
      </c>
      <c r="N4" s="217">
        <v>6</v>
      </c>
      <c r="O4" s="207">
        <v>15</v>
      </c>
      <c r="P4" s="207">
        <v>0.248962656</v>
      </c>
      <c r="Q4" s="207">
        <v>1.548387097</v>
      </c>
      <c r="R4" s="207">
        <v>3</v>
      </c>
      <c r="T4" s="308"/>
    </row>
    <row r="5" spans="1:22" x14ac:dyDescent="0.2">
      <c r="A5" s="284" t="s">
        <v>34</v>
      </c>
      <c r="B5" s="285" t="s">
        <v>93</v>
      </c>
      <c r="C5" s="285" t="s">
        <v>407</v>
      </c>
      <c r="D5" s="216">
        <v>2379</v>
      </c>
      <c r="E5" s="324">
        <v>-0.197639123</v>
      </c>
      <c r="F5" s="175">
        <v>0.36482134599999999</v>
      </c>
      <c r="G5" s="216">
        <v>234</v>
      </c>
      <c r="H5" s="216">
        <v>185</v>
      </c>
      <c r="I5" s="281">
        <v>59</v>
      </c>
      <c r="J5" s="175">
        <v>3.0264816999999999E-2</v>
      </c>
      <c r="K5" s="207">
        <v>5.1880341879999996</v>
      </c>
      <c r="L5" s="207">
        <v>2.8632478629999998</v>
      </c>
      <c r="M5" s="175">
        <v>0.448717949</v>
      </c>
      <c r="N5" s="217">
        <v>45</v>
      </c>
      <c r="O5" s="207">
        <v>56</v>
      </c>
      <c r="P5" s="207">
        <v>2.0210803689999999</v>
      </c>
      <c r="Q5" s="207">
        <v>9.961538462</v>
      </c>
      <c r="R5" s="207">
        <v>2.9871794870000001</v>
      </c>
      <c r="T5" s="308"/>
    </row>
    <row r="6" spans="1:22" x14ac:dyDescent="0.2">
      <c r="A6" s="284" t="s">
        <v>53</v>
      </c>
      <c r="B6" s="285" t="s">
        <v>66</v>
      </c>
      <c r="C6" s="285" t="s">
        <v>67</v>
      </c>
      <c r="D6" s="216">
        <v>10567</v>
      </c>
      <c r="E6" s="253">
        <v>7.4755899000000001E-2</v>
      </c>
      <c r="F6" s="175">
        <v>0.627866904</v>
      </c>
      <c r="G6" s="216">
        <v>673</v>
      </c>
      <c r="H6" s="216">
        <v>623</v>
      </c>
      <c r="I6" s="281">
        <v>61</v>
      </c>
      <c r="J6" s="175">
        <v>8.0249834000000006E-2</v>
      </c>
      <c r="K6" s="207">
        <v>5.4648318040000001</v>
      </c>
      <c r="L6" s="207">
        <v>2.6131498469999999</v>
      </c>
      <c r="M6" s="175">
        <v>0.40061162099999997</v>
      </c>
      <c r="N6" s="217">
        <v>11</v>
      </c>
      <c r="O6" s="207">
        <v>77</v>
      </c>
      <c r="P6" s="207">
        <v>2.43027653</v>
      </c>
      <c r="Q6" s="207">
        <v>13.808320950000001</v>
      </c>
      <c r="R6" s="207">
        <v>1.3417533429999999</v>
      </c>
      <c r="T6" s="308"/>
    </row>
    <row r="7" spans="1:22" ht="13.5" thickBot="1" x14ac:dyDescent="0.25">
      <c r="A7" s="284" t="s">
        <v>2</v>
      </c>
      <c r="B7" s="285" t="s">
        <v>10</v>
      </c>
      <c r="C7" s="285" t="s">
        <v>308</v>
      </c>
      <c r="D7" s="216">
        <v>3450</v>
      </c>
      <c r="E7" s="324">
        <v>-0.115384615</v>
      </c>
      <c r="F7" s="175">
        <v>0.63524212899999999</v>
      </c>
      <c r="G7" s="216">
        <v>397</v>
      </c>
      <c r="H7" s="216">
        <v>249</v>
      </c>
      <c r="I7" s="281">
        <v>64</v>
      </c>
      <c r="J7" s="175">
        <v>0.142028986</v>
      </c>
      <c r="K7" s="207">
        <v>4.0531645569999997</v>
      </c>
      <c r="L7" s="207">
        <v>2.0835443040000001</v>
      </c>
      <c r="M7" s="175">
        <v>2.5316459999999998E-3</v>
      </c>
      <c r="N7" s="217">
        <v>37</v>
      </c>
      <c r="O7" s="207">
        <v>68</v>
      </c>
      <c r="P7" s="207">
        <v>2.0621792939999999</v>
      </c>
      <c r="Q7" s="207">
        <v>12.23677582</v>
      </c>
      <c r="R7" s="207">
        <v>3.914357683</v>
      </c>
      <c r="T7" s="308"/>
    </row>
    <row r="8" spans="1:22" ht="13.5" thickTop="1" x14ac:dyDescent="0.2">
      <c r="A8" s="739" t="s">
        <v>121</v>
      </c>
      <c r="B8" s="740"/>
      <c r="C8" s="741"/>
      <c r="D8" s="219">
        <v>25028</v>
      </c>
      <c r="E8" s="359">
        <v>-1.1649489000000001E-2</v>
      </c>
      <c r="F8" s="220">
        <v>0.453487951</v>
      </c>
      <c r="G8" s="219">
        <v>1803</v>
      </c>
      <c r="H8" s="219">
        <v>1529</v>
      </c>
      <c r="I8" s="360">
        <v>63</v>
      </c>
      <c r="J8" s="220">
        <v>0.15742368500000001</v>
      </c>
      <c r="K8" s="361">
        <v>5.1251415629999997</v>
      </c>
      <c r="L8" s="361">
        <v>2.8805209509999998</v>
      </c>
      <c r="M8" s="220">
        <v>0.343714609</v>
      </c>
      <c r="N8" s="360">
        <v>24</v>
      </c>
      <c r="O8" s="361">
        <v>73</v>
      </c>
      <c r="P8" s="361">
        <v>2.87155301</v>
      </c>
      <c r="Q8" s="361">
        <v>11.10205214</v>
      </c>
      <c r="R8" s="361">
        <v>2.2756516919999998</v>
      </c>
    </row>
    <row r="10" spans="1:22" x14ac:dyDescent="0.2">
      <c r="B10" s="1"/>
    </row>
    <row r="11" spans="1:22" ht="15.75" x14ac:dyDescent="0.2">
      <c r="A11" s="659" t="s">
        <v>112</v>
      </c>
      <c r="B11" s="659" t="s">
        <v>113</v>
      </c>
      <c r="C11" s="659" t="s">
        <v>114</v>
      </c>
      <c r="D11" s="745" t="s">
        <v>268</v>
      </c>
      <c r="E11" s="746"/>
      <c r="F11" s="746"/>
      <c r="G11" s="746"/>
      <c r="H11" s="746"/>
      <c r="I11" s="746"/>
      <c r="J11" s="746"/>
      <c r="K11" s="746"/>
      <c r="L11" s="746"/>
      <c r="M11" s="746"/>
      <c r="N11" s="746"/>
      <c r="O11" s="747"/>
      <c r="P11" s="747"/>
      <c r="Q11" s="747"/>
      <c r="R11" s="747"/>
      <c r="S11" s="743"/>
    </row>
    <row r="12" spans="1:22" ht="101.25" x14ac:dyDescent="0.2">
      <c r="A12" s="729"/>
      <c r="B12" s="729"/>
      <c r="C12" s="729"/>
      <c r="D12" s="218" t="s">
        <v>115</v>
      </c>
      <c r="E12" s="218" t="s">
        <v>494</v>
      </c>
      <c r="F12" s="218" t="s">
        <v>296</v>
      </c>
      <c r="G12" s="218" t="s">
        <v>324</v>
      </c>
      <c r="H12" s="218" t="s">
        <v>329</v>
      </c>
      <c r="I12" s="255" t="s">
        <v>149</v>
      </c>
      <c r="J12" s="218" t="s">
        <v>230</v>
      </c>
      <c r="K12" s="218" t="s">
        <v>231</v>
      </c>
      <c r="L12" s="218" t="s">
        <v>258</v>
      </c>
      <c r="M12" s="218" t="s">
        <v>259</v>
      </c>
      <c r="N12" s="218" t="s">
        <v>293</v>
      </c>
      <c r="O12" s="283" t="s">
        <v>232</v>
      </c>
      <c r="P12" s="283" t="s">
        <v>569</v>
      </c>
      <c r="Q12" s="283" t="s">
        <v>260</v>
      </c>
      <c r="R12" s="283" t="s">
        <v>378</v>
      </c>
      <c r="S12" s="283" t="s">
        <v>379</v>
      </c>
    </row>
    <row r="13" spans="1:22" s="308" customFormat="1" x14ac:dyDescent="0.2">
      <c r="A13" s="291" t="s">
        <v>21</v>
      </c>
      <c r="B13" s="351" t="s">
        <v>41</v>
      </c>
      <c r="C13" s="285" t="s">
        <v>417</v>
      </c>
      <c r="D13" s="216">
        <v>5391</v>
      </c>
      <c r="E13" s="324">
        <v>0.65979063999999998</v>
      </c>
      <c r="F13" s="175">
        <v>1</v>
      </c>
      <c r="G13" s="297">
        <v>14.38810198</v>
      </c>
      <c r="H13" s="175">
        <v>2.9333333E-2</v>
      </c>
      <c r="I13" s="216">
        <v>385</v>
      </c>
      <c r="J13" s="298">
        <v>59</v>
      </c>
      <c r="K13" s="175">
        <v>8.6069375000000004E-2</v>
      </c>
      <c r="L13" s="207">
        <v>4.016</v>
      </c>
      <c r="M13" s="207">
        <v>2.024</v>
      </c>
      <c r="N13" s="175">
        <v>8.7999999999999995E-2</v>
      </c>
      <c r="O13" s="217">
        <v>35</v>
      </c>
      <c r="P13" s="207">
        <v>72</v>
      </c>
      <c r="Q13" s="207">
        <v>2.836579484</v>
      </c>
      <c r="R13" s="207">
        <v>12.233333330000001</v>
      </c>
      <c r="S13" s="207">
        <v>0.5</v>
      </c>
      <c r="U13" s="597"/>
    </row>
    <row r="14" spans="1:22" x14ac:dyDescent="0.2">
      <c r="A14" s="284" t="s">
        <v>21</v>
      </c>
      <c r="B14" s="285" t="s">
        <v>256</v>
      </c>
      <c r="C14" s="285" t="s">
        <v>323</v>
      </c>
      <c r="D14" s="216">
        <v>4419</v>
      </c>
      <c r="E14" s="253">
        <v>7.1792384000000001E-2</v>
      </c>
      <c r="F14" s="175">
        <v>0.34721458300000002</v>
      </c>
      <c r="G14" s="297">
        <v>13.89849624</v>
      </c>
      <c r="H14" s="175">
        <v>0.13475177299999999</v>
      </c>
      <c r="I14" s="216">
        <v>283</v>
      </c>
      <c r="J14" s="298">
        <v>63</v>
      </c>
      <c r="K14" s="175">
        <v>0.102738176</v>
      </c>
      <c r="L14" s="207">
        <v>4.581560284</v>
      </c>
      <c r="M14" s="207">
        <v>3.773049645</v>
      </c>
      <c r="N14" s="175">
        <v>0.30496453899999998</v>
      </c>
      <c r="O14" s="217">
        <v>34.5</v>
      </c>
      <c r="P14" s="207">
        <v>77</v>
      </c>
      <c r="Q14" s="207">
        <v>4.5247793620000003</v>
      </c>
      <c r="R14" s="207">
        <v>8.9333333330000002</v>
      </c>
      <c r="S14" s="207">
        <v>0.82666666700000002</v>
      </c>
      <c r="U14" s="597"/>
      <c r="V14" s="308"/>
    </row>
    <row r="15" spans="1:22" x14ac:dyDescent="0.2">
      <c r="A15" s="284" t="s">
        <v>26</v>
      </c>
      <c r="B15" s="285" t="s">
        <v>24</v>
      </c>
      <c r="C15" s="285" t="s">
        <v>301</v>
      </c>
      <c r="D15" s="216">
        <v>2047</v>
      </c>
      <c r="E15" s="324">
        <v>0.60927673000000004</v>
      </c>
      <c r="F15" s="175">
        <v>0.86334879799999997</v>
      </c>
      <c r="G15" s="297">
        <v>11.1299435</v>
      </c>
      <c r="H15" s="175">
        <v>7.8651684999999999E-2</v>
      </c>
      <c r="I15" s="216">
        <v>190</v>
      </c>
      <c r="J15" s="298">
        <v>62</v>
      </c>
      <c r="K15" s="175">
        <v>0.13971665899999999</v>
      </c>
      <c r="L15" s="207">
        <v>4.0280898880000002</v>
      </c>
      <c r="M15" s="207">
        <v>2</v>
      </c>
      <c r="N15" s="175">
        <v>0.86516853900000001</v>
      </c>
      <c r="O15" s="217">
        <v>73</v>
      </c>
      <c r="P15" s="207">
        <v>58</v>
      </c>
      <c r="Q15" s="207">
        <v>1.3507572059999999</v>
      </c>
      <c r="R15" s="207">
        <v>27.167539269999999</v>
      </c>
      <c r="S15" s="207">
        <v>0</v>
      </c>
      <c r="U15" s="597"/>
      <c r="V15" s="308"/>
    </row>
    <row r="16" spans="1:22" x14ac:dyDescent="0.2">
      <c r="A16" s="284" t="s">
        <v>34</v>
      </c>
      <c r="B16" s="285" t="s">
        <v>93</v>
      </c>
      <c r="C16" s="285" t="s">
        <v>407</v>
      </c>
      <c r="D16" s="216">
        <v>4142</v>
      </c>
      <c r="E16" s="324">
        <v>0.10247537900000001</v>
      </c>
      <c r="F16" s="175">
        <v>0.63517865399999995</v>
      </c>
      <c r="G16" s="297">
        <v>13.89393939</v>
      </c>
      <c r="H16" s="175">
        <v>3.0716724000000001E-2</v>
      </c>
      <c r="I16" s="216">
        <v>316</v>
      </c>
      <c r="J16" s="298">
        <v>59</v>
      </c>
      <c r="K16" s="175">
        <v>4.7561564000000001E-2</v>
      </c>
      <c r="L16" s="207">
        <v>4</v>
      </c>
      <c r="M16" s="207">
        <v>2</v>
      </c>
      <c r="N16" s="175">
        <v>0.488054608</v>
      </c>
      <c r="O16" s="217">
        <v>56</v>
      </c>
      <c r="P16" s="207">
        <v>64</v>
      </c>
      <c r="Q16" s="207">
        <v>3.0659101880000001</v>
      </c>
      <c r="R16" s="207">
        <v>26.08024691</v>
      </c>
      <c r="S16" s="207">
        <v>1.6234567900000001</v>
      </c>
      <c r="U16" s="597"/>
      <c r="V16" s="308"/>
    </row>
    <row r="17" spans="1:22" x14ac:dyDescent="0.2">
      <c r="A17" s="284" t="s">
        <v>85</v>
      </c>
      <c r="B17" s="285" t="s">
        <v>107</v>
      </c>
      <c r="C17" s="285" t="s">
        <v>237</v>
      </c>
      <c r="D17" s="216">
        <v>2038</v>
      </c>
      <c r="E17" s="253">
        <v>6.4197530000000003E-3</v>
      </c>
      <c r="F17" s="175">
        <v>1</v>
      </c>
      <c r="G17" s="297">
        <v>12.62237762</v>
      </c>
      <c r="H17" s="175">
        <v>1.242236E-2</v>
      </c>
      <c r="I17" s="216">
        <v>176</v>
      </c>
      <c r="J17" s="298">
        <v>64</v>
      </c>
      <c r="K17" s="175">
        <v>0.101570167</v>
      </c>
      <c r="L17" s="207">
        <v>4</v>
      </c>
      <c r="M17" s="207">
        <v>2.01242236</v>
      </c>
      <c r="N17" s="175">
        <v>1.242236E-2</v>
      </c>
      <c r="O17" s="217">
        <v>97.5</v>
      </c>
      <c r="P17" s="207">
        <v>26</v>
      </c>
      <c r="Q17" s="207">
        <v>1.918547596</v>
      </c>
      <c r="R17" s="207">
        <v>0</v>
      </c>
      <c r="S17" s="207">
        <v>0</v>
      </c>
      <c r="U17" s="597"/>
      <c r="V17" s="308"/>
    </row>
    <row r="18" spans="1:22" x14ac:dyDescent="0.2">
      <c r="A18" s="284" t="s">
        <v>53</v>
      </c>
      <c r="B18" s="285" t="s">
        <v>66</v>
      </c>
      <c r="C18" s="285" t="s">
        <v>67</v>
      </c>
      <c r="D18" s="216">
        <v>6263</v>
      </c>
      <c r="E18" s="253">
        <v>-1.1053212999999999E-2</v>
      </c>
      <c r="F18" s="175">
        <v>0.372133096</v>
      </c>
      <c r="G18" s="297">
        <v>12.51515152</v>
      </c>
      <c r="H18" s="175">
        <v>0.28080808099999999</v>
      </c>
      <c r="I18" s="216">
        <v>499</v>
      </c>
      <c r="J18" s="298">
        <v>58</v>
      </c>
      <c r="K18" s="175">
        <v>4.3749002000000002E-2</v>
      </c>
      <c r="L18" s="207">
        <v>5.5656565660000004</v>
      </c>
      <c r="M18" s="207">
        <v>2.1919191919999998</v>
      </c>
      <c r="N18" s="175">
        <v>0.20202020200000001</v>
      </c>
      <c r="O18" s="217">
        <v>31</v>
      </c>
      <c r="P18" s="207">
        <v>83</v>
      </c>
      <c r="Q18" s="207">
        <v>2.458406514</v>
      </c>
      <c r="R18" s="207">
        <v>15.34104046</v>
      </c>
      <c r="S18" s="207">
        <v>8.2716763009999994</v>
      </c>
      <c r="U18" s="597"/>
      <c r="V18" s="308"/>
    </row>
    <row r="19" spans="1:22" x14ac:dyDescent="0.2">
      <c r="A19" s="284" t="s">
        <v>5</v>
      </c>
      <c r="B19" s="285" t="s">
        <v>59</v>
      </c>
      <c r="C19" s="285" t="s">
        <v>342</v>
      </c>
      <c r="D19" s="216">
        <v>3881</v>
      </c>
      <c r="E19" s="253">
        <v>1.0413955000000001E-2</v>
      </c>
      <c r="F19" s="175">
        <v>1</v>
      </c>
      <c r="G19" s="297">
        <v>9.4479166669999994</v>
      </c>
      <c r="H19" s="175">
        <v>1.5037594E-2</v>
      </c>
      <c r="I19" s="216">
        <v>320</v>
      </c>
      <c r="J19" s="298">
        <v>65</v>
      </c>
      <c r="K19" s="175">
        <v>0.116207163</v>
      </c>
      <c r="L19" s="207">
        <v>4</v>
      </c>
      <c r="M19" s="207">
        <v>2</v>
      </c>
      <c r="N19" s="175">
        <v>0</v>
      </c>
      <c r="O19" s="217" t="s">
        <v>229</v>
      </c>
      <c r="P19" s="207">
        <v>115</v>
      </c>
      <c r="Q19" s="207">
        <v>3.4668899770000001</v>
      </c>
      <c r="R19" s="207">
        <v>52.624703089999997</v>
      </c>
      <c r="S19" s="207">
        <v>2.7600950119999998</v>
      </c>
      <c r="U19" s="597"/>
      <c r="V19" s="308"/>
    </row>
    <row r="20" spans="1:22" ht="13.5" thickBot="1" x14ac:dyDescent="0.25">
      <c r="A20" s="284" t="s">
        <v>2</v>
      </c>
      <c r="B20" s="285" t="s">
        <v>10</v>
      </c>
      <c r="C20" s="285" t="s">
        <v>308</v>
      </c>
      <c r="D20" s="216">
        <v>1981</v>
      </c>
      <c r="E20" s="324">
        <v>0.52150537600000002</v>
      </c>
      <c r="F20" s="175">
        <v>0.36475787100000001</v>
      </c>
      <c r="G20" s="297">
        <v>13.35172414</v>
      </c>
      <c r="H20" s="175">
        <v>0.18954248400000001</v>
      </c>
      <c r="I20" s="216">
        <v>148</v>
      </c>
      <c r="J20" s="298">
        <v>62</v>
      </c>
      <c r="K20" s="175">
        <v>0.130742049</v>
      </c>
      <c r="L20" s="207">
        <v>4.026143791</v>
      </c>
      <c r="M20" s="207">
        <v>2.0718954250000001</v>
      </c>
      <c r="N20" s="175">
        <v>0</v>
      </c>
      <c r="O20" s="217" t="s">
        <v>229</v>
      </c>
      <c r="P20" s="207">
        <v>55</v>
      </c>
      <c r="Q20" s="207">
        <v>1.696784074</v>
      </c>
      <c r="R20" s="207">
        <v>15.10457516</v>
      </c>
      <c r="S20" s="207">
        <v>5.1372549019999996</v>
      </c>
      <c r="U20" s="597"/>
      <c r="V20" s="308"/>
    </row>
    <row r="21" spans="1:22" ht="13.5" thickTop="1" x14ac:dyDescent="0.2">
      <c r="A21" s="739" t="s">
        <v>121</v>
      </c>
      <c r="B21" s="740"/>
      <c r="C21" s="741"/>
      <c r="D21" s="219">
        <v>30162</v>
      </c>
      <c r="E21" s="359">
        <v>0.16451102300000001</v>
      </c>
      <c r="F21" s="220">
        <v>0.54651204900000006</v>
      </c>
      <c r="G21" s="362">
        <v>12.56381039</v>
      </c>
      <c r="H21" s="220">
        <v>0.106164384</v>
      </c>
      <c r="I21" s="219">
        <v>2317</v>
      </c>
      <c r="J21" s="360">
        <v>61</v>
      </c>
      <c r="K21" s="220">
        <v>8.5935945999999999E-2</v>
      </c>
      <c r="L21" s="361">
        <v>4.4083904110000001</v>
      </c>
      <c r="M21" s="361">
        <v>2.2641267119999999</v>
      </c>
      <c r="N21" s="220">
        <v>0.221746575</v>
      </c>
      <c r="O21" s="360">
        <v>48</v>
      </c>
      <c r="P21" s="361">
        <v>70</v>
      </c>
      <c r="Q21" s="361">
        <v>2.8811214330000001</v>
      </c>
      <c r="R21" s="361">
        <v>21.623434339999999</v>
      </c>
      <c r="S21" s="361">
        <v>2.9131313130000001</v>
      </c>
    </row>
    <row r="22" spans="1:22" ht="21" customHeight="1" x14ac:dyDescent="0.2">
      <c r="A22" s="656"/>
      <c r="B22" s="742"/>
      <c r="C22" s="742"/>
      <c r="D22" s="742"/>
      <c r="E22" s="742"/>
      <c r="F22" s="742"/>
      <c r="G22" s="742"/>
      <c r="H22" s="742"/>
      <c r="I22" s="742"/>
      <c r="J22" s="742"/>
      <c r="K22" s="742"/>
      <c r="L22" s="742"/>
      <c r="M22" s="742"/>
      <c r="N22" s="742"/>
      <c r="O22" s="742"/>
      <c r="P22" s="288"/>
    </row>
    <row r="23" spans="1:22" x14ac:dyDescent="0.2">
      <c r="A23" s="22" t="s">
        <v>479</v>
      </c>
      <c r="B23" s="280"/>
      <c r="C23" s="280"/>
      <c r="D23" s="280"/>
      <c r="E23" s="280"/>
      <c r="F23" s="280"/>
      <c r="G23" s="280"/>
      <c r="H23" s="280"/>
      <c r="I23" s="280"/>
      <c r="J23" s="280"/>
      <c r="K23" s="280"/>
      <c r="L23" s="280"/>
      <c r="M23" s="280"/>
      <c r="N23" s="280"/>
      <c r="O23" s="280"/>
      <c r="P23" s="287"/>
    </row>
    <row r="28" spans="1:22" x14ac:dyDescent="0.2">
      <c r="A28" s="290"/>
    </row>
  </sheetData>
  <mergeCells count="11">
    <mergeCell ref="A22:O22"/>
    <mergeCell ref="A1:A2"/>
    <mergeCell ref="B1:B2"/>
    <mergeCell ref="C1:C2"/>
    <mergeCell ref="A8:C8"/>
    <mergeCell ref="A11:A12"/>
    <mergeCell ref="B11:B12"/>
    <mergeCell ref="C11:C12"/>
    <mergeCell ref="A21:C21"/>
    <mergeCell ref="D1:R1"/>
    <mergeCell ref="D11:S11"/>
  </mergeCells>
  <pageMargins left="0.19685039370078741" right="3.937007874015748E-2" top="0.59055118110236227" bottom="0.59055118110236227" header="0.31496062992125984" footer="0.31496062992125984"/>
  <pageSetup paperSize="9" scale="96" orientation="landscape" r:id="rId1"/>
  <headerFooter>
    <oddHeader>&amp;C&amp;"Arial,Gras"&amp;UANNEXE 6.f&amp;U : PMSI SSR – Activité 2017 – Description de l’activité Adultes relative aux affections cardiovasculaires</oddHeader>
    <oddFooter>&amp;C&amp;8Soins de suite et de réadaptation (SSR) - Bilan PMSI 2017</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sheetPr>
  <dimension ref="A1:U29"/>
  <sheetViews>
    <sheetView workbookViewId="0">
      <selection activeCell="V72" sqref="V72"/>
    </sheetView>
  </sheetViews>
  <sheetFormatPr baseColWidth="10" defaultRowHeight="12.75" x14ac:dyDescent="0.2"/>
  <cols>
    <col min="1" max="1" width="3" customWidth="1"/>
    <col min="2" max="2" width="7.5703125" customWidth="1"/>
    <col min="3" max="3" width="15.85546875" customWidth="1"/>
    <col min="4" max="4" width="6.85546875" customWidth="1"/>
    <col min="5" max="5" width="6" customWidth="1"/>
    <col min="6" max="6" width="7.140625" customWidth="1"/>
    <col min="7" max="7" width="6.7109375" customWidth="1"/>
    <col min="8" max="10" width="6.42578125" customWidth="1"/>
    <col min="11" max="11" width="7.140625" customWidth="1"/>
    <col min="12" max="12" width="8.28515625" customWidth="1"/>
    <col min="13" max="13" width="6.85546875" customWidth="1"/>
    <col min="14" max="14" width="9.42578125" customWidth="1"/>
    <col min="15" max="15" width="10.42578125" customWidth="1"/>
    <col min="16" max="16" width="9.28515625" customWidth="1"/>
    <col min="17" max="17" width="10.28515625" customWidth="1"/>
    <col min="18" max="18" width="8.5703125" customWidth="1"/>
    <col min="19" max="19" width="8.7109375" customWidth="1"/>
  </cols>
  <sheetData>
    <row r="1" spans="1:21" ht="15.75" x14ac:dyDescent="0.2">
      <c r="A1" s="659" t="s">
        <v>112</v>
      </c>
      <c r="B1" s="659" t="s">
        <v>113</v>
      </c>
      <c r="C1" s="659" t="s">
        <v>114</v>
      </c>
      <c r="D1" s="745" t="s">
        <v>269</v>
      </c>
      <c r="E1" s="746"/>
      <c r="F1" s="746"/>
      <c r="G1" s="746"/>
      <c r="H1" s="746"/>
      <c r="I1" s="746"/>
      <c r="J1" s="746"/>
      <c r="K1" s="746"/>
      <c r="L1" s="746"/>
      <c r="M1" s="746"/>
      <c r="N1" s="746"/>
      <c r="O1" s="743"/>
      <c r="P1" s="743"/>
      <c r="Q1" s="743"/>
      <c r="R1" s="743"/>
    </row>
    <row r="2" spans="1:21" ht="90" x14ac:dyDescent="0.2">
      <c r="A2" s="729"/>
      <c r="B2" s="729"/>
      <c r="C2" s="729"/>
      <c r="D2" s="218" t="s">
        <v>115</v>
      </c>
      <c r="E2" s="218" t="s">
        <v>494</v>
      </c>
      <c r="F2" s="218" t="s">
        <v>295</v>
      </c>
      <c r="G2" s="218" t="s">
        <v>257</v>
      </c>
      <c r="H2" s="255" t="s">
        <v>149</v>
      </c>
      <c r="I2" s="218" t="s">
        <v>230</v>
      </c>
      <c r="J2" s="218" t="s">
        <v>231</v>
      </c>
      <c r="K2" s="218" t="s">
        <v>258</v>
      </c>
      <c r="L2" s="218" t="s">
        <v>259</v>
      </c>
      <c r="M2" s="218" t="s">
        <v>293</v>
      </c>
      <c r="N2" s="283" t="s">
        <v>232</v>
      </c>
      <c r="O2" s="283" t="s">
        <v>569</v>
      </c>
      <c r="P2" s="283" t="s">
        <v>260</v>
      </c>
      <c r="Q2" s="283" t="s">
        <v>378</v>
      </c>
      <c r="R2" s="283" t="s">
        <v>379</v>
      </c>
    </row>
    <row r="3" spans="1:21" x14ac:dyDescent="0.2">
      <c r="A3" s="284" t="s">
        <v>21</v>
      </c>
      <c r="B3" s="285" t="s">
        <v>42</v>
      </c>
      <c r="C3" s="285" t="s">
        <v>343</v>
      </c>
      <c r="D3" s="216">
        <v>2992</v>
      </c>
      <c r="E3" s="253">
        <v>6.1369279999999998E-2</v>
      </c>
      <c r="F3" s="175">
        <v>0.95682763000000004</v>
      </c>
      <c r="G3" s="216">
        <v>200</v>
      </c>
      <c r="H3" s="216">
        <v>150</v>
      </c>
      <c r="I3" s="281">
        <v>36</v>
      </c>
      <c r="J3" s="175">
        <v>2.4064170999999999E-2</v>
      </c>
      <c r="K3" s="207">
        <v>5.1047120420000001</v>
      </c>
      <c r="L3" s="207">
        <v>2.2146596860000001</v>
      </c>
      <c r="M3" s="175">
        <v>1.5706806E-2</v>
      </c>
      <c r="N3" s="217">
        <v>35</v>
      </c>
      <c r="O3" s="207">
        <v>89</v>
      </c>
      <c r="P3" s="207">
        <v>4.739565217</v>
      </c>
      <c r="Q3" s="207">
        <v>2.0750000000000002</v>
      </c>
      <c r="R3" s="207">
        <v>6.74</v>
      </c>
      <c r="T3" s="598"/>
    </row>
    <row r="4" spans="1:21" x14ac:dyDescent="0.2">
      <c r="A4" s="284" t="s">
        <v>21</v>
      </c>
      <c r="B4" s="285" t="s">
        <v>47</v>
      </c>
      <c r="C4" s="285" t="s">
        <v>330</v>
      </c>
      <c r="D4" s="216">
        <v>7833</v>
      </c>
      <c r="E4" s="324">
        <v>0.13884850200000001</v>
      </c>
      <c r="F4" s="175">
        <v>0.82339955799999998</v>
      </c>
      <c r="G4" s="216">
        <v>321</v>
      </c>
      <c r="H4" s="216">
        <v>283</v>
      </c>
      <c r="I4" s="281">
        <v>66</v>
      </c>
      <c r="J4" s="175">
        <v>0.14617643299999999</v>
      </c>
      <c r="K4" s="207">
        <v>5.0709459460000001</v>
      </c>
      <c r="L4" s="207">
        <v>2.1351351350000001</v>
      </c>
      <c r="M4" s="175">
        <v>0</v>
      </c>
      <c r="N4" s="217" t="s">
        <v>229</v>
      </c>
      <c r="O4" s="207">
        <v>149</v>
      </c>
      <c r="P4" s="207">
        <v>5.8324665089999996</v>
      </c>
      <c r="Q4" s="207">
        <v>29.691588790000001</v>
      </c>
      <c r="R4" s="207">
        <v>14.46417445</v>
      </c>
      <c r="T4" s="598"/>
    </row>
    <row r="5" spans="1:21" s="299" customFormat="1" x14ac:dyDescent="0.2">
      <c r="A5" s="284" t="s">
        <v>34</v>
      </c>
      <c r="B5" s="285" t="s">
        <v>32</v>
      </c>
      <c r="C5" s="285" t="s">
        <v>303</v>
      </c>
      <c r="D5" s="216">
        <v>5462</v>
      </c>
      <c r="E5" s="253">
        <v>-4.3600069999999998E-2</v>
      </c>
      <c r="F5" s="175">
        <v>0.95456134199999998</v>
      </c>
      <c r="G5" s="216">
        <v>588</v>
      </c>
      <c r="H5" s="216">
        <v>268</v>
      </c>
      <c r="I5" s="281">
        <v>69</v>
      </c>
      <c r="J5" s="175">
        <v>0.26931526900000002</v>
      </c>
      <c r="K5" s="207">
        <v>4.9825479929999998</v>
      </c>
      <c r="L5" s="207">
        <v>2.445026178</v>
      </c>
      <c r="M5" s="175">
        <v>0</v>
      </c>
      <c r="N5" s="217" t="s">
        <v>229</v>
      </c>
      <c r="O5" s="207">
        <v>57</v>
      </c>
      <c r="P5" s="207">
        <v>1.94574516</v>
      </c>
      <c r="Q5" s="207">
        <v>4.7976190479999996</v>
      </c>
      <c r="R5" s="207">
        <v>3.8520408160000001</v>
      </c>
      <c r="T5" s="598"/>
    </row>
    <row r="6" spans="1:21" x14ac:dyDescent="0.2">
      <c r="A6" s="284" t="s">
        <v>53</v>
      </c>
      <c r="B6" s="285" t="s">
        <v>64</v>
      </c>
      <c r="C6" s="285" t="s">
        <v>344</v>
      </c>
      <c r="D6" s="216">
        <v>4601</v>
      </c>
      <c r="E6" s="253">
        <v>-4.8397104000000003E-2</v>
      </c>
      <c r="F6" s="175">
        <v>0.91873003200000003</v>
      </c>
      <c r="G6" s="216">
        <v>202</v>
      </c>
      <c r="H6" s="216">
        <v>176</v>
      </c>
      <c r="I6" s="281">
        <v>74</v>
      </c>
      <c r="J6" s="175">
        <v>0.49206694200000001</v>
      </c>
      <c r="K6" s="207">
        <v>6.4623655910000002</v>
      </c>
      <c r="L6" s="207">
        <v>2.424731183</v>
      </c>
      <c r="M6" s="175">
        <v>0.112903226</v>
      </c>
      <c r="N6" s="217">
        <v>6</v>
      </c>
      <c r="O6" s="207">
        <v>51</v>
      </c>
      <c r="P6" s="207">
        <v>2.9889155180000002</v>
      </c>
      <c r="Q6" s="207">
        <v>6.1831683169999998</v>
      </c>
      <c r="R6" s="207">
        <v>8.6683168320000004</v>
      </c>
      <c r="T6" s="598"/>
    </row>
    <row r="7" spans="1:21" ht="13.5" thickBot="1" x14ac:dyDescent="0.25">
      <c r="A7" s="284" t="s">
        <v>12</v>
      </c>
      <c r="B7" s="285" t="s">
        <v>105</v>
      </c>
      <c r="C7" s="285" t="s">
        <v>246</v>
      </c>
      <c r="D7" s="216">
        <v>4896</v>
      </c>
      <c r="E7" s="253">
        <v>-6.6183483000000001E-2</v>
      </c>
      <c r="F7" s="175">
        <v>1</v>
      </c>
      <c r="G7" s="216">
        <v>247</v>
      </c>
      <c r="H7" s="216">
        <v>230</v>
      </c>
      <c r="I7" s="281">
        <v>68</v>
      </c>
      <c r="J7" s="175">
        <v>0.27205882399999998</v>
      </c>
      <c r="K7" s="207">
        <v>4.9008620690000004</v>
      </c>
      <c r="L7" s="207">
        <v>4.5905172409999997</v>
      </c>
      <c r="M7" s="175">
        <v>0</v>
      </c>
      <c r="N7" s="217" t="s">
        <v>229</v>
      </c>
      <c r="O7" s="207">
        <v>64</v>
      </c>
      <c r="P7" s="207">
        <v>4.1445916110000001</v>
      </c>
      <c r="Q7" s="207">
        <v>11.109311740000001</v>
      </c>
      <c r="R7" s="207">
        <v>5.5506072870000001</v>
      </c>
      <c r="T7" s="598"/>
    </row>
    <row r="8" spans="1:21" ht="13.5" thickTop="1" x14ac:dyDescent="0.2">
      <c r="A8" s="739" t="s">
        <v>121</v>
      </c>
      <c r="B8" s="740"/>
      <c r="C8" s="741"/>
      <c r="D8" s="219">
        <v>25784</v>
      </c>
      <c r="E8" s="359">
        <v>1.1692694E-2</v>
      </c>
      <c r="F8" s="220">
        <v>0.75524311700000002</v>
      </c>
      <c r="G8" s="219">
        <v>1558</v>
      </c>
      <c r="H8" s="219">
        <v>1105</v>
      </c>
      <c r="I8" s="360">
        <v>67</v>
      </c>
      <c r="J8" s="220">
        <v>0.243717034</v>
      </c>
      <c r="K8" s="361">
        <v>5.1894451960000003</v>
      </c>
      <c r="L8" s="361">
        <v>2.6874154259999998</v>
      </c>
      <c r="M8" s="220">
        <v>1.6238160000000001E-2</v>
      </c>
      <c r="N8" s="360">
        <v>6</v>
      </c>
      <c r="O8" s="361">
        <v>69</v>
      </c>
      <c r="P8" s="361">
        <v>4.0674347849999997</v>
      </c>
      <c r="Q8" s="361">
        <v>10.757381260000001</v>
      </c>
      <c r="R8" s="361">
        <v>7.3029525030000002</v>
      </c>
    </row>
    <row r="10" spans="1:21" x14ac:dyDescent="0.2">
      <c r="B10" s="1"/>
    </row>
    <row r="11" spans="1:21" ht="15.75" x14ac:dyDescent="0.2">
      <c r="A11" s="659" t="s">
        <v>112</v>
      </c>
      <c r="B11" s="659" t="s">
        <v>113</v>
      </c>
      <c r="C11" s="659" t="s">
        <v>114</v>
      </c>
      <c r="D11" s="745" t="s">
        <v>270</v>
      </c>
      <c r="E11" s="746"/>
      <c r="F11" s="746"/>
      <c r="G11" s="746"/>
      <c r="H11" s="746"/>
      <c r="I11" s="746"/>
      <c r="J11" s="746"/>
      <c r="K11" s="746"/>
      <c r="L11" s="746"/>
      <c r="M11" s="746"/>
      <c r="N11" s="746"/>
      <c r="O11" s="743"/>
      <c r="P11" s="743"/>
      <c r="Q11" s="743"/>
      <c r="R11" s="743"/>
      <c r="S11" s="743"/>
    </row>
    <row r="12" spans="1:21" ht="101.25" x14ac:dyDescent="0.2">
      <c r="A12" s="729"/>
      <c r="B12" s="729"/>
      <c r="C12" s="729"/>
      <c r="D12" s="218" t="s">
        <v>115</v>
      </c>
      <c r="E12" s="218" t="s">
        <v>494</v>
      </c>
      <c r="F12" s="218" t="s">
        <v>296</v>
      </c>
      <c r="G12" s="218" t="s">
        <v>324</v>
      </c>
      <c r="H12" s="218" t="s">
        <v>329</v>
      </c>
      <c r="I12" s="255" t="s">
        <v>149</v>
      </c>
      <c r="J12" s="218" t="s">
        <v>230</v>
      </c>
      <c r="K12" s="218" t="s">
        <v>231</v>
      </c>
      <c r="L12" s="218" t="s">
        <v>258</v>
      </c>
      <c r="M12" s="218" t="s">
        <v>259</v>
      </c>
      <c r="N12" s="218" t="s">
        <v>293</v>
      </c>
      <c r="O12" s="283" t="s">
        <v>232</v>
      </c>
      <c r="P12" s="283" t="s">
        <v>569</v>
      </c>
      <c r="Q12" s="283" t="s">
        <v>260</v>
      </c>
      <c r="R12" s="283" t="s">
        <v>378</v>
      </c>
      <c r="S12" s="283" t="s">
        <v>379</v>
      </c>
    </row>
    <row r="13" spans="1:21" s="308" customFormat="1" x14ac:dyDescent="0.2">
      <c r="A13" s="284" t="s">
        <v>21</v>
      </c>
      <c r="B13" s="351" t="s">
        <v>20</v>
      </c>
      <c r="C13" s="285" t="s">
        <v>165</v>
      </c>
      <c r="D13" s="216">
        <v>2406</v>
      </c>
      <c r="E13" s="324">
        <v>0.403733956</v>
      </c>
      <c r="F13" s="175">
        <v>1</v>
      </c>
      <c r="G13" s="297">
        <v>14.67763158</v>
      </c>
      <c r="H13" s="175">
        <v>3.2258065000000002E-2</v>
      </c>
      <c r="I13" s="216">
        <v>177</v>
      </c>
      <c r="J13" s="298">
        <v>65</v>
      </c>
      <c r="K13" s="175">
        <v>0.12635078999999999</v>
      </c>
      <c r="L13" s="207">
        <v>4.0516129029999997</v>
      </c>
      <c r="M13" s="207">
        <v>2.0258064519999999</v>
      </c>
      <c r="N13" s="175">
        <v>0</v>
      </c>
      <c r="O13" s="217" t="s">
        <v>229</v>
      </c>
      <c r="P13" s="207">
        <v>108</v>
      </c>
      <c r="Q13" s="207">
        <v>3.5459459459999998</v>
      </c>
      <c r="R13" s="207">
        <v>19.689265540000001</v>
      </c>
      <c r="S13" s="207">
        <v>2.621468927</v>
      </c>
      <c r="U13" s="599"/>
    </row>
    <row r="14" spans="1:21" x14ac:dyDescent="0.2">
      <c r="A14" s="284" t="s">
        <v>21</v>
      </c>
      <c r="B14" s="285" t="s">
        <v>42</v>
      </c>
      <c r="C14" s="285" t="s">
        <v>331</v>
      </c>
      <c r="D14" s="216">
        <v>135</v>
      </c>
      <c r="E14" s="253">
        <v>7.462687E-3</v>
      </c>
      <c r="F14" s="175">
        <v>4.3172370000000002E-2</v>
      </c>
      <c r="G14" s="297">
        <v>5.25</v>
      </c>
      <c r="H14" s="175">
        <v>0.2</v>
      </c>
      <c r="I14" s="216">
        <v>22</v>
      </c>
      <c r="J14" s="298">
        <v>51</v>
      </c>
      <c r="K14" s="175">
        <v>7.4074070000000004E-3</v>
      </c>
      <c r="L14" s="207">
        <v>4.84</v>
      </c>
      <c r="M14" s="207">
        <v>2.3199999999999998</v>
      </c>
      <c r="N14" s="175">
        <v>0</v>
      </c>
      <c r="O14" s="217" t="s">
        <v>229</v>
      </c>
      <c r="P14" s="207">
        <v>86</v>
      </c>
      <c r="Q14" s="207">
        <v>4.6814814809999996</v>
      </c>
      <c r="R14" s="207">
        <v>1.56</v>
      </c>
      <c r="S14" s="207">
        <v>3.92</v>
      </c>
      <c r="U14" s="599"/>
    </row>
    <row r="15" spans="1:21" x14ac:dyDescent="0.2">
      <c r="A15" s="284" t="s">
        <v>21</v>
      </c>
      <c r="B15" s="285" t="s">
        <v>47</v>
      </c>
      <c r="C15" s="285" t="s">
        <v>330</v>
      </c>
      <c r="D15" s="216">
        <v>1680</v>
      </c>
      <c r="E15" s="324">
        <v>0.14441416900000001</v>
      </c>
      <c r="F15" s="175">
        <v>0.176600442</v>
      </c>
      <c r="G15" s="297">
        <v>13.548387099999999</v>
      </c>
      <c r="H15" s="175">
        <v>0.36290322600000002</v>
      </c>
      <c r="I15" s="216">
        <v>83</v>
      </c>
      <c r="J15" s="298">
        <v>58</v>
      </c>
      <c r="K15" s="175">
        <v>8.9285714000000002E-2</v>
      </c>
      <c r="L15" s="207">
        <v>4.0887096769999998</v>
      </c>
      <c r="M15" s="207">
        <v>2.024193548</v>
      </c>
      <c r="N15" s="175">
        <v>0</v>
      </c>
      <c r="O15" s="217" t="s">
        <v>229</v>
      </c>
      <c r="P15" s="207">
        <v>138</v>
      </c>
      <c r="Q15" s="207">
        <v>5.595238095</v>
      </c>
      <c r="R15" s="207">
        <v>23.08064516</v>
      </c>
      <c r="S15" s="207">
        <v>12.298387099999999</v>
      </c>
      <c r="U15" s="599"/>
    </row>
    <row r="16" spans="1:21" x14ac:dyDescent="0.2">
      <c r="A16" s="284" t="s">
        <v>26</v>
      </c>
      <c r="B16" s="285" t="s">
        <v>46</v>
      </c>
      <c r="C16" s="285" t="s">
        <v>222</v>
      </c>
      <c r="D16" s="216">
        <v>1016</v>
      </c>
      <c r="E16" s="324">
        <v>0.182770664</v>
      </c>
      <c r="F16" s="175">
        <v>1</v>
      </c>
      <c r="G16" s="297">
        <v>2.5438596489999998</v>
      </c>
      <c r="H16" s="175">
        <v>3.5000000000000003E-2</v>
      </c>
      <c r="I16" s="216">
        <v>92</v>
      </c>
      <c r="J16" s="298">
        <v>67</v>
      </c>
      <c r="K16" s="175">
        <v>0.164370079</v>
      </c>
      <c r="L16" s="207">
        <v>4</v>
      </c>
      <c r="M16" s="207">
        <v>2</v>
      </c>
      <c r="N16" s="175">
        <v>0</v>
      </c>
      <c r="O16" s="217" t="s">
        <v>229</v>
      </c>
      <c r="P16" s="207">
        <v>45</v>
      </c>
      <c r="Q16" s="207">
        <v>3.386811024</v>
      </c>
      <c r="R16" s="207">
        <v>1.1825000000000001</v>
      </c>
      <c r="S16" s="207">
        <v>0.33</v>
      </c>
      <c r="U16" s="599"/>
    </row>
    <row r="17" spans="1:21" s="308" customFormat="1" x14ac:dyDescent="0.2">
      <c r="A17" s="284" t="s">
        <v>34</v>
      </c>
      <c r="B17" s="285" t="s">
        <v>32</v>
      </c>
      <c r="C17" s="285" t="s">
        <v>303</v>
      </c>
      <c r="D17" s="216">
        <v>260</v>
      </c>
      <c r="E17" s="253" t="s">
        <v>229</v>
      </c>
      <c r="F17" s="175">
        <v>4.5438658E-2</v>
      </c>
      <c r="G17" s="297">
        <v>6.5</v>
      </c>
      <c r="H17" s="175">
        <v>0</v>
      </c>
      <c r="I17" s="216">
        <v>33</v>
      </c>
      <c r="J17" s="298">
        <v>66</v>
      </c>
      <c r="K17" s="175">
        <v>0.22307692300000001</v>
      </c>
      <c r="L17" s="207">
        <v>4</v>
      </c>
      <c r="M17" s="207">
        <v>2</v>
      </c>
      <c r="N17" s="175">
        <v>0</v>
      </c>
      <c r="O17" s="217" t="s">
        <v>229</v>
      </c>
      <c r="P17" s="207">
        <v>62.5</v>
      </c>
      <c r="Q17" s="207">
        <v>1.480769231</v>
      </c>
      <c r="R17" s="207">
        <v>10.074999999999999</v>
      </c>
      <c r="S17" s="207">
        <v>2.8250000000000002</v>
      </c>
      <c r="U17" s="599"/>
    </row>
    <row r="18" spans="1:21" s="299" customFormat="1" x14ac:dyDescent="0.2">
      <c r="A18" s="284" t="s">
        <v>34</v>
      </c>
      <c r="B18" s="285" t="s">
        <v>93</v>
      </c>
      <c r="C18" s="285" t="s">
        <v>407</v>
      </c>
      <c r="D18" s="216">
        <v>1402</v>
      </c>
      <c r="E18" s="253">
        <v>-6.3784549999999999E-3</v>
      </c>
      <c r="F18" s="175">
        <v>1</v>
      </c>
      <c r="G18" s="297">
        <v>18.323076919999998</v>
      </c>
      <c r="H18" s="175">
        <v>1.3333332999999999E-2</v>
      </c>
      <c r="I18" s="216">
        <v>85</v>
      </c>
      <c r="J18" s="298">
        <v>67</v>
      </c>
      <c r="K18" s="175">
        <v>9.1298145999999997E-2</v>
      </c>
      <c r="L18" s="207">
        <v>4</v>
      </c>
      <c r="M18" s="207">
        <v>2</v>
      </c>
      <c r="N18" s="175">
        <v>0</v>
      </c>
      <c r="O18" s="217" t="s">
        <v>229</v>
      </c>
      <c r="P18" s="207">
        <v>57</v>
      </c>
      <c r="Q18" s="207">
        <v>3.4329529239999999</v>
      </c>
      <c r="R18" s="207">
        <v>12.75581395</v>
      </c>
      <c r="S18" s="207">
        <v>13.24418605</v>
      </c>
      <c r="U18" s="599"/>
    </row>
    <row r="19" spans="1:21" x14ac:dyDescent="0.2">
      <c r="A19" s="284" t="s">
        <v>85</v>
      </c>
      <c r="B19" s="285" t="s">
        <v>107</v>
      </c>
      <c r="C19" s="285" t="s">
        <v>237</v>
      </c>
      <c r="D19" s="216">
        <v>130</v>
      </c>
      <c r="E19" s="324">
        <v>0.83098591499999996</v>
      </c>
      <c r="F19" s="175">
        <v>1</v>
      </c>
      <c r="G19" s="297">
        <v>10.83333333</v>
      </c>
      <c r="H19" s="175">
        <v>0</v>
      </c>
      <c r="I19" s="216">
        <v>12</v>
      </c>
      <c r="J19" s="298">
        <v>59</v>
      </c>
      <c r="K19" s="175">
        <v>0</v>
      </c>
      <c r="L19" s="207">
        <v>4.25</v>
      </c>
      <c r="M19" s="207">
        <v>2.5</v>
      </c>
      <c r="N19" s="175">
        <v>0</v>
      </c>
      <c r="O19" s="217" t="s">
        <v>229</v>
      </c>
      <c r="P19" s="207">
        <v>53</v>
      </c>
      <c r="Q19" s="207">
        <v>3.0846153850000002</v>
      </c>
      <c r="R19" s="207">
        <v>5.25</v>
      </c>
      <c r="S19" s="207">
        <v>2.1666666669999999</v>
      </c>
      <c r="U19" s="599"/>
    </row>
    <row r="20" spans="1:21" x14ac:dyDescent="0.2">
      <c r="A20" s="284" t="s">
        <v>53</v>
      </c>
      <c r="B20" s="285" t="s">
        <v>64</v>
      </c>
      <c r="C20" s="285" t="s">
        <v>344</v>
      </c>
      <c r="D20" s="216">
        <v>407</v>
      </c>
      <c r="E20" s="324">
        <v>-0.34984025600000002</v>
      </c>
      <c r="F20" s="175">
        <v>8.1269967999999998E-2</v>
      </c>
      <c r="G20" s="297">
        <v>2.625806452</v>
      </c>
      <c r="H20" s="175">
        <v>0.16774193500000001</v>
      </c>
      <c r="I20" s="216">
        <v>107</v>
      </c>
      <c r="J20" s="298">
        <v>60</v>
      </c>
      <c r="K20" s="175">
        <v>8.5995085999999998E-2</v>
      </c>
      <c r="L20" s="207">
        <v>4.0064516130000003</v>
      </c>
      <c r="M20" s="207">
        <v>2.0129032260000002</v>
      </c>
      <c r="N20" s="175">
        <v>6.4516130000000001E-3</v>
      </c>
      <c r="O20" s="217">
        <v>336</v>
      </c>
      <c r="P20" s="207">
        <v>99</v>
      </c>
      <c r="Q20" s="207">
        <v>2.1351351350000001</v>
      </c>
      <c r="R20" s="207">
        <v>4.2516129029999998</v>
      </c>
      <c r="S20" s="207">
        <v>0.81935483899999995</v>
      </c>
      <c r="U20" s="599"/>
    </row>
    <row r="21" spans="1:21" ht="13.5" thickBot="1" x14ac:dyDescent="0.25">
      <c r="A21" s="284" t="s">
        <v>2</v>
      </c>
      <c r="B21" s="285" t="s">
        <v>0</v>
      </c>
      <c r="C21" s="285" t="s">
        <v>341</v>
      </c>
      <c r="D21" s="216">
        <v>920</v>
      </c>
      <c r="E21" s="253">
        <v>7.7283372000000003E-2</v>
      </c>
      <c r="F21" s="175">
        <v>1</v>
      </c>
      <c r="G21" s="297">
        <v>11.490566039999999</v>
      </c>
      <c r="H21" s="175">
        <v>2.4390243999999998E-2</v>
      </c>
      <c r="I21" s="216">
        <v>67</v>
      </c>
      <c r="J21" s="298">
        <v>64</v>
      </c>
      <c r="K21" s="175">
        <v>6.5217391E-2</v>
      </c>
      <c r="L21" s="207">
        <v>5.0609756099999998</v>
      </c>
      <c r="M21" s="207">
        <v>2</v>
      </c>
      <c r="N21" s="175">
        <v>0</v>
      </c>
      <c r="O21" s="217" t="s">
        <v>229</v>
      </c>
      <c r="P21" s="207">
        <v>36</v>
      </c>
      <c r="Q21" s="207">
        <v>3.1217391299999999</v>
      </c>
      <c r="R21" s="207">
        <v>1.638554217</v>
      </c>
      <c r="S21" s="207">
        <v>1.7108433729999999</v>
      </c>
      <c r="U21" s="599"/>
    </row>
    <row r="22" spans="1:21" ht="13.5" thickTop="1" x14ac:dyDescent="0.2">
      <c r="A22" s="739" t="s">
        <v>121</v>
      </c>
      <c r="B22" s="740"/>
      <c r="C22" s="741"/>
      <c r="D22" s="219">
        <v>8356</v>
      </c>
      <c r="E22" s="359">
        <v>0.17080005600000001</v>
      </c>
      <c r="F22" s="220">
        <v>0.24475688300000001</v>
      </c>
      <c r="G22" s="362">
        <v>7.469726563</v>
      </c>
      <c r="H22" s="220">
        <v>9.1760300000000003E-2</v>
      </c>
      <c r="I22" s="219">
        <v>674</v>
      </c>
      <c r="J22" s="360">
        <v>64</v>
      </c>
      <c r="K22" s="220">
        <v>0.10806606000000001</v>
      </c>
      <c r="L22" s="361">
        <v>4.122659176</v>
      </c>
      <c r="M22" s="361">
        <v>2.0215355810000002</v>
      </c>
      <c r="N22" s="220">
        <v>9.3632999999999997E-4</v>
      </c>
      <c r="O22" s="360">
        <v>336</v>
      </c>
      <c r="P22" s="361">
        <v>85</v>
      </c>
      <c r="Q22" s="361">
        <v>3.751166966</v>
      </c>
      <c r="R22" s="361">
        <v>8.3638838480000004</v>
      </c>
      <c r="S22" s="361">
        <v>3.4174228680000001</v>
      </c>
    </row>
    <row r="23" spans="1:21" ht="21" customHeight="1" x14ac:dyDescent="0.2">
      <c r="A23" s="656"/>
      <c r="B23" s="742"/>
      <c r="C23" s="742"/>
      <c r="D23" s="742"/>
      <c r="E23" s="742"/>
      <c r="F23" s="742"/>
      <c r="G23" s="742"/>
      <c r="H23" s="742"/>
      <c r="I23" s="742"/>
      <c r="J23" s="742"/>
      <c r="K23" s="742"/>
      <c r="L23" s="742"/>
      <c r="M23" s="742"/>
      <c r="N23" s="742"/>
      <c r="O23" s="742"/>
      <c r="P23" s="288"/>
    </row>
    <row r="24" spans="1:21" x14ac:dyDescent="0.2">
      <c r="A24" s="22" t="s">
        <v>366</v>
      </c>
      <c r="B24" s="280"/>
      <c r="C24" s="280"/>
      <c r="D24" s="280"/>
      <c r="E24" s="280"/>
      <c r="F24" s="280"/>
      <c r="G24" s="280"/>
      <c r="H24" s="280"/>
      <c r="I24" s="280"/>
      <c r="J24" s="280"/>
      <c r="K24" s="280"/>
      <c r="L24" s="280"/>
      <c r="M24" s="280"/>
      <c r="N24" s="280"/>
      <c r="O24" s="280"/>
      <c r="P24" s="287"/>
    </row>
    <row r="29" spans="1:21" x14ac:dyDescent="0.2">
      <c r="A29" s="290"/>
    </row>
  </sheetData>
  <mergeCells count="11">
    <mergeCell ref="A22:C22"/>
    <mergeCell ref="A23:O23"/>
    <mergeCell ref="A1:A2"/>
    <mergeCell ref="B1:B2"/>
    <mergeCell ref="C1:C2"/>
    <mergeCell ref="A8:C8"/>
    <mergeCell ref="A11:A12"/>
    <mergeCell ref="B11:B12"/>
    <mergeCell ref="C11:C12"/>
    <mergeCell ref="D1:R1"/>
    <mergeCell ref="D11:S11"/>
  </mergeCells>
  <pageMargins left="0.19685039370078741" right="3.937007874015748E-2" top="0.74803149606299213" bottom="0.74803149606299213" header="0.31496062992125984" footer="0.31496062992125984"/>
  <pageSetup paperSize="9" scale="96" orientation="landscape" r:id="rId1"/>
  <headerFooter>
    <oddHeader>&amp;C&amp;"Arial,Gras"&amp;UANNEXE 6.g &amp;U: PMSI SSR – Activité 2017 – Description de l’activité Adultes relative aux affections respiratoires</oddHeader>
    <oddFooter>&amp;C&amp;8Soins de suite et de réadaptation (SSR) - Bilan PMSI 2017</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S28"/>
  <sheetViews>
    <sheetView workbookViewId="0">
      <selection activeCell="V72" sqref="V72"/>
    </sheetView>
  </sheetViews>
  <sheetFormatPr baseColWidth="10" defaultRowHeight="12.75" x14ac:dyDescent="0.2"/>
  <cols>
    <col min="1" max="1" width="3" customWidth="1"/>
    <col min="2" max="2" width="7.5703125" customWidth="1"/>
    <col min="3" max="3" width="15.85546875" customWidth="1"/>
    <col min="4" max="4" width="6.85546875" customWidth="1"/>
    <col min="5" max="5" width="6" customWidth="1"/>
    <col min="6" max="6" width="7.140625" customWidth="1"/>
    <col min="7" max="7" width="6.7109375" customWidth="1"/>
    <col min="8" max="10" width="6.42578125" customWidth="1"/>
    <col min="11" max="11" width="7.140625" customWidth="1"/>
    <col min="12" max="12" width="8.28515625" customWidth="1"/>
    <col min="13" max="13" width="6.85546875" customWidth="1"/>
    <col min="14" max="14" width="9.42578125" customWidth="1"/>
    <col min="15" max="15" width="10.42578125" customWidth="1"/>
    <col min="16" max="17" width="9.28515625" customWidth="1"/>
    <col min="18" max="18" width="8.5703125" customWidth="1"/>
    <col min="19" max="19" width="8.7109375" customWidth="1"/>
  </cols>
  <sheetData>
    <row r="1" spans="1:19" ht="15.75" x14ac:dyDescent="0.2">
      <c r="A1" s="659" t="s">
        <v>112</v>
      </c>
      <c r="B1" s="659" t="s">
        <v>113</v>
      </c>
      <c r="C1" s="659" t="s">
        <v>114</v>
      </c>
      <c r="D1" s="745" t="s">
        <v>271</v>
      </c>
      <c r="E1" s="746"/>
      <c r="F1" s="746"/>
      <c r="G1" s="746"/>
      <c r="H1" s="746"/>
      <c r="I1" s="746"/>
      <c r="J1" s="746"/>
      <c r="K1" s="746"/>
      <c r="L1" s="746"/>
      <c r="M1" s="746"/>
      <c r="N1" s="746"/>
      <c r="O1" s="743"/>
      <c r="P1" s="743"/>
      <c r="Q1" s="743"/>
      <c r="R1" s="743"/>
    </row>
    <row r="2" spans="1:19" ht="90" x14ac:dyDescent="0.2">
      <c r="A2" s="729"/>
      <c r="B2" s="729"/>
      <c r="C2" s="729"/>
      <c r="D2" s="218" t="s">
        <v>115</v>
      </c>
      <c r="E2" s="218" t="s">
        <v>494</v>
      </c>
      <c r="F2" s="218" t="s">
        <v>295</v>
      </c>
      <c r="G2" s="218" t="s">
        <v>257</v>
      </c>
      <c r="H2" s="255" t="s">
        <v>149</v>
      </c>
      <c r="I2" s="218" t="s">
        <v>230</v>
      </c>
      <c r="J2" s="218" t="s">
        <v>231</v>
      </c>
      <c r="K2" s="218" t="s">
        <v>258</v>
      </c>
      <c r="L2" s="218" t="s">
        <v>259</v>
      </c>
      <c r="M2" s="218" t="s">
        <v>293</v>
      </c>
      <c r="N2" s="283" t="s">
        <v>232</v>
      </c>
      <c r="O2" s="283" t="s">
        <v>569</v>
      </c>
      <c r="P2" s="283" t="s">
        <v>260</v>
      </c>
      <c r="Q2" s="283" t="s">
        <v>378</v>
      </c>
      <c r="R2" s="283" t="s">
        <v>379</v>
      </c>
    </row>
    <row r="3" spans="1:19" x14ac:dyDescent="0.2">
      <c r="A3" s="284" t="s">
        <v>21</v>
      </c>
      <c r="B3" s="285" t="s">
        <v>42</v>
      </c>
      <c r="C3" s="285" t="s">
        <v>331</v>
      </c>
      <c r="D3" s="216">
        <v>7727</v>
      </c>
      <c r="E3" s="324">
        <v>0.25397598199999999</v>
      </c>
      <c r="F3" s="175">
        <v>0.91999047499999997</v>
      </c>
      <c r="G3" s="216">
        <v>337</v>
      </c>
      <c r="H3" s="216">
        <v>303</v>
      </c>
      <c r="I3" s="281">
        <v>64</v>
      </c>
      <c r="J3" s="175">
        <v>0.17548854699999999</v>
      </c>
      <c r="K3" s="207">
        <v>6.6006289310000001</v>
      </c>
      <c r="L3" s="207">
        <v>2.5251572329999998</v>
      </c>
      <c r="M3" s="175">
        <v>0.17295597500000001</v>
      </c>
      <c r="N3" s="217">
        <v>18</v>
      </c>
      <c r="O3" s="207">
        <v>51</v>
      </c>
      <c r="P3" s="207">
        <v>2.1791968869999998</v>
      </c>
      <c r="Q3" s="207">
        <v>11.87537092</v>
      </c>
      <c r="R3" s="207">
        <v>8.6172106819999996</v>
      </c>
    </row>
    <row r="4" spans="1:19" ht="13.5" thickBot="1" x14ac:dyDescent="0.25">
      <c r="A4" s="284" t="s">
        <v>53</v>
      </c>
      <c r="B4" s="285" t="s">
        <v>66</v>
      </c>
      <c r="C4" s="285" t="s">
        <v>67</v>
      </c>
      <c r="D4" s="216">
        <v>20463</v>
      </c>
      <c r="E4" s="253">
        <v>-1.2689376E-2</v>
      </c>
      <c r="F4" s="175">
        <v>0.98855072499999996</v>
      </c>
      <c r="G4" s="216">
        <v>781</v>
      </c>
      <c r="H4" s="216">
        <v>631</v>
      </c>
      <c r="I4" s="281">
        <v>62</v>
      </c>
      <c r="J4" s="175">
        <v>0.20172995199999999</v>
      </c>
      <c r="K4" s="207">
        <v>8.4311050479999992</v>
      </c>
      <c r="L4" s="207">
        <v>3.2291950890000001</v>
      </c>
      <c r="M4" s="175">
        <v>0.19372442000000001</v>
      </c>
      <c r="N4" s="217">
        <v>28.5</v>
      </c>
      <c r="O4" s="207">
        <v>39</v>
      </c>
      <c r="P4" s="207">
        <v>1.8695453950000001</v>
      </c>
      <c r="Q4" s="207">
        <v>10.89372599</v>
      </c>
      <c r="R4" s="207">
        <v>6.7989756720000001</v>
      </c>
    </row>
    <row r="5" spans="1:19" ht="13.5" thickTop="1" x14ac:dyDescent="0.2">
      <c r="A5" s="739" t="s">
        <v>121</v>
      </c>
      <c r="B5" s="740"/>
      <c r="C5" s="741"/>
      <c r="D5" s="219">
        <v>28190</v>
      </c>
      <c r="E5" s="359">
        <v>4.8423088000000003E-2</v>
      </c>
      <c r="F5" s="220">
        <v>0.89862926399999998</v>
      </c>
      <c r="G5" s="219">
        <v>1118</v>
      </c>
      <c r="H5" s="219">
        <v>933</v>
      </c>
      <c r="I5" s="360">
        <v>62</v>
      </c>
      <c r="J5" s="220">
        <v>0.19453707000000001</v>
      </c>
      <c r="K5" s="361">
        <v>7.8772597529999997</v>
      </c>
      <c r="L5" s="361">
        <v>3.0161750710000002</v>
      </c>
      <c r="M5" s="220">
        <v>0.18744053299999999</v>
      </c>
      <c r="N5" s="360">
        <v>24</v>
      </c>
      <c r="O5" s="361">
        <v>43</v>
      </c>
      <c r="P5" s="361">
        <v>1.952872852</v>
      </c>
      <c r="Q5" s="361">
        <v>11.189624329999999</v>
      </c>
      <c r="R5" s="361">
        <v>7.3470483010000001</v>
      </c>
    </row>
    <row r="6" spans="1:19" x14ac:dyDescent="0.2">
      <c r="B6" s="1"/>
    </row>
    <row r="7" spans="1:19" ht="15.75" customHeight="1" x14ac:dyDescent="0.2">
      <c r="A7" s="659" t="s">
        <v>112</v>
      </c>
      <c r="B7" s="659" t="s">
        <v>113</v>
      </c>
      <c r="C7" s="659" t="s">
        <v>114</v>
      </c>
      <c r="D7" s="745" t="s">
        <v>272</v>
      </c>
      <c r="E7" s="746"/>
      <c r="F7" s="746"/>
      <c r="G7" s="746"/>
      <c r="H7" s="746"/>
      <c r="I7" s="746"/>
      <c r="J7" s="746"/>
      <c r="K7" s="746"/>
      <c r="L7" s="746"/>
      <c r="M7" s="746"/>
      <c r="N7" s="746"/>
      <c r="O7" s="747"/>
      <c r="P7" s="747"/>
      <c r="Q7" s="747"/>
      <c r="R7" s="747"/>
      <c r="S7" s="743"/>
    </row>
    <row r="8" spans="1:19" ht="101.25" x14ac:dyDescent="0.2">
      <c r="A8" s="729"/>
      <c r="B8" s="729"/>
      <c r="C8" s="729"/>
      <c r="D8" s="218" t="s">
        <v>115</v>
      </c>
      <c r="E8" s="218" t="s">
        <v>494</v>
      </c>
      <c r="F8" s="218" t="s">
        <v>296</v>
      </c>
      <c r="G8" s="218" t="s">
        <v>324</v>
      </c>
      <c r="H8" s="218" t="s">
        <v>329</v>
      </c>
      <c r="I8" s="255" t="s">
        <v>149</v>
      </c>
      <c r="J8" s="218" t="s">
        <v>230</v>
      </c>
      <c r="K8" s="218" t="s">
        <v>231</v>
      </c>
      <c r="L8" s="218" t="s">
        <v>258</v>
      </c>
      <c r="M8" s="218" t="s">
        <v>259</v>
      </c>
      <c r="N8" s="218" t="s">
        <v>293</v>
      </c>
      <c r="O8" s="283" t="s">
        <v>232</v>
      </c>
      <c r="P8" s="283" t="s">
        <v>569</v>
      </c>
      <c r="Q8" s="283" t="s">
        <v>260</v>
      </c>
      <c r="R8" s="283" t="s">
        <v>378</v>
      </c>
      <c r="S8" s="283" t="s">
        <v>379</v>
      </c>
    </row>
    <row r="9" spans="1:19" s="299" customFormat="1" x14ac:dyDescent="0.2">
      <c r="A9" s="284" t="s">
        <v>21</v>
      </c>
      <c r="B9" s="285" t="s">
        <v>42</v>
      </c>
      <c r="C9" s="285" t="s">
        <v>331</v>
      </c>
      <c r="D9" s="216">
        <v>672</v>
      </c>
      <c r="E9" s="324">
        <v>-0.32121212100000002</v>
      </c>
      <c r="F9" s="175">
        <v>8.0009524999999998E-2</v>
      </c>
      <c r="G9" s="297">
        <v>1.187610619</v>
      </c>
      <c r="H9" s="175">
        <v>0.16460177000000001</v>
      </c>
      <c r="I9" s="216">
        <v>315</v>
      </c>
      <c r="J9" s="298">
        <v>60</v>
      </c>
      <c r="K9" s="175">
        <v>0.18154761899999999</v>
      </c>
      <c r="L9" s="207">
        <v>5.0035398229999997</v>
      </c>
      <c r="M9" s="207">
        <v>2.32920354</v>
      </c>
      <c r="N9" s="175">
        <v>1.0619468999999999E-2</v>
      </c>
      <c r="O9" s="217">
        <v>62</v>
      </c>
      <c r="P9" s="207">
        <v>54</v>
      </c>
      <c r="Q9" s="207">
        <v>0.54910714299999996</v>
      </c>
      <c r="R9" s="207">
        <v>1.116607774</v>
      </c>
      <c r="S9" s="207">
        <v>2.6855123669999998</v>
      </c>
    </row>
    <row r="10" spans="1:19" s="299" customFormat="1" x14ac:dyDescent="0.2">
      <c r="A10" s="284" t="s">
        <v>26</v>
      </c>
      <c r="B10" s="285" t="s">
        <v>39</v>
      </c>
      <c r="C10" s="285" t="s">
        <v>172</v>
      </c>
      <c r="D10" s="216">
        <v>2271</v>
      </c>
      <c r="E10" s="324">
        <v>9.8162475999999999E-2</v>
      </c>
      <c r="F10" s="175">
        <v>1</v>
      </c>
      <c r="G10" s="297">
        <v>4.9003021149999997</v>
      </c>
      <c r="H10" s="175">
        <v>8.2872929999999994E-3</v>
      </c>
      <c r="I10" s="216">
        <v>275</v>
      </c>
      <c r="J10" s="298">
        <v>60</v>
      </c>
      <c r="K10" s="175">
        <v>1.3650374E-2</v>
      </c>
      <c r="L10" s="207">
        <v>4.0220994479999996</v>
      </c>
      <c r="M10" s="207">
        <v>2</v>
      </c>
      <c r="N10" s="175">
        <v>2.7624310000000001E-3</v>
      </c>
      <c r="O10" s="217">
        <v>81</v>
      </c>
      <c r="P10" s="207">
        <v>73</v>
      </c>
      <c r="Q10" s="207">
        <v>1.701453104</v>
      </c>
      <c r="R10" s="207">
        <v>18.92059553</v>
      </c>
      <c r="S10" s="207"/>
    </row>
    <row r="11" spans="1:19" ht="13.5" thickBot="1" x14ac:dyDescent="0.25">
      <c r="A11" s="284" t="s">
        <v>53</v>
      </c>
      <c r="B11" s="285" t="s">
        <v>66</v>
      </c>
      <c r="C11" s="285" t="s">
        <v>67</v>
      </c>
      <c r="D11" s="216">
        <v>237</v>
      </c>
      <c r="E11" s="324">
        <v>0.49056603799999998</v>
      </c>
      <c r="F11" s="175">
        <v>1.1449275E-2</v>
      </c>
      <c r="G11" s="297">
        <v>1.179104478</v>
      </c>
      <c r="H11" s="175">
        <v>0.36318408000000002</v>
      </c>
      <c r="I11" s="216">
        <v>119</v>
      </c>
      <c r="J11" s="298">
        <v>53</v>
      </c>
      <c r="K11" s="175">
        <v>8.0168775999999997E-2</v>
      </c>
      <c r="L11" s="207">
        <v>6.0099502490000001</v>
      </c>
      <c r="M11" s="207">
        <v>2.3233830850000001</v>
      </c>
      <c r="N11" s="175">
        <v>0</v>
      </c>
      <c r="O11" s="217" t="s">
        <v>229</v>
      </c>
      <c r="P11" s="207">
        <v>77</v>
      </c>
      <c r="Q11" s="207">
        <v>1.3755274260000001</v>
      </c>
      <c r="R11" s="207">
        <v>2.9751243779999998</v>
      </c>
      <c r="S11" s="207">
        <v>1.1741293530000001</v>
      </c>
    </row>
    <row r="12" spans="1:19" ht="13.5" thickTop="1" x14ac:dyDescent="0.2">
      <c r="A12" s="739" t="s">
        <v>121</v>
      </c>
      <c r="B12" s="740"/>
      <c r="C12" s="741"/>
      <c r="D12" s="219">
        <v>3180</v>
      </c>
      <c r="E12" s="359">
        <v>-1.1501399000000001E-2</v>
      </c>
      <c r="F12" s="220">
        <v>0.101370736</v>
      </c>
      <c r="G12" s="362">
        <v>2.3062898810000001</v>
      </c>
      <c r="H12" s="220">
        <v>0.14982269500000001</v>
      </c>
      <c r="I12" s="219">
        <v>709</v>
      </c>
      <c r="J12" s="360">
        <v>60</v>
      </c>
      <c r="K12" s="220">
        <v>5.4088049999999999E-2</v>
      </c>
      <c r="L12" s="361">
        <v>4.8679078010000003</v>
      </c>
      <c r="M12" s="361">
        <v>2.2225177299999999</v>
      </c>
      <c r="N12" s="220">
        <v>6.2056740000000004E-3</v>
      </c>
      <c r="O12" s="360">
        <v>69</v>
      </c>
      <c r="P12" s="361">
        <v>71</v>
      </c>
      <c r="Q12" s="361">
        <v>1.4336477990000001</v>
      </c>
      <c r="R12" s="361">
        <v>7.5683760680000001</v>
      </c>
      <c r="S12" s="361">
        <v>1.500854701</v>
      </c>
    </row>
    <row r="13" spans="1:19" ht="13.5" customHeight="1" x14ac:dyDescent="0.2">
      <c r="A13" s="656"/>
      <c r="B13" s="742"/>
      <c r="C13" s="742"/>
      <c r="D13" s="742"/>
      <c r="E13" s="742"/>
      <c r="F13" s="742"/>
      <c r="G13" s="742"/>
      <c r="H13" s="742"/>
      <c r="I13" s="742"/>
      <c r="J13" s="742"/>
      <c r="K13" s="742"/>
      <c r="L13" s="742"/>
      <c r="M13" s="742"/>
      <c r="N13" s="742"/>
      <c r="O13" s="742"/>
      <c r="P13" s="288"/>
    </row>
    <row r="14" spans="1:19" ht="15.75" x14ac:dyDescent="0.2">
      <c r="A14" s="659" t="s">
        <v>112</v>
      </c>
      <c r="B14" s="659" t="s">
        <v>113</v>
      </c>
      <c r="C14" s="659" t="s">
        <v>114</v>
      </c>
      <c r="D14" s="745" t="s">
        <v>273</v>
      </c>
      <c r="E14" s="746"/>
      <c r="F14" s="746"/>
      <c r="G14" s="746"/>
      <c r="H14" s="746"/>
      <c r="I14" s="746"/>
      <c r="J14" s="746"/>
      <c r="K14" s="746"/>
      <c r="L14" s="746"/>
      <c r="M14" s="746"/>
      <c r="N14" s="746"/>
      <c r="O14" s="747"/>
      <c r="P14" s="747"/>
      <c r="Q14" s="747"/>
      <c r="R14" s="743"/>
    </row>
    <row r="15" spans="1:19" ht="90" x14ac:dyDescent="0.2">
      <c r="A15" s="729"/>
      <c r="B15" s="729"/>
      <c r="C15" s="729"/>
      <c r="D15" s="218" t="s">
        <v>115</v>
      </c>
      <c r="E15" s="218" t="s">
        <v>494</v>
      </c>
      <c r="F15" s="218" t="s">
        <v>295</v>
      </c>
      <c r="G15" s="218" t="s">
        <v>257</v>
      </c>
      <c r="H15" s="255" t="s">
        <v>149</v>
      </c>
      <c r="I15" s="218" t="s">
        <v>230</v>
      </c>
      <c r="J15" s="218" t="s">
        <v>231</v>
      </c>
      <c r="K15" s="218" t="s">
        <v>258</v>
      </c>
      <c r="L15" s="218" t="s">
        <v>259</v>
      </c>
      <c r="M15" s="218" t="s">
        <v>293</v>
      </c>
      <c r="N15" s="283" t="s">
        <v>232</v>
      </c>
      <c r="O15" s="283" t="s">
        <v>569</v>
      </c>
      <c r="P15" s="283" t="s">
        <v>260</v>
      </c>
      <c r="Q15" s="283" t="s">
        <v>378</v>
      </c>
      <c r="R15" s="283" t="s">
        <v>379</v>
      </c>
    </row>
    <row r="16" spans="1:19" s="308" customFormat="1" x14ac:dyDescent="0.2">
      <c r="A16" s="284" t="s">
        <v>21</v>
      </c>
      <c r="B16" s="351" t="s">
        <v>20</v>
      </c>
      <c r="C16" s="285" t="s">
        <v>165</v>
      </c>
      <c r="D16" s="216">
        <v>212</v>
      </c>
      <c r="E16" s="324" t="s">
        <v>229</v>
      </c>
      <c r="F16" s="175">
        <v>1</v>
      </c>
      <c r="G16" s="216">
        <v>12</v>
      </c>
      <c r="H16" s="216">
        <v>12</v>
      </c>
      <c r="I16" s="281">
        <v>66</v>
      </c>
      <c r="J16" s="175">
        <v>0</v>
      </c>
      <c r="K16" s="207">
        <v>6.8</v>
      </c>
      <c r="L16" s="207">
        <v>2.4</v>
      </c>
      <c r="M16" s="175">
        <v>0</v>
      </c>
      <c r="N16" s="217" t="s">
        <v>229</v>
      </c>
      <c r="O16" s="207">
        <v>8</v>
      </c>
      <c r="P16" s="207">
        <v>0.52380952400000003</v>
      </c>
      <c r="Q16" s="207">
        <v>0</v>
      </c>
      <c r="R16" s="207">
        <v>1.1666666670000001</v>
      </c>
    </row>
    <row r="17" spans="1:18" ht="13.5" thickBot="1" x14ac:dyDescent="0.25">
      <c r="A17" s="284" t="s">
        <v>21</v>
      </c>
      <c r="B17" s="285" t="s">
        <v>42</v>
      </c>
      <c r="C17" s="285" t="s">
        <v>331</v>
      </c>
      <c r="D17" s="216">
        <v>565</v>
      </c>
      <c r="E17" s="324">
        <v>-0.72479298599999997</v>
      </c>
      <c r="F17" s="175">
        <v>1</v>
      </c>
      <c r="G17" s="216">
        <v>24</v>
      </c>
      <c r="H17" s="216">
        <v>19</v>
      </c>
      <c r="I17" s="281">
        <v>50</v>
      </c>
      <c r="J17" s="175">
        <v>0</v>
      </c>
      <c r="K17" s="207">
        <v>6.3636363640000004</v>
      </c>
      <c r="L17" s="207">
        <v>2.5</v>
      </c>
      <c r="M17" s="175">
        <v>0.31818181800000001</v>
      </c>
      <c r="N17" s="217">
        <v>26</v>
      </c>
      <c r="O17" s="207">
        <v>47.5</v>
      </c>
      <c r="P17" s="207">
        <v>2.809178744</v>
      </c>
      <c r="Q17" s="207">
        <v>0.91666666699999999</v>
      </c>
      <c r="R17" s="207">
        <v>8.875</v>
      </c>
    </row>
    <row r="18" spans="1:18" ht="13.5" thickTop="1" x14ac:dyDescent="0.2">
      <c r="A18" s="739" t="s">
        <v>121</v>
      </c>
      <c r="B18" s="740"/>
      <c r="C18" s="741"/>
      <c r="D18" s="219">
        <v>777</v>
      </c>
      <c r="E18" s="359">
        <v>-0.62152946906965423</v>
      </c>
      <c r="F18" s="220">
        <v>1</v>
      </c>
      <c r="G18" s="219">
        <v>36</v>
      </c>
      <c r="H18" s="219">
        <v>31</v>
      </c>
      <c r="I18" s="360">
        <v>59</v>
      </c>
      <c r="J18" s="363">
        <v>0</v>
      </c>
      <c r="K18" s="361">
        <v>6.4444444444444446</v>
      </c>
      <c r="L18" s="361">
        <v>2.4814814814814814</v>
      </c>
      <c r="M18" s="220">
        <v>0.25925925925925924</v>
      </c>
      <c r="N18" s="360">
        <v>26</v>
      </c>
      <c r="O18" s="361">
        <v>33.5</v>
      </c>
      <c r="P18" s="361">
        <v>2.2103386809269163</v>
      </c>
      <c r="Q18" s="361">
        <v>0.61111111111111116</v>
      </c>
      <c r="R18" s="361">
        <v>6.3055555555555554</v>
      </c>
    </row>
    <row r="20" spans="1:18" x14ac:dyDescent="0.2">
      <c r="A20" s="22" t="s">
        <v>479</v>
      </c>
    </row>
    <row r="28" spans="1:18" x14ac:dyDescent="0.2">
      <c r="A28" s="290"/>
    </row>
  </sheetData>
  <mergeCells count="16">
    <mergeCell ref="D1:R1"/>
    <mergeCell ref="D7:S7"/>
    <mergeCell ref="D14:R14"/>
    <mergeCell ref="A5:C5"/>
    <mergeCell ref="A18:C18"/>
    <mergeCell ref="A12:C12"/>
    <mergeCell ref="A13:O13"/>
    <mergeCell ref="A14:A15"/>
    <mergeCell ref="B14:B15"/>
    <mergeCell ref="C14:C15"/>
    <mergeCell ref="A7:A8"/>
    <mergeCell ref="B7:B8"/>
    <mergeCell ref="C7:C8"/>
    <mergeCell ref="A1:A2"/>
    <mergeCell ref="B1:B2"/>
    <mergeCell ref="C1:C2"/>
  </mergeCells>
  <pageMargins left="0.19685039370078741" right="3.937007874015748E-2" top="0.74803149606299213" bottom="0.74803149606299213" header="0.31496062992125984" footer="0.31496062992125984"/>
  <pageSetup paperSize="9" scale="96" orientation="landscape" r:id="rId1"/>
  <headerFooter>
    <oddHeader>&amp;C&amp;"Arial,Gras"&amp;UANNEXE 6.h&amp;U : PMSI SSR – Activité 2017 – Description de l’activité Adultes relative aux affections des systèmes digestif, métabolique et endocrinien et aux affections onco hématologiques</oddHeader>
    <oddFooter>&amp;C&amp;8Soins de suite et de réadaptation (SSR) - Bilan PMSI 2017</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sheetPr>
  <dimension ref="A1:T26"/>
  <sheetViews>
    <sheetView workbookViewId="0">
      <selection activeCell="V72" sqref="V72"/>
    </sheetView>
  </sheetViews>
  <sheetFormatPr baseColWidth="10" defaultRowHeight="12.75" x14ac:dyDescent="0.2"/>
  <cols>
    <col min="1" max="1" width="3" customWidth="1"/>
    <col min="2" max="2" width="7.5703125" customWidth="1"/>
    <col min="3" max="3" width="9.7109375" customWidth="1"/>
    <col min="4" max="4" width="6.85546875" customWidth="1"/>
    <col min="5" max="5" width="6" customWidth="1"/>
    <col min="6" max="6" width="7.140625" customWidth="1"/>
    <col min="7" max="7" width="6.7109375" customWidth="1"/>
    <col min="8" max="10" width="6.42578125" customWidth="1"/>
    <col min="11" max="11" width="7.140625" customWidth="1"/>
    <col min="12" max="12" width="8.28515625" customWidth="1"/>
    <col min="13" max="13" width="6.85546875" customWidth="1"/>
    <col min="14" max="14" width="9.42578125" customWidth="1"/>
    <col min="15" max="15" width="10.42578125" customWidth="1"/>
    <col min="16" max="17" width="9.28515625" customWidth="1"/>
    <col min="18" max="18" width="9.42578125" customWidth="1"/>
    <col min="19" max="20" width="8.5703125" customWidth="1"/>
  </cols>
  <sheetData>
    <row r="1" spans="1:20" ht="15.75" x14ac:dyDescent="0.2">
      <c r="A1" s="659" t="s">
        <v>112</v>
      </c>
      <c r="B1" s="659" t="s">
        <v>113</v>
      </c>
      <c r="C1" s="659" t="s">
        <v>114</v>
      </c>
      <c r="D1" s="748" t="s">
        <v>276</v>
      </c>
      <c r="E1" s="749"/>
      <c r="F1" s="749"/>
      <c r="G1" s="749"/>
      <c r="H1" s="749"/>
      <c r="I1" s="749"/>
      <c r="J1" s="749"/>
      <c r="K1" s="749"/>
      <c r="L1" s="749"/>
      <c r="M1" s="749"/>
      <c r="N1" s="749"/>
      <c r="O1" s="749"/>
      <c r="P1" s="749"/>
      <c r="Q1" s="749"/>
      <c r="R1" s="750"/>
      <c r="S1" s="584"/>
    </row>
    <row r="2" spans="1:20" ht="90" x14ac:dyDescent="0.2">
      <c r="A2" s="729"/>
      <c r="B2" s="729"/>
      <c r="C2" s="729"/>
      <c r="D2" s="218" t="s">
        <v>115</v>
      </c>
      <c r="E2" s="218" t="s">
        <v>494</v>
      </c>
      <c r="F2" s="218" t="s">
        <v>295</v>
      </c>
      <c r="G2" s="218" t="s">
        <v>257</v>
      </c>
      <c r="H2" s="255" t="s">
        <v>149</v>
      </c>
      <c r="I2" s="218" t="s">
        <v>230</v>
      </c>
      <c r="J2" s="218" t="s">
        <v>231</v>
      </c>
      <c r="K2" s="218" t="s">
        <v>258</v>
      </c>
      <c r="L2" s="218" t="s">
        <v>259</v>
      </c>
      <c r="M2" s="218" t="s">
        <v>293</v>
      </c>
      <c r="N2" s="283" t="s">
        <v>232</v>
      </c>
      <c r="O2" s="283" t="s">
        <v>569</v>
      </c>
      <c r="P2" s="283" t="s">
        <v>260</v>
      </c>
      <c r="Q2" s="283" t="s">
        <v>378</v>
      </c>
      <c r="R2" s="283" t="s">
        <v>379</v>
      </c>
    </row>
    <row r="3" spans="1:20" ht="13.5" thickBot="1" x14ac:dyDescent="0.25">
      <c r="A3" s="284" t="s">
        <v>34</v>
      </c>
      <c r="B3" s="285" t="s">
        <v>93</v>
      </c>
      <c r="C3" s="285" t="s">
        <v>418</v>
      </c>
      <c r="D3" s="216">
        <v>2426</v>
      </c>
      <c r="E3" s="324">
        <v>0.190382728</v>
      </c>
      <c r="F3" s="175">
        <v>0.97704389899999999</v>
      </c>
      <c r="G3" s="216">
        <v>67</v>
      </c>
      <c r="H3" s="216">
        <v>41</v>
      </c>
      <c r="I3" s="281">
        <v>42</v>
      </c>
      <c r="J3" s="175">
        <v>7.3784006999999999E-2</v>
      </c>
      <c r="K3" s="207">
        <v>9.4310344829999995</v>
      </c>
      <c r="L3" s="207">
        <v>4.7758620690000004</v>
      </c>
      <c r="M3" s="175">
        <v>0.72413793100000001</v>
      </c>
      <c r="N3" s="217">
        <v>14</v>
      </c>
      <c r="O3" s="207">
        <v>75</v>
      </c>
      <c r="P3" s="207">
        <v>3.6254019290000001</v>
      </c>
      <c r="Q3" s="207">
        <v>1.701492537</v>
      </c>
      <c r="R3" s="207">
        <v>21.238805970000001</v>
      </c>
    </row>
    <row r="4" spans="1:20" ht="13.5" thickTop="1" x14ac:dyDescent="0.2">
      <c r="A4" s="739" t="s">
        <v>121</v>
      </c>
      <c r="B4" s="740"/>
      <c r="C4" s="741"/>
      <c r="D4" s="219">
        <v>2426</v>
      </c>
      <c r="E4" s="359">
        <v>0.190382728</v>
      </c>
      <c r="F4" s="220">
        <v>0.97704389899999999</v>
      </c>
      <c r="G4" s="219">
        <v>67</v>
      </c>
      <c r="H4" s="219">
        <v>41</v>
      </c>
      <c r="I4" s="360">
        <v>42</v>
      </c>
      <c r="J4" s="220">
        <v>7.3784006999999999E-2</v>
      </c>
      <c r="K4" s="361">
        <v>9.4310344829999995</v>
      </c>
      <c r="L4" s="361">
        <v>4.7758620690000004</v>
      </c>
      <c r="M4" s="363">
        <v>0.72413793100000001</v>
      </c>
      <c r="N4" s="364">
        <v>14</v>
      </c>
      <c r="O4" s="361">
        <v>75</v>
      </c>
      <c r="P4" s="361">
        <v>3.6254019290000001</v>
      </c>
      <c r="Q4" s="361">
        <v>1.701492537</v>
      </c>
      <c r="R4" s="361">
        <v>21.238805970000001</v>
      </c>
    </row>
    <row r="6" spans="1:20" x14ac:dyDescent="0.2">
      <c r="B6" s="1"/>
    </row>
    <row r="7" spans="1:20" ht="15.75" x14ac:dyDescent="0.2">
      <c r="A7" s="659" t="s">
        <v>112</v>
      </c>
      <c r="B7" s="659" t="s">
        <v>113</v>
      </c>
      <c r="C7" s="659" t="s">
        <v>114</v>
      </c>
      <c r="D7" s="748" t="s">
        <v>277</v>
      </c>
      <c r="E7" s="749"/>
      <c r="F7" s="749"/>
      <c r="G7" s="749"/>
      <c r="H7" s="749"/>
      <c r="I7" s="749"/>
      <c r="J7" s="749"/>
      <c r="K7" s="749"/>
      <c r="L7" s="749"/>
      <c r="M7" s="749"/>
      <c r="N7" s="749"/>
      <c r="O7" s="749"/>
      <c r="P7" s="749"/>
      <c r="Q7" s="749"/>
      <c r="R7" s="749"/>
      <c r="S7" s="750"/>
      <c r="T7" s="584"/>
    </row>
    <row r="8" spans="1:20" ht="101.25" x14ac:dyDescent="0.2">
      <c r="A8" s="729"/>
      <c r="B8" s="729"/>
      <c r="C8" s="729"/>
      <c r="D8" s="218" t="s">
        <v>115</v>
      </c>
      <c r="E8" s="218" t="s">
        <v>494</v>
      </c>
      <c r="F8" s="218" t="s">
        <v>296</v>
      </c>
      <c r="G8" s="218" t="s">
        <v>324</v>
      </c>
      <c r="H8" s="218" t="s">
        <v>329</v>
      </c>
      <c r="I8" s="255" t="s">
        <v>149</v>
      </c>
      <c r="J8" s="218" t="s">
        <v>230</v>
      </c>
      <c r="K8" s="218" t="s">
        <v>231</v>
      </c>
      <c r="L8" s="218" t="s">
        <v>258</v>
      </c>
      <c r="M8" s="218" t="s">
        <v>259</v>
      </c>
      <c r="N8" s="218" t="s">
        <v>293</v>
      </c>
      <c r="O8" s="283" t="s">
        <v>232</v>
      </c>
      <c r="P8" s="283" t="s">
        <v>569</v>
      </c>
      <c r="Q8" s="283" t="s">
        <v>260</v>
      </c>
      <c r="R8" s="283" t="s">
        <v>378</v>
      </c>
      <c r="S8" s="283" t="s">
        <v>379</v>
      </c>
    </row>
    <row r="9" spans="1:20" ht="13.5" thickBot="1" x14ac:dyDescent="0.25">
      <c r="A9" s="284" t="s">
        <v>34</v>
      </c>
      <c r="B9" s="285" t="s">
        <v>93</v>
      </c>
      <c r="C9" s="285" t="s">
        <v>418</v>
      </c>
      <c r="D9" s="216">
        <v>57</v>
      </c>
      <c r="E9" s="324">
        <v>-0.5546875</v>
      </c>
      <c r="F9" s="175">
        <v>2.2956101E-2</v>
      </c>
      <c r="G9" s="297">
        <v>1.411764706</v>
      </c>
      <c r="H9" s="175">
        <v>0.66666666699999999</v>
      </c>
      <c r="I9" s="216">
        <v>30</v>
      </c>
      <c r="J9" s="298">
        <v>38</v>
      </c>
      <c r="K9" s="175">
        <v>3.5087719000000003E-2</v>
      </c>
      <c r="L9" s="207">
        <v>4</v>
      </c>
      <c r="M9" s="207">
        <v>2</v>
      </c>
      <c r="N9" s="175">
        <v>8.3333332999999996E-2</v>
      </c>
      <c r="O9" s="217">
        <v>95</v>
      </c>
      <c r="P9" s="207">
        <v>17</v>
      </c>
      <c r="Q9" s="207">
        <v>0.59649122799999998</v>
      </c>
      <c r="R9" s="207">
        <v>8.1081080999999999E-2</v>
      </c>
      <c r="S9" s="207">
        <v>0.18918918900000001</v>
      </c>
    </row>
    <row r="10" spans="1:20" ht="13.5" thickTop="1" x14ac:dyDescent="0.2">
      <c r="A10" s="739" t="s">
        <v>121</v>
      </c>
      <c r="B10" s="740"/>
      <c r="C10" s="741"/>
      <c r="D10" s="219">
        <v>57</v>
      </c>
      <c r="E10" s="359">
        <v>-0.5546875</v>
      </c>
      <c r="F10" s="220">
        <v>2.2956101E-2</v>
      </c>
      <c r="G10" s="362">
        <v>1.411764706</v>
      </c>
      <c r="H10" s="220">
        <v>0.66666666699999999</v>
      </c>
      <c r="I10" s="219">
        <v>30</v>
      </c>
      <c r="J10" s="360">
        <v>38</v>
      </c>
      <c r="K10" s="220">
        <v>3.5087719000000003E-2</v>
      </c>
      <c r="L10" s="361">
        <v>4</v>
      </c>
      <c r="M10" s="361">
        <v>2</v>
      </c>
      <c r="N10" s="220">
        <v>8.3333332999999996E-2</v>
      </c>
      <c r="O10" s="360">
        <v>95</v>
      </c>
      <c r="P10" s="361">
        <v>17</v>
      </c>
      <c r="Q10" s="365">
        <v>0.59649122799999998</v>
      </c>
      <c r="R10" s="361">
        <v>8.1081080999999999E-2</v>
      </c>
      <c r="S10" s="361">
        <v>0.18918918900000001</v>
      </c>
    </row>
    <row r="11" spans="1:20" ht="21" customHeight="1" x14ac:dyDescent="0.2">
      <c r="A11" s="656"/>
      <c r="B11" s="742"/>
      <c r="C11" s="742"/>
      <c r="D11" s="742"/>
      <c r="E11" s="742"/>
      <c r="F11" s="742"/>
      <c r="G11" s="742"/>
      <c r="H11" s="742"/>
      <c r="I11" s="742"/>
      <c r="J11" s="742"/>
      <c r="K11" s="742"/>
      <c r="L11" s="742"/>
      <c r="M11" s="742"/>
      <c r="N11" s="742"/>
      <c r="O11" s="742"/>
      <c r="P11" s="288"/>
    </row>
    <row r="12" spans="1:20" x14ac:dyDescent="0.2">
      <c r="A12" s="22" t="s">
        <v>479</v>
      </c>
      <c r="B12" s="280"/>
      <c r="C12" s="280"/>
      <c r="D12" s="280"/>
      <c r="E12" s="280"/>
      <c r="F12" s="280"/>
      <c r="G12" s="280"/>
      <c r="H12" s="280"/>
      <c r="I12" s="280"/>
      <c r="J12" s="280"/>
      <c r="K12" s="280"/>
      <c r="L12" s="280"/>
      <c r="M12" s="280"/>
      <c r="N12" s="280"/>
      <c r="O12" s="280"/>
      <c r="P12" s="287"/>
    </row>
    <row r="16" spans="1:20" x14ac:dyDescent="0.2">
      <c r="M16" t="s">
        <v>229</v>
      </c>
      <c r="N16" t="s">
        <v>229</v>
      </c>
    </row>
    <row r="26" spans="1:1" x14ac:dyDescent="0.2">
      <c r="A26" s="290"/>
    </row>
  </sheetData>
  <mergeCells count="11">
    <mergeCell ref="A10:C10"/>
    <mergeCell ref="A11:O11"/>
    <mergeCell ref="A1:A2"/>
    <mergeCell ref="B1:B2"/>
    <mergeCell ref="C1:C2"/>
    <mergeCell ref="A4:C4"/>
    <mergeCell ref="A7:A8"/>
    <mergeCell ref="B7:B8"/>
    <mergeCell ref="C7:C8"/>
    <mergeCell ref="D1:R1"/>
    <mergeCell ref="D7:S7"/>
  </mergeCells>
  <pageMargins left="0.19685039370078741" right="3.937007874015748E-2" top="0.74803149606299213" bottom="0.74803149606299213" header="0.31496062992125984" footer="0.31496062992125984"/>
  <pageSetup paperSize="9" scale="96" orientation="landscape" r:id="rId1"/>
  <headerFooter>
    <oddHeader>&amp;C&amp;"Arial,Gras"&amp;UANNEXE 6.i&amp;U : PMSI SSR – Activité 2017 – Description de l’activité Adultes relative aux affections des brûlés</oddHeader>
    <oddFooter>&amp;C&amp;8Soins de suite et de réadaptation (SSR) - Bilan PMSI 2017</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U30"/>
  <sheetViews>
    <sheetView workbookViewId="0">
      <selection activeCell="V72" sqref="V72"/>
    </sheetView>
  </sheetViews>
  <sheetFormatPr baseColWidth="10" defaultRowHeight="12.75" x14ac:dyDescent="0.2"/>
  <cols>
    <col min="1" max="1" width="3" customWidth="1"/>
    <col min="2" max="2" width="7.5703125" customWidth="1"/>
    <col min="3" max="3" width="15.85546875" customWidth="1"/>
    <col min="4" max="4" width="6.85546875" customWidth="1"/>
    <col min="5" max="5" width="7.42578125" customWidth="1"/>
    <col min="6" max="6" width="7.140625" customWidth="1"/>
    <col min="7" max="7" width="6.7109375" customWidth="1"/>
    <col min="8" max="10" width="6.42578125" customWidth="1"/>
    <col min="11" max="11" width="7.140625" customWidth="1"/>
    <col min="12" max="12" width="8.28515625" customWidth="1"/>
    <col min="13" max="13" width="6.85546875" customWidth="1"/>
    <col min="14" max="14" width="9.42578125" customWidth="1"/>
    <col min="15" max="15" width="10.42578125" customWidth="1"/>
    <col min="16" max="17" width="9.28515625" customWidth="1"/>
    <col min="18" max="19" width="8.5703125" customWidth="1"/>
  </cols>
  <sheetData>
    <row r="1" spans="1:21" ht="15.75" x14ac:dyDescent="0.2">
      <c r="A1" s="659" t="s">
        <v>112</v>
      </c>
      <c r="B1" s="659" t="s">
        <v>113</v>
      </c>
      <c r="C1" s="659" t="s">
        <v>114</v>
      </c>
      <c r="D1" s="745" t="s">
        <v>274</v>
      </c>
      <c r="E1" s="746"/>
      <c r="F1" s="746"/>
      <c r="G1" s="746"/>
      <c r="H1" s="746"/>
      <c r="I1" s="746"/>
      <c r="J1" s="746"/>
      <c r="K1" s="746"/>
      <c r="L1" s="746"/>
      <c r="M1" s="746"/>
      <c r="N1" s="746"/>
      <c r="O1" s="743"/>
      <c r="P1" s="743"/>
      <c r="Q1" s="743"/>
      <c r="R1" s="743"/>
    </row>
    <row r="2" spans="1:21" ht="90" x14ac:dyDescent="0.2">
      <c r="A2" s="729"/>
      <c r="B2" s="729"/>
      <c r="C2" s="729"/>
      <c r="D2" s="218" t="s">
        <v>115</v>
      </c>
      <c r="E2" s="218" t="s">
        <v>494</v>
      </c>
      <c r="F2" s="218" t="s">
        <v>295</v>
      </c>
      <c r="G2" s="218" t="s">
        <v>257</v>
      </c>
      <c r="H2" s="255" t="s">
        <v>149</v>
      </c>
      <c r="I2" s="218" t="s">
        <v>230</v>
      </c>
      <c r="J2" s="218" t="s">
        <v>231</v>
      </c>
      <c r="K2" s="218" t="s">
        <v>258</v>
      </c>
      <c r="L2" s="218" t="s">
        <v>259</v>
      </c>
      <c r="M2" s="218" t="s">
        <v>293</v>
      </c>
      <c r="N2" s="283" t="s">
        <v>232</v>
      </c>
      <c r="O2" s="283" t="s">
        <v>569</v>
      </c>
      <c r="P2" s="283" t="s">
        <v>260</v>
      </c>
      <c r="Q2" s="283" t="s">
        <v>378</v>
      </c>
      <c r="R2" s="283" t="s">
        <v>379</v>
      </c>
    </row>
    <row r="3" spans="1:21" x14ac:dyDescent="0.2">
      <c r="A3" s="284" t="s">
        <v>21</v>
      </c>
      <c r="B3" s="285" t="s">
        <v>41</v>
      </c>
      <c r="C3" s="285" t="s">
        <v>333</v>
      </c>
      <c r="D3" s="216">
        <v>12748</v>
      </c>
      <c r="E3" s="253">
        <v>7.9332824999999996E-2</v>
      </c>
      <c r="F3" s="175">
        <v>0.96906119300000004</v>
      </c>
      <c r="G3" s="216">
        <v>311</v>
      </c>
      <c r="H3" s="216">
        <v>235</v>
      </c>
      <c r="I3" s="281">
        <v>46</v>
      </c>
      <c r="J3" s="175">
        <v>9.4132409999999993E-3</v>
      </c>
      <c r="K3" s="207">
        <v>4.0036764710000003</v>
      </c>
      <c r="L3" s="207">
        <v>4.5882352940000004</v>
      </c>
      <c r="M3" s="175">
        <v>0</v>
      </c>
      <c r="N3" s="217" t="s">
        <v>229</v>
      </c>
      <c r="O3" s="207">
        <v>34</v>
      </c>
      <c r="P3" s="207">
        <v>0.62534323199999997</v>
      </c>
      <c r="Q3" s="207">
        <v>64.520900319999996</v>
      </c>
      <c r="R3" s="207">
        <v>27.95498392</v>
      </c>
      <c r="T3" s="308"/>
    </row>
    <row r="4" spans="1:21" x14ac:dyDescent="0.2">
      <c r="A4" s="284" t="s">
        <v>26</v>
      </c>
      <c r="B4" s="285" t="s">
        <v>46</v>
      </c>
      <c r="C4" s="285" t="s">
        <v>222</v>
      </c>
      <c r="D4" s="216">
        <v>4526</v>
      </c>
      <c r="E4" s="253">
        <v>-6.5455295999999996E-2</v>
      </c>
      <c r="F4" s="175">
        <v>0.92499489099999999</v>
      </c>
      <c r="G4" s="216">
        <v>192</v>
      </c>
      <c r="H4" s="216">
        <v>183</v>
      </c>
      <c r="I4" s="281">
        <v>46</v>
      </c>
      <c r="J4" s="175">
        <v>5.965532E-3</v>
      </c>
      <c r="K4" s="207">
        <v>4.1202185790000003</v>
      </c>
      <c r="L4" s="207">
        <v>2.9617486340000001</v>
      </c>
      <c r="M4" s="175">
        <v>0</v>
      </c>
      <c r="N4" s="217" t="s">
        <v>229</v>
      </c>
      <c r="O4" s="207">
        <v>67</v>
      </c>
      <c r="P4" s="207">
        <v>0.38251533700000001</v>
      </c>
      <c r="Q4" s="207">
        <v>25.90625</v>
      </c>
      <c r="R4" s="207">
        <v>46.619791669999998</v>
      </c>
      <c r="T4" s="308"/>
      <c r="U4" s="308"/>
    </row>
    <row r="5" spans="1:21" x14ac:dyDescent="0.2">
      <c r="A5" s="284" t="s">
        <v>34</v>
      </c>
      <c r="B5" s="285" t="s">
        <v>90</v>
      </c>
      <c r="C5" s="285" t="s">
        <v>345</v>
      </c>
      <c r="D5" s="216">
        <v>8884</v>
      </c>
      <c r="E5" s="253">
        <v>7.7632217000000003E-2</v>
      </c>
      <c r="F5" s="175">
        <v>1</v>
      </c>
      <c r="G5" s="216">
        <v>174</v>
      </c>
      <c r="H5" s="216">
        <v>160</v>
      </c>
      <c r="I5" s="281">
        <v>46</v>
      </c>
      <c r="J5" s="175"/>
      <c r="K5" s="207">
        <v>4.161073826</v>
      </c>
      <c r="L5" s="207">
        <v>3.0872483220000002</v>
      </c>
      <c r="M5" s="175">
        <v>0</v>
      </c>
      <c r="N5" s="217" t="s">
        <v>229</v>
      </c>
      <c r="O5" s="207">
        <v>85.5</v>
      </c>
      <c r="P5" s="207">
        <v>0.80238956100000003</v>
      </c>
      <c r="Q5" s="207">
        <v>23.02873563</v>
      </c>
      <c r="R5" s="207">
        <v>168.90229890000001</v>
      </c>
      <c r="T5" s="308"/>
      <c r="U5" s="308"/>
    </row>
    <row r="6" spans="1:21" x14ac:dyDescent="0.2">
      <c r="A6" s="284" t="s">
        <v>34</v>
      </c>
      <c r="B6" s="285" t="s">
        <v>100</v>
      </c>
      <c r="C6" s="285" t="s">
        <v>346</v>
      </c>
      <c r="D6" s="216">
        <v>8788</v>
      </c>
      <c r="E6" s="253">
        <v>-7.8149585999999993E-2</v>
      </c>
      <c r="F6" s="175">
        <v>1</v>
      </c>
      <c r="G6" s="216">
        <v>155</v>
      </c>
      <c r="H6" s="216">
        <v>149</v>
      </c>
      <c r="I6" s="281">
        <v>49</v>
      </c>
      <c r="J6" s="175">
        <v>2.9016841000000002E-2</v>
      </c>
      <c r="K6" s="207">
        <v>4.8208955219999998</v>
      </c>
      <c r="L6" s="207">
        <v>3.537313433</v>
      </c>
      <c r="M6" s="175">
        <v>0</v>
      </c>
      <c r="N6" s="217" t="s">
        <v>229</v>
      </c>
      <c r="O6" s="207">
        <v>69</v>
      </c>
      <c r="P6" s="207">
        <v>1.5644654090000001</v>
      </c>
      <c r="Q6" s="207">
        <v>21.6516129</v>
      </c>
      <c r="R6" s="207">
        <v>196.63870969999999</v>
      </c>
      <c r="T6" s="308"/>
      <c r="U6" s="308"/>
    </row>
    <row r="7" spans="1:21" s="308" customFormat="1" x14ac:dyDescent="0.2">
      <c r="A7" s="291" t="s">
        <v>53</v>
      </c>
      <c r="B7" s="351" t="s">
        <v>57</v>
      </c>
      <c r="C7" s="285" t="s">
        <v>359</v>
      </c>
      <c r="D7" s="216">
        <v>4797</v>
      </c>
      <c r="E7" s="253">
        <v>7.7251291E-2</v>
      </c>
      <c r="F7" s="175">
        <v>1</v>
      </c>
      <c r="G7" s="216">
        <v>148</v>
      </c>
      <c r="H7" s="216">
        <v>134</v>
      </c>
      <c r="I7" s="281">
        <v>53</v>
      </c>
      <c r="J7" s="175">
        <v>1.0006253999999999E-2</v>
      </c>
      <c r="K7" s="207">
        <v>4.7669172929999997</v>
      </c>
      <c r="L7" s="207">
        <v>3.2330827069999999</v>
      </c>
      <c r="M7" s="175">
        <v>1.5037594E-2</v>
      </c>
      <c r="N7" s="217">
        <v>4</v>
      </c>
      <c r="O7" s="207">
        <v>22</v>
      </c>
      <c r="P7" s="207">
        <v>1.2291970800000001</v>
      </c>
      <c r="Q7" s="207">
        <v>3.925675676</v>
      </c>
      <c r="R7" s="207">
        <v>3.9527027029999999</v>
      </c>
    </row>
    <row r="8" spans="1:21" x14ac:dyDescent="0.2">
      <c r="A8" s="284" t="s">
        <v>53</v>
      </c>
      <c r="B8" s="285" t="s">
        <v>82</v>
      </c>
      <c r="C8" s="285" t="s">
        <v>83</v>
      </c>
      <c r="D8" s="216">
        <v>12817</v>
      </c>
      <c r="E8" s="253">
        <v>1.093494E-3</v>
      </c>
      <c r="F8" s="175">
        <v>1</v>
      </c>
      <c r="G8" s="216">
        <v>281</v>
      </c>
      <c r="H8" s="216">
        <v>269</v>
      </c>
      <c r="I8" s="281">
        <v>44</v>
      </c>
      <c r="J8" s="175"/>
      <c r="K8" s="207">
        <v>4.3333333329999997</v>
      </c>
      <c r="L8" s="207">
        <v>3.1747967479999999</v>
      </c>
      <c r="M8" s="175">
        <v>0</v>
      </c>
      <c r="N8" s="217" t="s">
        <v>229</v>
      </c>
      <c r="O8" s="207">
        <v>32</v>
      </c>
      <c r="P8" s="207">
        <v>0.44151887699999998</v>
      </c>
      <c r="Q8" s="207">
        <v>39.604982210000003</v>
      </c>
      <c r="R8" s="207">
        <v>47.551601419999997</v>
      </c>
      <c r="T8" s="308"/>
      <c r="U8" s="308"/>
    </row>
    <row r="9" spans="1:21" ht="13.5" thickBot="1" x14ac:dyDescent="0.25">
      <c r="A9" s="284" t="s">
        <v>2</v>
      </c>
      <c r="B9" s="285" t="s">
        <v>18</v>
      </c>
      <c r="C9" s="285" t="s">
        <v>419</v>
      </c>
      <c r="D9" s="216">
        <v>9227</v>
      </c>
      <c r="E9" s="253">
        <v>-9.4148832000000002E-2</v>
      </c>
      <c r="F9" s="175">
        <v>0.99762136400000001</v>
      </c>
      <c r="G9" s="216">
        <v>182</v>
      </c>
      <c r="H9" s="216">
        <v>165</v>
      </c>
      <c r="I9" s="281">
        <v>50</v>
      </c>
      <c r="J9" s="175"/>
      <c r="K9" s="207">
        <v>4.0466666670000002</v>
      </c>
      <c r="L9" s="207">
        <v>4.1066666669999998</v>
      </c>
      <c r="M9" s="175">
        <v>0</v>
      </c>
      <c r="N9" s="217" t="s">
        <v>229</v>
      </c>
      <c r="O9" s="207">
        <v>63.5</v>
      </c>
      <c r="P9" s="207">
        <v>1.1564482030000001</v>
      </c>
      <c r="Q9" s="207">
        <v>29.406593409999999</v>
      </c>
      <c r="R9" s="207">
        <v>85.049450550000003</v>
      </c>
      <c r="T9" s="308"/>
      <c r="U9" s="308"/>
    </row>
    <row r="10" spans="1:21" ht="13.5" thickTop="1" x14ac:dyDescent="0.2">
      <c r="A10" s="739" t="s">
        <v>121</v>
      </c>
      <c r="B10" s="740"/>
      <c r="C10" s="741"/>
      <c r="D10" s="219">
        <v>61787</v>
      </c>
      <c r="E10" s="359">
        <v>-1.3899439999999999E-3</v>
      </c>
      <c r="F10" s="220">
        <v>0.85513604799999998</v>
      </c>
      <c r="G10" s="219">
        <v>1443</v>
      </c>
      <c r="H10" s="219">
        <v>1263</v>
      </c>
      <c r="I10" s="360">
        <v>47</v>
      </c>
      <c r="J10" s="220">
        <v>7.2830849999999999E-3</v>
      </c>
      <c r="K10" s="361">
        <v>4.2746645619999999</v>
      </c>
      <c r="L10" s="361">
        <v>3.5919494869999999</v>
      </c>
      <c r="M10" s="363">
        <v>1.5785319999999999E-3</v>
      </c>
      <c r="N10" s="364">
        <v>4</v>
      </c>
      <c r="O10" s="361">
        <v>43</v>
      </c>
      <c r="P10" s="361">
        <v>0.85498078</v>
      </c>
      <c r="Q10" s="361">
        <v>34.279279279999997</v>
      </c>
      <c r="R10" s="361">
        <v>74.108801110000002</v>
      </c>
    </row>
    <row r="12" spans="1:21" x14ac:dyDescent="0.2">
      <c r="B12" s="1"/>
    </row>
    <row r="13" spans="1:21" ht="15.75" x14ac:dyDescent="0.2">
      <c r="A13" s="659" t="s">
        <v>112</v>
      </c>
      <c r="B13" s="659" t="s">
        <v>113</v>
      </c>
      <c r="C13" s="659" t="s">
        <v>114</v>
      </c>
      <c r="D13" s="745" t="s">
        <v>275</v>
      </c>
      <c r="E13" s="746"/>
      <c r="F13" s="746"/>
      <c r="G13" s="746"/>
      <c r="H13" s="746"/>
      <c r="I13" s="746"/>
      <c r="J13" s="746"/>
      <c r="K13" s="746"/>
      <c r="L13" s="746"/>
      <c r="M13" s="746"/>
      <c r="N13" s="746"/>
      <c r="O13" s="743"/>
      <c r="P13" s="743"/>
      <c r="Q13" s="743"/>
      <c r="R13" s="743"/>
      <c r="S13" s="743"/>
    </row>
    <row r="14" spans="1:21" ht="101.25" x14ac:dyDescent="0.2">
      <c r="A14" s="729"/>
      <c r="B14" s="729"/>
      <c r="C14" s="729"/>
      <c r="D14" s="218" t="s">
        <v>115</v>
      </c>
      <c r="E14" s="218" t="s">
        <v>494</v>
      </c>
      <c r="F14" s="218" t="s">
        <v>296</v>
      </c>
      <c r="G14" s="218" t="s">
        <v>324</v>
      </c>
      <c r="H14" s="218" t="s">
        <v>329</v>
      </c>
      <c r="I14" s="255" t="s">
        <v>149</v>
      </c>
      <c r="J14" s="218" t="s">
        <v>230</v>
      </c>
      <c r="K14" s="218" t="s">
        <v>231</v>
      </c>
      <c r="L14" s="218" t="s">
        <v>258</v>
      </c>
      <c r="M14" s="218" t="s">
        <v>259</v>
      </c>
      <c r="N14" s="218" t="s">
        <v>293</v>
      </c>
      <c r="O14" s="283" t="s">
        <v>232</v>
      </c>
      <c r="P14" s="283" t="s">
        <v>569</v>
      </c>
      <c r="Q14" s="283" t="s">
        <v>260</v>
      </c>
      <c r="R14" s="283" t="s">
        <v>378</v>
      </c>
      <c r="S14" s="283" t="s">
        <v>379</v>
      </c>
    </row>
    <row r="15" spans="1:21" s="308" customFormat="1" x14ac:dyDescent="0.2">
      <c r="A15" s="284" t="s">
        <v>21</v>
      </c>
      <c r="B15" s="285" t="s">
        <v>41</v>
      </c>
      <c r="C15" s="285" t="s">
        <v>333</v>
      </c>
      <c r="D15" s="216">
        <v>407</v>
      </c>
      <c r="E15" s="324">
        <v>16.695652169999999</v>
      </c>
      <c r="F15" s="175">
        <v>3.0938806999999999E-2</v>
      </c>
      <c r="G15" s="297">
        <v>1.1440677969999999</v>
      </c>
      <c r="H15" s="175">
        <v>0.16</v>
      </c>
      <c r="I15" s="216">
        <v>39</v>
      </c>
      <c r="J15" s="298">
        <v>37</v>
      </c>
      <c r="K15" s="175">
        <v>0</v>
      </c>
      <c r="L15" s="207">
        <v>4.0039999999999996</v>
      </c>
      <c r="M15" s="207">
        <v>4.1239999999999997</v>
      </c>
      <c r="N15" s="175">
        <v>0</v>
      </c>
      <c r="O15" s="217" t="s">
        <v>229</v>
      </c>
      <c r="P15" s="207">
        <v>0</v>
      </c>
      <c r="Q15" s="207">
        <v>0.26016260200000002</v>
      </c>
      <c r="R15" s="207">
        <v>0.53200000000000003</v>
      </c>
      <c r="S15" s="207">
        <v>0.436</v>
      </c>
    </row>
    <row r="16" spans="1:21" s="299" customFormat="1" x14ac:dyDescent="0.2">
      <c r="A16" s="284" t="s">
        <v>26</v>
      </c>
      <c r="B16" s="285" t="s">
        <v>46</v>
      </c>
      <c r="C16" s="285" t="s">
        <v>222</v>
      </c>
      <c r="D16" s="216">
        <v>367</v>
      </c>
      <c r="E16" s="253">
        <v>8.2417580000000001E-3</v>
      </c>
      <c r="F16" s="175">
        <v>7.5005109E-2</v>
      </c>
      <c r="G16" s="297">
        <v>1</v>
      </c>
      <c r="H16" s="175">
        <v>0.44414168900000001</v>
      </c>
      <c r="I16" s="216">
        <v>53</v>
      </c>
      <c r="J16" s="298">
        <v>47</v>
      </c>
      <c r="K16" s="175">
        <v>1.0899183E-2</v>
      </c>
      <c r="L16" s="207">
        <v>4.0245231610000003</v>
      </c>
      <c r="M16" s="207">
        <v>2.384196185</v>
      </c>
      <c r="N16" s="175">
        <v>0</v>
      </c>
      <c r="O16" s="217" t="s">
        <v>229</v>
      </c>
      <c r="P16" s="207">
        <v>50</v>
      </c>
      <c r="Q16" s="207">
        <v>0.70844686599999995</v>
      </c>
      <c r="R16" s="207">
        <v>1.4822888279999999</v>
      </c>
      <c r="S16" s="207">
        <v>2.5013623979999999</v>
      </c>
    </row>
    <row r="17" spans="1:19" s="299" customFormat="1" x14ac:dyDescent="0.2">
      <c r="A17" s="284" t="s">
        <v>53</v>
      </c>
      <c r="B17" s="285" t="s">
        <v>74</v>
      </c>
      <c r="C17" s="285" t="s">
        <v>347</v>
      </c>
      <c r="D17" s="216">
        <v>9671</v>
      </c>
      <c r="E17" s="253">
        <v>-3.7711442999999997E-2</v>
      </c>
      <c r="F17" s="175">
        <v>1</v>
      </c>
      <c r="G17" s="297">
        <v>65.122807019999996</v>
      </c>
      <c r="H17" s="175">
        <v>0.45714285700000001</v>
      </c>
      <c r="I17" s="216">
        <v>105</v>
      </c>
      <c r="J17" s="298">
        <v>41</v>
      </c>
      <c r="K17" s="175">
        <v>0</v>
      </c>
      <c r="L17" s="207">
        <v>4.2</v>
      </c>
      <c r="M17" s="207">
        <v>4.0571428569999997</v>
      </c>
      <c r="N17" s="175">
        <v>0</v>
      </c>
      <c r="O17" s="217" t="s">
        <v>229</v>
      </c>
      <c r="P17" s="207">
        <v>22</v>
      </c>
      <c r="Q17" s="207">
        <v>0.70900724999999998</v>
      </c>
      <c r="R17" s="207">
        <v>34.71631206</v>
      </c>
      <c r="S17" s="207">
        <v>25.851063830000001</v>
      </c>
    </row>
    <row r="18" spans="1:19" ht="13.5" thickBot="1" x14ac:dyDescent="0.25">
      <c r="A18" s="284" t="s">
        <v>2</v>
      </c>
      <c r="B18" s="285" t="s">
        <v>18</v>
      </c>
      <c r="C18" s="285" t="s">
        <v>419</v>
      </c>
      <c r="D18" s="216">
        <v>22</v>
      </c>
      <c r="E18" s="324">
        <v>-0.62711864399999995</v>
      </c>
      <c r="F18" s="175">
        <v>2.3786359999999999E-3</v>
      </c>
      <c r="G18" s="297">
        <v>7.3333333329999997</v>
      </c>
      <c r="H18" s="175">
        <v>1</v>
      </c>
      <c r="I18" s="216">
        <v>3</v>
      </c>
      <c r="J18" s="298">
        <v>41</v>
      </c>
      <c r="K18" s="175">
        <v>0</v>
      </c>
      <c r="L18" s="207">
        <v>4</v>
      </c>
      <c r="M18" s="207">
        <v>2</v>
      </c>
      <c r="N18" s="175">
        <v>0</v>
      </c>
      <c r="O18" s="217" t="s">
        <v>229</v>
      </c>
      <c r="P18" s="207">
        <v>0</v>
      </c>
      <c r="Q18" s="207">
        <v>0.125</v>
      </c>
      <c r="R18" s="207">
        <v>0</v>
      </c>
      <c r="S18" s="207">
        <v>0.66666666699999999</v>
      </c>
    </row>
    <row r="19" spans="1:19" ht="13.5" thickTop="1" x14ac:dyDescent="0.2">
      <c r="A19" s="739" t="s">
        <v>121</v>
      </c>
      <c r="B19" s="740"/>
      <c r="C19" s="741"/>
      <c r="D19" s="219">
        <v>10467</v>
      </c>
      <c r="E19" s="359">
        <v>-2.7629573170732113E-3</v>
      </c>
      <c r="F19" s="220">
        <v>0.14486395216873807</v>
      </c>
      <c r="G19" s="362">
        <v>6.6012084592145017</v>
      </c>
      <c r="H19" s="220">
        <v>0.35034482758620689</v>
      </c>
      <c r="I19" s="219">
        <v>200</v>
      </c>
      <c r="J19" s="360">
        <v>41</v>
      </c>
      <c r="K19" s="363">
        <v>3.8215343460399351E-4</v>
      </c>
      <c r="L19" s="361">
        <v>4.0427586206896553</v>
      </c>
      <c r="M19" s="361">
        <v>3.2248275862068967</v>
      </c>
      <c r="N19" s="363">
        <v>0</v>
      </c>
      <c r="O19" s="364" t="s">
        <v>229</v>
      </c>
      <c r="P19" s="361">
        <v>22</v>
      </c>
      <c r="Q19" s="361">
        <v>0.68690055527511362</v>
      </c>
      <c r="R19" s="365">
        <v>7.3219448094612352</v>
      </c>
      <c r="S19" s="365">
        <v>6.1419185282522992</v>
      </c>
    </row>
    <row r="20" spans="1:19" ht="21" customHeight="1" x14ac:dyDescent="0.2">
      <c r="A20" s="656"/>
      <c r="B20" s="742"/>
      <c r="C20" s="742"/>
      <c r="D20" s="742"/>
      <c r="E20" s="742"/>
      <c r="F20" s="742"/>
      <c r="G20" s="742"/>
      <c r="H20" s="742"/>
      <c r="I20" s="742"/>
      <c r="J20" s="742"/>
      <c r="K20" s="742"/>
      <c r="L20" s="742"/>
      <c r="M20" s="742"/>
      <c r="N20" s="742"/>
      <c r="O20" s="742"/>
      <c r="P20" s="288"/>
    </row>
    <row r="21" spans="1:19" x14ac:dyDescent="0.2">
      <c r="A21" s="22" t="s">
        <v>479</v>
      </c>
      <c r="B21" s="280"/>
      <c r="C21" s="280"/>
      <c r="D21" s="280"/>
      <c r="E21" s="280"/>
      <c r="F21" s="280"/>
      <c r="G21" s="280"/>
      <c r="H21" s="280"/>
      <c r="I21" s="280"/>
      <c r="J21" s="280"/>
      <c r="K21" s="280"/>
      <c r="L21" s="280"/>
      <c r="M21" s="280"/>
      <c r="N21" s="280"/>
      <c r="O21" s="280"/>
      <c r="P21" s="287"/>
    </row>
    <row r="30" spans="1:19" x14ac:dyDescent="0.2">
      <c r="A30" s="290"/>
    </row>
  </sheetData>
  <mergeCells count="11">
    <mergeCell ref="A19:C19"/>
    <mergeCell ref="A20:O20"/>
    <mergeCell ref="A1:A2"/>
    <mergeCell ref="B1:B2"/>
    <mergeCell ref="C1:C2"/>
    <mergeCell ref="A10:C10"/>
    <mergeCell ref="A13:A14"/>
    <mergeCell ref="B13:B14"/>
    <mergeCell ref="C13:C14"/>
    <mergeCell ref="D1:R1"/>
    <mergeCell ref="D13:S13"/>
  </mergeCells>
  <pageMargins left="0.19685039370078741" right="3.937007874015748E-2" top="0.74803149606299213" bottom="0.74803149606299213" header="0.31496062992125984" footer="0.31496062992125984"/>
  <pageSetup paperSize="9" scale="96" orientation="landscape" r:id="rId1"/>
  <headerFooter>
    <oddHeader>&amp;C&amp;"Arial,Gras"&amp;UANNEXE 6.j &amp;U: PMSI SSR – Activité 2017 – Description de l’activité Adultes relative aux affections liées aux conduites addictives</oddHeader>
    <oddFooter>&amp;C&amp;8Soins de suite et de réadaptation (SSR) - Bilan PMSI 2017</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sheetPr>
  <dimension ref="A1:U39"/>
  <sheetViews>
    <sheetView zoomScaleNormal="100" workbookViewId="0">
      <selection activeCell="V72" sqref="V72"/>
    </sheetView>
  </sheetViews>
  <sheetFormatPr baseColWidth="10" defaultRowHeight="12.75" x14ac:dyDescent="0.2"/>
  <cols>
    <col min="1" max="1" width="3" customWidth="1"/>
    <col min="2" max="2" width="7.5703125" customWidth="1"/>
    <col min="3" max="3" width="16.5703125" customWidth="1"/>
    <col min="4" max="4" width="6.85546875" customWidth="1"/>
    <col min="5" max="5" width="6" customWidth="1"/>
    <col min="6" max="6" width="7.140625" customWidth="1"/>
    <col min="7" max="7" width="6.7109375" customWidth="1"/>
    <col min="8" max="8" width="6.42578125" customWidth="1"/>
    <col min="9" max="9" width="6" customWidth="1"/>
    <col min="10" max="10" width="6.42578125" customWidth="1"/>
    <col min="11" max="12" width="8.28515625" customWidth="1"/>
    <col min="13" max="13" width="6.85546875" customWidth="1"/>
    <col min="14" max="14" width="9.42578125" customWidth="1"/>
    <col min="15" max="15" width="9" customWidth="1"/>
    <col min="16" max="16" width="11.85546875" customWidth="1"/>
    <col min="17" max="17" width="10.42578125" customWidth="1"/>
    <col min="18" max="18" width="11" customWidth="1"/>
  </cols>
  <sheetData>
    <row r="1" spans="1:21" x14ac:dyDescent="0.2">
      <c r="A1" s="659" t="s">
        <v>112</v>
      </c>
      <c r="B1" s="659" t="s">
        <v>113</v>
      </c>
      <c r="C1" s="659" t="s">
        <v>114</v>
      </c>
      <c r="D1" s="751" t="s">
        <v>278</v>
      </c>
      <c r="E1" s="752"/>
      <c r="F1" s="752"/>
      <c r="G1" s="752"/>
      <c r="H1" s="752"/>
      <c r="I1" s="752"/>
      <c r="J1" s="752"/>
      <c r="K1" s="752"/>
      <c r="L1" s="752"/>
      <c r="M1" s="752"/>
      <c r="N1" s="752"/>
      <c r="O1" s="753"/>
      <c r="P1" s="753"/>
      <c r="Q1" s="743"/>
      <c r="R1" s="743"/>
    </row>
    <row r="2" spans="1:21" ht="81" x14ac:dyDescent="0.2">
      <c r="A2" s="729"/>
      <c r="B2" s="729"/>
      <c r="C2" s="729"/>
      <c r="D2" s="218" t="s">
        <v>115</v>
      </c>
      <c r="E2" s="218" t="s">
        <v>494</v>
      </c>
      <c r="F2" s="218" t="s">
        <v>295</v>
      </c>
      <c r="G2" s="218" t="s">
        <v>257</v>
      </c>
      <c r="H2" s="255" t="s">
        <v>149</v>
      </c>
      <c r="I2" s="218" t="s">
        <v>230</v>
      </c>
      <c r="J2" s="218" t="s">
        <v>231</v>
      </c>
      <c r="K2" s="218" t="s">
        <v>258</v>
      </c>
      <c r="L2" s="218" t="s">
        <v>259</v>
      </c>
      <c r="M2" s="218" t="s">
        <v>293</v>
      </c>
      <c r="N2" s="283" t="s">
        <v>232</v>
      </c>
      <c r="O2" s="283" t="s">
        <v>569</v>
      </c>
      <c r="P2" s="283" t="s">
        <v>260</v>
      </c>
      <c r="Q2" s="283" t="s">
        <v>378</v>
      </c>
      <c r="R2" s="283" t="s">
        <v>379</v>
      </c>
    </row>
    <row r="3" spans="1:21" x14ac:dyDescent="0.2">
      <c r="A3" s="284" t="s">
        <v>21</v>
      </c>
      <c r="B3" s="285" t="s">
        <v>20</v>
      </c>
      <c r="C3" s="285" t="s">
        <v>165</v>
      </c>
      <c r="D3" s="216">
        <v>31033</v>
      </c>
      <c r="E3" s="253">
        <v>1.7708982000000002E-2</v>
      </c>
      <c r="F3" s="175">
        <v>1</v>
      </c>
      <c r="G3" s="216">
        <v>1185</v>
      </c>
      <c r="H3" s="216">
        <v>1077</v>
      </c>
      <c r="I3" s="281">
        <v>86</v>
      </c>
      <c r="J3" s="175">
        <v>0.985402636</v>
      </c>
      <c r="K3" s="207">
        <v>10.51143641</v>
      </c>
      <c r="L3" s="207">
        <v>4.0420860019999996</v>
      </c>
      <c r="M3" s="175">
        <v>0.13540713600000001</v>
      </c>
      <c r="N3" s="217">
        <v>7</v>
      </c>
      <c r="O3" s="207">
        <v>12</v>
      </c>
      <c r="P3" s="207">
        <v>0.77874352599999996</v>
      </c>
      <c r="Q3" s="207">
        <v>1.8101265820000001</v>
      </c>
      <c r="R3" s="207">
        <v>3.200843882</v>
      </c>
      <c r="T3" s="601"/>
    </row>
    <row r="4" spans="1:21" x14ac:dyDescent="0.2">
      <c r="A4" s="284" t="s">
        <v>21</v>
      </c>
      <c r="B4" s="285" t="s">
        <v>37</v>
      </c>
      <c r="C4" s="285" t="s">
        <v>169</v>
      </c>
      <c r="D4" s="216">
        <v>10429</v>
      </c>
      <c r="E4" s="253">
        <v>6.4183672999999997E-2</v>
      </c>
      <c r="F4" s="175">
        <v>1</v>
      </c>
      <c r="G4" s="216">
        <v>426</v>
      </c>
      <c r="H4" s="216">
        <v>393</v>
      </c>
      <c r="I4" s="281">
        <v>84</v>
      </c>
      <c r="J4" s="175">
        <v>0.93671492999999995</v>
      </c>
      <c r="K4" s="207">
        <v>10.47</v>
      </c>
      <c r="L4" s="207">
        <v>3.6349999999999998</v>
      </c>
      <c r="M4" s="175">
        <v>0.25</v>
      </c>
      <c r="N4" s="217">
        <v>6</v>
      </c>
      <c r="O4" s="207">
        <v>20</v>
      </c>
      <c r="P4" s="207">
        <v>0.71554959799999995</v>
      </c>
      <c r="Q4" s="207">
        <v>0.60093896700000005</v>
      </c>
      <c r="R4" s="207">
        <v>5.5375586849999996</v>
      </c>
      <c r="T4" s="601"/>
      <c r="U4" s="308"/>
    </row>
    <row r="5" spans="1:21" x14ac:dyDescent="0.2">
      <c r="A5" s="284" t="s">
        <v>21</v>
      </c>
      <c r="B5" s="285" t="s">
        <v>40</v>
      </c>
      <c r="C5" s="10" t="s">
        <v>420</v>
      </c>
      <c r="D5" s="216">
        <v>5718</v>
      </c>
      <c r="E5" s="253">
        <v>-1.226464E-2</v>
      </c>
      <c r="F5" s="175">
        <v>0.98893116599999997</v>
      </c>
      <c r="G5" s="216">
        <v>162</v>
      </c>
      <c r="H5" s="216">
        <v>151</v>
      </c>
      <c r="I5" s="281">
        <v>86</v>
      </c>
      <c r="J5" s="175">
        <v>0.96887023400000005</v>
      </c>
      <c r="K5" s="207">
        <v>10.422535209999999</v>
      </c>
      <c r="L5" s="207">
        <v>3.598591549</v>
      </c>
      <c r="M5" s="175">
        <v>0.17605633800000001</v>
      </c>
      <c r="N5" s="217">
        <v>7</v>
      </c>
      <c r="O5" s="207">
        <v>20</v>
      </c>
      <c r="P5" s="207">
        <v>1.2232558140000001</v>
      </c>
      <c r="Q5" s="207">
        <v>1.691358025</v>
      </c>
      <c r="R5" s="207">
        <v>1.6666666670000001</v>
      </c>
      <c r="T5" s="601"/>
      <c r="U5" s="308"/>
    </row>
    <row r="6" spans="1:21" x14ac:dyDescent="0.2">
      <c r="A6" s="284" t="s">
        <v>21</v>
      </c>
      <c r="B6" s="285" t="s">
        <v>47</v>
      </c>
      <c r="C6" s="285" t="s">
        <v>357</v>
      </c>
      <c r="D6" s="216">
        <v>23493</v>
      </c>
      <c r="E6" s="253">
        <v>-8.7402401000000005E-2</v>
      </c>
      <c r="F6" s="175">
        <v>1</v>
      </c>
      <c r="G6" s="216">
        <v>705</v>
      </c>
      <c r="H6" s="216">
        <v>623</v>
      </c>
      <c r="I6" s="281">
        <v>85</v>
      </c>
      <c r="J6" s="175">
        <v>0.94364278700000004</v>
      </c>
      <c r="K6" s="207">
        <v>12.59875583</v>
      </c>
      <c r="L6" s="207">
        <v>5.6920684289999999</v>
      </c>
      <c r="M6" s="175">
        <v>0.12130637599999999</v>
      </c>
      <c r="N6" s="217">
        <v>5</v>
      </c>
      <c r="O6" s="207">
        <v>32</v>
      </c>
      <c r="P6" s="207">
        <v>2.1103702819999999</v>
      </c>
      <c r="Q6" s="207">
        <v>0.44397163099999998</v>
      </c>
      <c r="R6" s="207">
        <v>15.736170209999999</v>
      </c>
      <c r="T6" s="601"/>
      <c r="U6" s="308"/>
    </row>
    <row r="7" spans="1:21" x14ac:dyDescent="0.2">
      <c r="A7" s="284" t="s">
        <v>26</v>
      </c>
      <c r="B7" s="285" t="s">
        <v>24</v>
      </c>
      <c r="C7" s="285" t="s">
        <v>301</v>
      </c>
      <c r="D7" s="216">
        <v>8393</v>
      </c>
      <c r="E7" s="324">
        <v>-0.24988828299999999</v>
      </c>
      <c r="F7" s="175">
        <v>0.96062721799999995</v>
      </c>
      <c r="G7" s="216">
        <v>287</v>
      </c>
      <c r="H7" s="216">
        <v>264</v>
      </c>
      <c r="I7" s="281">
        <v>88</v>
      </c>
      <c r="J7" s="175">
        <v>0.99392350799999996</v>
      </c>
      <c r="K7" s="207">
        <v>10.484375</v>
      </c>
      <c r="L7" s="207">
        <v>3.80859375</v>
      </c>
      <c r="M7" s="175">
        <v>8.59375E-2</v>
      </c>
      <c r="N7" s="217">
        <v>5</v>
      </c>
      <c r="O7" s="207">
        <v>14</v>
      </c>
      <c r="P7" s="207">
        <v>0.42292358800000002</v>
      </c>
      <c r="Q7" s="207">
        <v>2.9163763070000002</v>
      </c>
      <c r="R7" s="207">
        <v>5.2717770030000004</v>
      </c>
      <c r="T7" s="601"/>
      <c r="U7" s="308"/>
    </row>
    <row r="8" spans="1:21" x14ac:dyDescent="0.2">
      <c r="A8" s="284" t="s">
        <v>26</v>
      </c>
      <c r="B8" s="285" t="s">
        <v>35</v>
      </c>
      <c r="C8" s="285" t="s">
        <v>334</v>
      </c>
      <c r="D8" s="216">
        <v>30908</v>
      </c>
      <c r="E8" s="253">
        <v>1.2348105E-2</v>
      </c>
      <c r="F8" s="175">
        <v>1</v>
      </c>
      <c r="G8" s="216">
        <v>1064</v>
      </c>
      <c r="H8" s="216">
        <v>952</v>
      </c>
      <c r="I8" s="281">
        <v>85</v>
      </c>
      <c r="J8" s="175">
        <v>0.968260644</v>
      </c>
      <c r="K8" s="207">
        <v>12.46632653</v>
      </c>
      <c r="L8" s="207">
        <v>4.0479591839999998</v>
      </c>
      <c r="M8" s="175">
        <v>0.22448979599999999</v>
      </c>
      <c r="N8" s="217">
        <v>5</v>
      </c>
      <c r="O8" s="207">
        <v>27</v>
      </c>
      <c r="P8" s="207">
        <v>1.242421504</v>
      </c>
      <c r="Q8" s="207">
        <v>8.4624060149999991</v>
      </c>
      <c r="R8" s="207">
        <v>14.78101504</v>
      </c>
      <c r="T8" s="601"/>
      <c r="U8" s="308"/>
    </row>
    <row r="9" spans="1:21" x14ac:dyDescent="0.2">
      <c r="A9" s="284" t="s">
        <v>26</v>
      </c>
      <c r="B9" s="285" t="s">
        <v>46</v>
      </c>
      <c r="C9" s="285" t="s">
        <v>222</v>
      </c>
      <c r="D9" s="216">
        <v>10813</v>
      </c>
      <c r="E9" s="253">
        <v>6.9845410000000004E-3</v>
      </c>
      <c r="F9" s="175">
        <v>1</v>
      </c>
      <c r="G9" s="216">
        <v>336</v>
      </c>
      <c r="H9" s="216">
        <v>311</v>
      </c>
      <c r="I9" s="281">
        <v>84</v>
      </c>
      <c r="J9" s="175">
        <v>0.90696383999999997</v>
      </c>
      <c r="K9" s="207">
        <v>10.359477119999999</v>
      </c>
      <c r="L9" s="207">
        <v>4.5196078430000002</v>
      </c>
      <c r="M9" s="175">
        <v>0.10130719000000001</v>
      </c>
      <c r="N9" s="217">
        <v>6</v>
      </c>
      <c r="O9" s="207">
        <v>15</v>
      </c>
      <c r="P9" s="207">
        <v>1.2100012959999999</v>
      </c>
      <c r="Q9" s="207">
        <v>8.9285714000000002E-2</v>
      </c>
      <c r="R9" s="207">
        <v>1.5982142859999999</v>
      </c>
      <c r="T9" s="601"/>
      <c r="U9" s="308"/>
    </row>
    <row r="10" spans="1:21" x14ac:dyDescent="0.2">
      <c r="A10" s="284" t="s">
        <v>34</v>
      </c>
      <c r="B10" s="285" t="s">
        <v>32</v>
      </c>
      <c r="C10" s="285" t="s">
        <v>303</v>
      </c>
      <c r="D10" s="216">
        <v>15208</v>
      </c>
      <c r="E10" s="253">
        <v>1.1170213E-2</v>
      </c>
      <c r="F10" s="175">
        <v>1</v>
      </c>
      <c r="G10" s="216">
        <v>509</v>
      </c>
      <c r="H10" s="216">
        <v>450</v>
      </c>
      <c r="I10" s="281">
        <v>85</v>
      </c>
      <c r="J10" s="175">
        <v>0.81858232500000006</v>
      </c>
      <c r="K10" s="207">
        <v>10.88172043</v>
      </c>
      <c r="L10" s="207">
        <v>3.7290322580000002</v>
      </c>
      <c r="M10" s="175">
        <v>9.6774193999999994E-2</v>
      </c>
      <c r="N10" s="217">
        <v>7</v>
      </c>
      <c r="O10" s="207">
        <v>18</v>
      </c>
      <c r="P10" s="207">
        <v>0.97714967399999997</v>
      </c>
      <c r="Q10" s="207">
        <v>4.6561886049999996</v>
      </c>
      <c r="R10" s="207">
        <v>5.0039292729999998</v>
      </c>
      <c r="T10" s="601"/>
      <c r="U10" s="308"/>
    </row>
    <row r="11" spans="1:21" x14ac:dyDescent="0.2">
      <c r="A11" s="284" t="s">
        <v>34</v>
      </c>
      <c r="B11" s="285" t="s">
        <v>99</v>
      </c>
      <c r="C11" s="285" t="s">
        <v>335</v>
      </c>
      <c r="D11" s="216">
        <v>6562</v>
      </c>
      <c r="E11" s="253">
        <v>-6.0558339000000003E-2</v>
      </c>
      <c r="F11" s="175">
        <v>1</v>
      </c>
      <c r="G11" s="216">
        <v>161</v>
      </c>
      <c r="H11" s="216">
        <v>147</v>
      </c>
      <c r="I11" s="281">
        <v>84</v>
      </c>
      <c r="J11" s="175">
        <v>0.86894239600000001</v>
      </c>
      <c r="K11" s="207">
        <v>10.06206897</v>
      </c>
      <c r="L11" s="207">
        <v>2.786206897</v>
      </c>
      <c r="M11" s="175">
        <v>9.6551724000000005E-2</v>
      </c>
      <c r="N11" s="217">
        <v>7</v>
      </c>
      <c r="O11" s="207">
        <v>17</v>
      </c>
      <c r="P11" s="207">
        <v>1.070943076</v>
      </c>
      <c r="Q11" s="207">
        <v>1.2981366459999999</v>
      </c>
      <c r="R11" s="207">
        <v>2.7888198759999998</v>
      </c>
      <c r="T11" s="601"/>
      <c r="U11" s="308"/>
    </row>
    <row r="12" spans="1:21" x14ac:dyDescent="0.2">
      <c r="A12" s="284" t="s">
        <v>34</v>
      </c>
      <c r="B12" s="285" t="s">
        <v>103</v>
      </c>
      <c r="C12" s="285" t="s">
        <v>336</v>
      </c>
      <c r="D12" s="216">
        <v>23660</v>
      </c>
      <c r="E12" s="324">
        <v>0.120265152</v>
      </c>
      <c r="F12" s="175">
        <v>1</v>
      </c>
      <c r="G12" s="216">
        <v>698</v>
      </c>
      <c r="H12" s="216">
        <v>624</v>
      </c>
      <c r="I12" s="281">
        <v>86</v>
      </c>
      <c r="J12" s="175">
        <v>0.95600169099999999</v>
      </c>
      <c r="K12" s="207">
        <v>11.846394979999999</v>
      </c>
      <c r="L12" s="207">
        <v>4.5391849530000004</v>
      </c>
      <c r="M12" s="175">
        <v>0.214733542</v>
      </c>
      <c r="N12" s="217">
        <v>8</v>
      </c>
      <c r="O12" s="207">
        <v>27</v>
      </c>
      <c r="P12" s="207">
        <v>1.470501388</v>
      </c>
      <c r="Q12" s="207">
        <v>3.282234957</v>
      </c>
      <c r="R12" s="207">
        <v>10.37535817</v>
      </c>
      <c r="T12" s="601"/>
      <c r="U12" s="308"/>
    </row>
    <row r="13" spans="1:21" x14ac:dyDescent="0.2">
      <c r="A13" s="284" t="s">
        <v>85</v>
      </c>
      <c r="B13" s="285" t="s">
        <v>87</v>
      </c>
      <c r="C13" s="285" t="s">
        <v>328</v>
      </c>
      <c r="D13" s="216">
        <v>8859</v>
      </c>
      <c r="E13" s="253">
        <v>4.5803328999999997E-2</v>
      </c>
      <c r="F13" s="175">
        <v>0.99305010599999999</v>
      </c>
      <c r="G13" s="216">
        <v>367</v>
      </c>
      <c r="H13" s="216">
        <v>336</v>
      </c>
      <c r="I13" s="281">
        <v>86</v>
      </c>
      <c r="J13" s="175">
        <v>0.96703916899999998</v>
      </c>
      <c r="K13" s="207">
        <v>11.30057803</v>
      </c>
      <c r="L13" s="207">
        <v>3.8786127170000002</v>
      </c>
      <c r="M13" s="175">
        <v>0.17341040499999999</v>
      </c>
      <c r="N13" s="217">
        <v>10.5</v>
      </c>
      <c r="O13" s="207">
        <v>38</v>
      </c>
      <c r="P13" s="207">
        <v>0.70844514599999997</v>
      </c>
      <c r="Q13" s="207">
        <v>1.6866485010000001</v>
      </c>
      <c r="R13" s="207">
        <v>9.3569482290000003</v>
      </c>
      <c r="T13" s="601"/>
      <c r="U13" s="308"/>
    </row>
    <row r="14" spans="1:21" x14ac:dyDescent="0.2">
      <c r="A14" s="284" t="s">
        <v>85</v>
      </c>
      <c r="B14" s="285" t="s">
        <v>107</v>
      </c>
      <c r="C14" s="285" t="s">
        <v>237</v>
      </c>
      <c r="D14" s="216">
        <v>42515</v>
      </c>
      <c r="E14" s="253">
        <v>2.475831E-3</v>
      </c>
      <c r="F14" s="175">
        <v>0.95717855799999996</v>
      </c>
      <c r="G14" s="216">
        <v>1496</v>
      </c>
      <c r="H14" s="216">
        <v>1327</v>
      </c>
      <c r="I14" s="281">
        <v>83</v>
      </c>
      <c r="J14" s="175">
        <v>0.78584029200000005</v>
      </c>
      <c r="K14" s="207">
        <v>10.7503639</v>
      </c>
      <c r="L14" s="207">
        <v>3.6324599709999998</v>
      </c>
      <c r="M14" s="175">
        <v>0.12154294</v>
      </c>
      <c r="N14" s="217">
        <v>7</v>
      </c>
      <c r="O14" s="207">
        <v>8</v>
      </c>
      <c r="P14" s="207">
        <v>0.50962329299999998</v>
      </c>
      <c r="Q14" s="207">
        <v>9.2914439000000001E-2</v>
      </c>
      <c r="R14" s="207">
        <v>3.7727272730000001</v>
      </c>
      <c r="T14" s="601"/>
      <c r="U14" s="308"/>
    </row>
    <row r="15" spans="1:21" x14ac:dyDescent="0.2">
      <c r="A15" s="284" t="s">
        <v>53</v>
      </c>
      <c r="B15" s="285" t="s">
        <v>54</v>
      </c>
      <c r="C15" s="285" t="s">
        <v>513</v>
      </c>
      <c r="D15" s="216">
        <v>8210</v>
      </c>
      <c r="E15" s="253">
        <v>3.9898669999999997E-2</v>
      </c>
      <c r="F15" s="175">
        <v>1</v>
      </c>
      <c r="G15" s="216">
        <v>270</v>
      </c>
      <c r="H15" s="216">
        <v>236</v>
      </c>
      <c r="I15" s="281">
        <v>86</v>
      </c>
      <c r="J15" s="175">
        <v>0.97965895199999997</v>
      </c>
      <c r="K15" s="207">
        <v>11.87704918</v>
      </c>
      <c r="L15" s="207">
        <v>4.1106557380000002</v>
      </c>
      <c r="M15" s="175">
        <v>0.17622950800000001</v>
      </c>
      <c r="N15" s="217">
        <v>10</v>
      </c>
      <c r="O15" s="207">
        <v>9</v>
      </c>
      <c r="P15" s="207">
        <v>0.68251796099999995</v>
      </c>
      <c r="Q15" s="207">
        <v>2.1444444439999999</v>
      </c>
      <c r="R15" s="207">
        <v>2.9037037040000002</v>
      </c>
      <c r="T15" s="601"/>
      <c r="U15" s="308"/>
    </row>
    <row r="16" spans="1:21" x14ac:dyDescent="0.2">
      <c r="A16" s="284" t="s">
        <v>53</v>
      </c>
      <c r="B16" s="285" t="s">
        <v>56</v>
      </c>
      <c r="C16" s="285" t="s">
        <v>182</v>
      </c>
      <c r="D16" s="216">
        <v>14852</v>
      </c>
      <c r="E16" s="253">
        <v>3.7006005000000002E-2</v>
      </c>
      <c r="F16" s="175">
        <v>1</v>
      </c>
      <c r="G16" s="216">
        <v>409</v>
      </c>
      <c r="H16" s="216">
        <v>345</v>
      </c>
      <c r="I16" s="281">
        <v>85</v>
      </c>
      <c r="J16" s="175">
        <v>0.88775922399999996</v>
      </c>
      <c r="K16" s="207">
        <v>12.92391304</v>
      </c>
      <c r="L16" s="207">
        <v>5.1195652169999999</v>
      </c>
      <c r="M16" s="175">
        <v>0.28804347800000002</v>
      </c>
      <c r="N16" s="217">
        <v>9.5</v>
      </c>
      <c r="O16" s="207">
        <v>13</v>
      </c>
      <c r="P16" s="207">
        <v>0.698408213</v>
      </c>
      <c r="Q16" s="207">
        <v>0.880195599</v>
      </c>
      <c r="R16" s="207">
        <v>4.1149144250000003</v>
      </c>
      <c r="T16" s="601"/>
      <c r="U16" s="308"/>
    </row>
    <row r="17" spans="1:21" x14ac:dyDescent="0.2">
      <c r="A17" s="284" t="s">
        <v>53</v>
      </c>
      <c r="B17" s="285" t="s">
        <v>57</v>
      </c>
      <c r="C17" s="285" t="s">
        <v>337</v>
      </c>
      <c r="D17" s="216">
        <v>6091</v>
      </c>
      <c r="E17" s="324">
        <v>0.122351207</v>
      </c>
      <c r="F17" s="175">
        <v>1</v>
      </c>
      <c r="G17" s="216">
        <v>187</v>
      </c>
      <c r="H17" s="216">
        <v>170</v>
      </c>
      <c r="I17" s="281">
        <v>85</v>
      </c>
      <c r="J17" s="175">
        <v>0.903135774</v>
      </c>
      <c r="K17" s="207">
        <v>10.371069179999999</v>
      </c>
      <c r="L17" s="207">
        <v>3.9119496859999998</v>
      </c>
      <c r="M17" s="175">
        <v>0.20754717</v>
      </c>
      <c r="N17" s="217">
        <v>5</v>
      </c>
      <c r="O17" s="207">
        <v>16</v>
      </c>
      <c r="P17" s="207">
        <v>0.96485989900000002</v>
      </c>
      <c r="Q17" s="207">
        <v>0.93582887699999995</v>
      </c>
      <c r="R17" s="207">
        <v>6.22459893</v>
      </c>
      <c r="T17" s="601"/>
      <c r="U17" s="308"/>
    </row>
    <row r="18" spans="1:21" x14ac:dyDescent="0.2">
      <c r="A18" s="284" t="s">
        <v>53</v>
      </c>
      <c r="B18" s="285" t="s">
        <v>77</v>
      </c>
      <c r="C18" s="285" t="s">
        <v>365</v>
      </c>
      <c r="D18" s="216">
        <v>23103</v>
      </c>
      <c r="E18" s="324">
        <v>0.12719554999999999</v>
      </c>
      <c r="F18" s="175">
        <v>1</v>
      </c>
      <c r="G18" s="216">
        <v>660</v>
      </c>
      <c r="H18" s="216">
        <v>586</v>
      </c>
      <c r="I18" s="281">
        <v>87</v>
      </c>
      <c r="J18" s="175">
        <v>0.93277929299999995</v>
      </c>
      <c r="K18" s="207">
        <v>12.1281198</v>
      </c>
      <c r="L18" s="207">
        <v>5.7204658899999998</v>
      </c>
      <c r="M18" s="175">
        <v>9.6505824000000004E-2</v>
      </c>
      <c r="N18" s="217">
        <v>7</v>
      </c>
      <c r="O18" s="207">
        <v>9</v>
      </c>
      <c r="P18" s="207">
        <v>0.64801017599999999</v>
      </c>
      <c r="Q18" s="207">
        <v>0.20909090899999999</v>
      </c>
      <c r="R18" s="207">
        <v>0.76363636400000001</v>
      </c>
      <c r="T18" s="601"/>
      <c r="U18" s="308"/>
    </row>
    <row r="19" spans="1:21" x14ac:dyDescent="0.2">
      <c r="A19" s="284" t="s">
        <v>53</v>
      </c>
      <c r="B19" s="285" t="s">
        <v>78</v>
      </c>
      <c r="C19" s="285" t="s">
        <v>189</v>
      </c>
      <c r="D19" s="216">
        <v>18863</v>
      </c>
      <c r="E19" s="324">
        <v>0.24730542899999999</v>
      </c>
      <c r="F19" s="175">
        <v>1</v>
      </c>
      <c r="G19" s="216">
        <v>431</v>
      </c>
      <c r="H19" s="216">
        <v>411</v>
      </c>
      <c r="I19" s="281">
        <v>85</v>
      </c>
      <c r="J19" s="175">
        <v>0.86873774100000001</v>
      </c>
      <c r="K19" s="207">
        <v>11.348284960000001</v>
      </c>
      <c r="L19" s="207">
        <v>3.696569921</v>
      </c>
      <c r="M19" s="175">
        <v>0.147757256</v>
      </c>
      <c r="N19" s="217">
        <v>7</v>
      </c>
      <c r="O19" s="207">
        <v>35</v>
      </c>
      <c r="P19" s="207">
        <v>1.525706655</v>
      </c>
      <c r="Q19" s="207">
        <v>1.7146171690000001</v>
      </c>
      <c r="R19" s="207">
        <v>12.61948956</v>
      </c>
      <c r="T19" s="601"/>
      <c r="U19" s="308"/>
    </row>
    <row r="20" spans="1:21" x14ac:dyDescent="0.2">
      <c r="A20" s="284" t="s">
        <v>5</v>
      </c>
      <c r="B20" s="285" t="s">
        <v>3</v>
      </c>
      <c r="C20" s="285" t="s">
        <v>305</v>
      </c>
      <c r="D20" s="216">
        <v>19552</v>
      </c>
      <c r="E20" s="324">
        <v>-0.10513067</v>
      </c>
      <c r="F20" s="175">
        <v>0.96106960299999999</v>
      </c>
      <c r="G20" s="216">
        <v>578</v>
      </c>
      <c r="H20" s="216">
        <v>485</v>
      </c>
      <c r="I20" s="281">
        <v>85</v>
      </c>
      <c r="J20" s="175">
        <v>0.89105973800000005</v>
      </c>
      <c r="K20" s="207">
        <v>11.73512476</v>
      </c>
      <c r="L20" s="207">
        <v>5.5047984640000003</v>
      </c>
      <c r="M20" s="175">
        <v>9.9808061000000003E-2</v>
      </c>
      <c r="N20" s="217">
        <v>14</v>
      </c>
      <c r="O20" s="207">
        <v>25</v>
      </c>
      <c r="P20" s="207">
        <v>0.77935179200000004</v>
      </c>
      <c r="Q20" s="207">
        <v>3.5830449830000002</v>
      </c>
      <c r="R20" s="207">
        <v>15.024221450000001</v>
      </c>
      <c r="T20" s="601"/>
      <c r="U20" s="308"/>
    </row>
    <row r="21" spans="1:21" x14ac:dyDescent="0.2">
      <c r="A21" s="284" t="s">
        <v>5</v>
      </c>
      <c r="B21" s="285" t="s">
        <v>49</v>
      </c>
      <c r="C21" s="285" t="s">
        <v>309</v>
      </c>
      <c r="D21" s="216">
        <v>9919</v>
      </c>
      <c r="E21" s="253">
        <v>-2.8120712999999999E-2</v>
      </c>
      <c r="F21" s="175">
        <v>1</v>
      </c>
      <c r="G21" s="216">
        <v>257</v>
      </c>
      <c r="H21" s="216">
        <v>234</v>
      </c>
      <c r="I21" s="281">
        <v>86</v>
      </c>
      <c r="J21" s="175">
        <v>0.97419094699999997</v>
      </c>
      <c r="K21" s="207">
        <v>12.01304348</v>
      </c>
      <c r="L21" s="207">
        <v>4.4695652170000004</v>
      </c>
      <c r="M21" s="175">
        <v>0.27826086999999999</v>
      </c>
      <c r="N21" s="217">
        <v>8</v>
      </c>
      <c r="O21" s="207">
        <v>19</v>
      </c>
      <c r="P21" s="207">
        <v>0.63282571899999995</v>
      </c>
      <c r="Q21" s="207">
        <v>1.9610894940000001</v>
      </c>
      <c r="R21" s="207">
        <v>12.14396887</v>
      </c>
      <c r="T21" s="601"/>
      <c r="U21" s="308"/>
    </row>
    <row r="22" spans="1:21" x14ac:dyDescent="0.2">
      <c r="A22" s="284" t="s">
        <v>5</v>
      </c>
      <c r="B22" s="285" t="s">
        <v>59</v>
      </c>
      <c r="C22" s="285" t="s">
        <v>338</v>
      </c>
      <c r="D22" s="216">
        <v>7441</v>
      </c>
      <c r="E22" s="253">
        <v>4.2887175999999999E-2</v>
      </c>
      <c r="F22" s="175">
        <v>1</v>
      </c>
      <c r="G22" s="216">
        <v>250</v>
      </c>
      <c r="H22" s="216">
        <v>214</v>
      </c>
      <c r="I22" s="281">
        <v>87</v>
      </c>
      <c r="J22" s="175">
        <v>0.99448998799999999</v>
      </c>
      <c r="K22" s="207">
        <v>9.9783549780000005</v>
      </c>
      <c r="L22" s="207">
        <v>4.4891774890000002</v>
      </c>
      <c r="M22" s="175">
        <v>0.16450216500000001</v>
      </c>
      <c r="N22" s="217">
        <v>8.5</v>
      </c>
      <c r="O22" s="207">
        <v>69.5</v>
      </c>
      <c r="P22" s="207">
        <v>1.209201878</v>
      </c>
      <c r="Q22" s="207">
        <v>9.52</v>
      </c>
      <c r="R22" s="207">
        <v>39.228000000000002</v>
      </c>
      <c r="T22" s="601"/>
      <c r="U22" s="308"/>
    </row>
    <row r="23" spans="1:21" x14ac:dyDescent="0.2">
      <c r="A23" s="284" t="s">
        <v>2</v>
      </c>
      <c r="B23" s="285" t="s">
        <v>0</v>
      </c>
      <c r="C23" s="285" t="s">
        <v>302</v>
      </c>
      <c r="D23" s="216">
        <v>10501</v>
      </c>
      <c r="E23" s="253">
        <v>-2.2890108999999999E-2</v>
      </c>
      <c r="F23" s="175">
        <v>1</v>
      </c>
      <c r="G23" s="216">
        <v>474</v>
      </c>
      <c r="H23" s="216">
        <v>437</v>
      </c>
      <c r="I23" s="281">
        <v>86</v>
      </c>
      <c r="J23" s="175">
        <v>0.98485858500000001</v>
      </c>
      <c r="K23" s="207">
        <v>9.7364864860000004</v>
      </c>
      <c r="L23" s="207">
        <v>3.6779279279999999</v>
      </c>
      <c r="M23" s="175">
        <v>0.211711712</v>
      </c>
      <c r="N23" s="217">
        <v>7</v>
      </c>
      <c r="O23" s="207">
        <v>32</v>
      </c>
      <c r="P23" s="207">
        <v>0.58484042599999997</v>
      </c>
      <c r="Q23" s="207">
        <v>2.1455696199999998</v>
      </c>
      <c r="R23" s="207">
        <v>0.95147679299999999</v>
      </c>
      <c r="T23" s="601"/>
      <c r="U23" s="308"/>
    </row>
    <row r="24" spans="1:21" x14ac:dyDescent="0.2">
      <c r="A24" s="284" t="s">
        <v>2</v>
      </c>
      <c r="B24" s="285" t="s">
        <v>6</v>
      </c>
      <c r="C24" s="285" t="s">
        <v>307</v>
      </c>
      <c r="D24" s="216">
        <v>9412</v>
      </c>
      <c r="E24" s="253">
        <v>-5.3499598000000002E-2</v>
      </c>
      <c r="F24" s="175">
        <v>0.93428628199999997</v>
      </c>
      <c r="G24" s="216">
        <v>351</v>
      </c>
      <c r="H24" s="216">
        <v>313</v>
      </c>
      <c r="I24" s="281">
        <v>84</v>
      </c>
      <c r="J24" s="175">
        <v>0.91957076100000001</v>
      </c>
      <c r="K24" s="207">
        <v>11.66043614</v>
      </c>
      <c r="L24" s="207">
        <v>4.4018691590000003</v>
      </c>
      <c r="M24" s="175">
        <v>6.5420561000000002E-2</v>
      </c>
      <c r="N24" s="217">
        <v>6</v>
      </c>
      <c r="O24" s="207">
        <v>142</v>
      </c>
      <c r="P24" s="207">
        <v>2.1545684899999999</v>
      </c>
      <c r="Q24" s="207">
        <v>2.811965812</v>
      </c>
      <c r="R24" s="207">
        <v>23.584045580000002</v>
      </c>
      <c r="T24" s="601"/>
      <c r="U24" s="308"/>
    </row>
    <row r="25" spans="1:21" x14ac:dyDescent="0.2">
      <c r="A25" s="284" t="s">
        <v>2</v>
      </c>
      <c r="B25" s="285" t="s">
        <v>14</v>
      </c>
      <c r="C25" s="285" t="s">
        <v>298</v>
      </c>
      <c r="D25" s="216">
        <v>6446</v>
      </c>
      <c r="E25" s="324">
        <v>-0.38256705000000002</v>
      </c>
      <c r="F25" s="175">
        <v>0.69170511899999998</v>
      </c>
      <c r="G25" s="216">
        <v>225</v>
      </c>
      <c r="H25" s="216">
        <v>219</v>
      </c>
      <c r="I25" s="281">
        <v>84</v>
      </c>
      <c r="J25" s="175">
        <v>0.93251628900000005</v>
      </c>
      <c r="K25" s="207">
        <v>9.4948453609999994</v>
      </c>
      <c r="L25" s="207">
        <v>2.6804123710000001</v>
      </c>
      <c r="M25" s="175">
        <v>0.40721649500000001</v>
      </c>
      <c r="N25" s="217">
        <v>5</v>
      </c>
      <c r="O25" s="207">
        <v>36</v>
      </c>
      <c r="P25" s="207">
        <v>1.203671706</v>
      </c>
      <c r="Q25" s="207">
        <v>10.00888889</v>
      </c>
      <c r="R25" s="207">
        <v>8.3644444440000001</v>
      </c>
      <c r="T25" s="601"/>
      <c r="U25" s="308"/>
    </row>
    <row r="26" spans="1:21" x14ac:dyDescent="0.2">
      <c r="A26" s="291" t="s">
        <v>2</v>
      </c>
      <c r="B26" s="285" t="s">
        <v>17</v>
      </c>
      <c r="C26" s="285" t="s">
        <v>300</v>
      </c>
      <c r="D26" s="216">
        <v>16200</v>
      </c>
      <c r="E26" s="253">
        <v>-1.5017936000000001E-2</v>
      </c>
      <c r="F26" s="175">
        <v>0.86919197299999995</v>
      </c>
      <c r="G26" s="216">
        <v>596</v>
      </c>
      <c r="H26" s="216">
        <v>506</v>
      </c>
      <c r="I26" s="281">
        <v>85</v>
      </c>
      <c r="J26" s="175">
        <v>0.83629629599999999</v>
      </c>
      <c r="K26" s="207">
        <v>10.64981949</v>
      </c>
      <c r="L26" s="207">
        <v>4.1317689529999999</v>
      </c>
      <c r="M26" s="175">
        <v>0.176895307</v>
      </c>
      <c r="N26" s="217">
        <v>6</v>
      </c>
      <c r="O26" s="207">
        <v>19</v>
      </c>
      <c r="P26" s="207">
        <v>0.75897391800000003</v>
      </c>
      <c r="Q26" s="207">
        <v>7.5503355999999994E-2</v>
      </c>
      <c r="R26" s="207">
        <v>3.6895973149999999</v>
      </c>
      <c r="T26" s="601"/>
      <c r="U26" s="308"/>
    </row>
    <row r="27" spans="1:21" ht="13.5" thickBot="1" x14ac:dyDescent="0.25">
      <c r="A27" s="284" t="s">
        <v>12</v>
      </c>
      <c r="B27" s="285" t="s">
        <v>105</v>
      </c>
      <c r="C27" s="285" t="s">
        <v>339</v>
      </c>
      <c r="D27" s="216">
        <v>10237</v>
      </c>
      <c r="E27" s="253">
        <v>-1.4820518E-2</v>
      </c>
      <c r="F27" s="175">
        <v>1</v>
      </c>
      <c r="G27" s="216">
        <v>370</v>
      </c>
      <c r="H27" s="216">
        <v>341</v>
      </c>
      <c r="I27" s="281">
        <v>86</v>
      </c>
      <c r="J27" s="175">
        <v>0.99316205899999999</v>
      </c>
      <c r="K27" s="207">
        <v>11.491176469999999</v>
      </c>
      <c r="L27" s="207">
        <v>5.2588235289999998</v>
      </c>
      <c r="M27" s="175">
        <v>0.20882352900000001</v>
      </c>
      <c r="N27" s="217">
        <v>7</v>
      </c>
      <c r="O27" s="207">
        <v>23</v>
      </c>
      <c r="P27" s="207">
        <v>0.65778907900000005</v>
      </c>
      <c r="Q27" s="207">
        <v>1.9702702700000001</v>
      </c>
      <c r="R27" s="207">
        <v>12.805405410000001</v>
      </c>
      <c r="T27" s="601"/>
      <c r="U27" s="308"/>
    </row>
    <row r="28" spans="1:21" ht="13.5" thickTop="1" x14ac:dyDescent="0.2">
      <c r="A28" s="739" t="s">
        <v>121</v>
      </c>
      <c r="B28" s="740"/>
      <c r="C28" s="741"/>
      <c r="D28" s="219">
        <v>378418</v>
      </c>
      <c r="E28" s="359">
        <v>-8.2644399999999996E-4</v>
      </c>
      <c r="F28" s="220">
        <v>0.97642399099999999</v>
      </c>
      <c r="G28" s="219">
        <v>12454</v>
      </c>
      <c r="H28" s="219">
        <v>11012</v>
      </c>
      <c r="I28" s="360">
        <v>85</v>
      </c>
      <c r="J28" s="220">
        <v>0.91632797600000004</v>
      </c>
      <c r="K28" s="361">
        <v>11.24292245</v>
      </c>
      <c r="L28" s="361">
        <v>4.2780903820000002</v>
      </c>
      <c r="M28" s="220">
        <v>0.16353086</v>
      </c>
      <c r="N28" s="360">
        <v>7</v>
      </c>
      <c r="O28" s="361">
        <v>19</v>
      </c>
      <c r="P28" s="361">
        <v>0.99646281699999995</v>
      </c>
      <c r="Q28" s="361">
        <v>2.4460414319999999</v>
      </c>
      <c r="R28" s="361">
        <v>8.2979765539999999</v>
      </c>
    </row>
    <row r="30" spans="1:21" x14ac:dyDescent="0.2">
      <c r="A30" s="22" t="s">
        <v>479</v>
      </c>
      <c r="B30" s="1"/>
    </row>
    <row r="31" spans="1:21" x14ac:dyDescent="0.2">
      <c r="A31" s="1"/>
      <c r="B31" s="1"/>
    </row>
    <row r="32" spans="1:21" x14ac:dyDescent="0.2">
      <c r="A32" s="1"/>
      <c r="B32" s="1"/>
    </row>
    <row r="33" spans="1:16" x14ac:dyDescent="0.2">
      <c r="A33" s="1"/>
      <c r="B33" s="1"/>
    </row>
    <row r="34" spans="1:16" x14ac:dyDescent="0.2">
      <c r="A34" s="1"/>
      <c r="B34" s="1"/>
    </row>
    <row r="35" spans="1:16" x14ac:dyDescent="0.2">
      <c r="A35" s="1"/>
      <c r="B35" s="1"/>
    </row>
    <row r="36" spans="1:16" x14ac:dyDescent="0.2">
      <c r="A36" s="1"/>
      <c r="B36" s="1"/>
    </row>
    <row r="37" spans="1:16" x14ac:dyDescent="0.2">
      <c r="A37" s="1"/>
      <c r="B37" s="1"/>
    </row>
    <row r="38" spans="1:16" ht="21" customHeight="1" x14ac:dyDescent="0.2">
      <c r="A38" s="656"/>
      <c r="B38" s="742"/>
      <c r="C38" s="742"/>
      <c r="D38" s="742"/>
      <c r="E38" s="742"/>
      <c r="F38" s="742"/>
      <c r="G38" s="742"/>
      <c r="H38" s="742"/>
      <c r="I38" s="742"/>
      <c r="J38" s="742"/>
      <c r="K38" s="742"/>
      <c r="L38" s="742"/>
      <c r="M38" s="742"/>
      <c r="N38" s="742"/>
      <c r="O38" s="742"/>
      <c r="P38" s="288"/>
    </row>
    <row r="39" spans="1:16" x14ac:dyDescent="0.2">
      <c r="A39" s="656"/>
      <c r="B39" s="742"/>
      <c r="C39" s="742"/>
      <c r="D39" s="742"/>
      <c r="E39" s="742"/>
      <c r="F39" s="742"/>
      <c r="G39" s="742"/>
      <c r="H39" s="742"/>
      <c r="I39" s="742"/>
      <c r="J39" s="742"/>
      <c r="K39" s="742"/>
      <c r="L39" s="742"/>
      <c r="M39" s="742"/>
      <c r="N39" s="742"/>
      <c r="O39" s="742"/>
      <c r="P39" s="288"/>
    </row>
  </sheetData>
  <mergeCells count="7">
    <mergeCell ref="A39:O39"/>
    <mergeCell ref="A1:A2"/>
    <mergeCell ref="B1:B2"/>
    <mergeCell ref="C1:C2"/>
    <mergeCell ref="A28:C28"/>
    <mergeCell ref="A38:O38"/>
    <mergeCell ref="D1:R1"/>
  </mergeCells>
  <pageMargins left="0.19685039370078741" right="3.937007874015748E-2" top="0.74803149606299213" bottom="0.74803149606299213" header="0.31496062992125984" footer="0.31496062992125984"/>
  <pageSetup paperSize="9" scale="98" orientation="landscape" r:id="rId1"/>
  <headerFooter>
    <oddHeader>&amp;C&amp;"Arial,Gras"&amp;UANNEXE 6.k&amp;U : PMSI SSR – Activité 2017 – Description de l’activité Adultes relative aux affections de la personne âgée polypathologique, dépendante ou à risque de dépendance en hospitalisation complète</oddHeader>
    <oddFooter>&amp;C&amp;8Soins de suite et de réadaptation (SSR) - Bilan PMSI 2017</oddFooter>
  </headerFooter>
  <rowBreaks count="1" manualBreakCount="1">
    <brk id="38"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U30"/>
  <sheetViews>
    <sheetView workbookViewId="0">
      <selection activeCell="V72" sqref="V72"/>
    </sheetView>
  </sheetViews>
  <sheetFormatPr baseColWidth="10" defaultRowHeight="12.75" x14ac:dyDescent="0.2"/>
  <cols>
    <col min="1" max="1" width="3" customWidth="1"/>
    <col min="2" max="2" width="7.5703125" customWidth="1"/>
    <col min="3" max="3" width="12.140625" customWidth="1"/>
    <col min="4" max="4" width="6.85546875" customWidth="1"/>
    <col min="5" max="5" width="7.28515625" customWidth="1"/>
    <col min="6" max="6" width="7.140625" customWidth="1"/>
    <col min="7" max="7" width="6.7109375" customWidth="1"/>
    <col min="8" max="10" width="6.42578125" customWidth="1"/>
    <col min="11" max="11" width="7.140625" customWidth="1"/>
    <col min="12" max="13" width="10" customWidth="1"/>
    <col min="14" max="14" width="9" customWidth="1"/>
    <col min="15" max="15" width="10.42578125" customWidth="1"/>
    <col min="16" max="16" width="6.5703125" customWidth="1"/>
    <col min="17" max="17" width="10.7109375" customWidth="1"/>
    <col min="18" max="18" width="10.140625" customWidth="1"/>
    <col min="19" max="19" width="9.140625" customWidth="1"/>
  </cols>
  <sheetData>
    <row r="1" spans="1:21" x14ac:dyDescent="0.2">
      <c r="A1" s="659" t="s">
        <v>112</v>
      </c>
      <c r="B1" s="659" t="s">
        <v>113</v>
      </c>
      <c r="C1" s="659" t="s">
        <v>114</v>
      </c>
      <c r="D1" s="751" t="s">
        <v>279</v>
      </c>
      <c r="E1" s="752"/>
      <c r="F1" s="752"/>
      <c r="G1" s="752"/>
      <c r="H1" s="752"/>
      <c r="I1" s="752"/>
      <c r="J1" s="752"/>
      <c r="K1" s="752"/>
      <c r="L1" s="752"/>
      <c r="M1" s="752"/>
      <c r="N1" s="752"/>
      <c r="O1" s="753"/>
      <c r="P1" s="753"/>
      <c r="Q1" s="753"/>
      <c r="R1" s="743"/>
      <c r="S1" s="743"/>
    </row>
    <row r="2" spans="1:21" ht="101.25" x14ac:dyDescent="0.2">
      <c r="A2" s="729"/>
      <c r="B2" s="729"/>
      <c r="C2" s="729"/>
      <c r="D2" s="218" t="s">
        <v>115</v>
      </c>
      <c r="E2" s="218" t="s">
        <v>494</v>
      </c>
      <c r="F2" s="218" t="s">
        <v>296</v>
      </c>
      <c r="G2" s="218" t="s">
        <v>324</v>
      </c>
      <c r="H2" s="218" t="s">
        <v>329</v>
      </c>
      <c r="I2" s="255" t="s">
        <v>149</v>
      </c>
      <c r="J2" s="218" t="s">
        <v>230</v>
      </c>
      <c r="K2" s="218" t="s">
        <v>231</v>
      </c>
      <c r="L2" s="218" t="s">
        <v>258</v>
      </c>
      <c r="M2" s="218" t="s">
        <v>259</v>
      </c>
      <c r="N2" s="218" t="s">
        <v>293</v>
      </c>
      <c r="O2" s="283" t="s">
        <v>232</v>
      </c>
      <c r="P2" s="283" t="s">
        <v>569</v>
      </c>
      <c r="Q2" s="283" t="s">
        <v>260</v>
      </c>
      <c r="R2" s="283" t="s">
        <v>378</v>
      </c>
      <c r="S2" s="283" t="s">
        <v>379</v>
      </c>
    </row>
    <row r="3" spans="1:21" s="308" customFormat="1" x14ac:dyDescent="0.2">
      <c r="A3" s="284" t="s">
        <v>21</v>
      </c>
      <c r="B3" s="285" t="s">
        <v>40</v>
      </c>
      <c r="C3" s="10" t="s">
        <v>421</v>
      </c>
      <c r="D3" s="216">
        <v>64</v>
      </c>
      <c r="E3" s="324">
        <v>1</v>
      </c>
      <c r="F3" s="175">
        <v>1.1068834E-2</v>
      </c>
      <c r="G3" s="297">
        <v>23.5</v>
      </c>
      <c r="H3" s="175">
        <v>0.66666666699999999</v>
      </c>
      <c r="I3" s="216">
        <v>4</v>
      </c>
      <c r="J3" s="298">
        <v>85</v>
      </c>
      <c r="K3" s="175">
        <v>1</v>
      </c>
      <c r="L3" s="207">
        <v>8</v>
      </c>
      <c r="M3" s="207">
        <v>3.6666666669999999</v>
      </c>
      <c r="N3" s="175">
        <v>0.33333333300000001</v>
      </c>
      <c r="O3" s="217">
        <v>29</v>
      </c>
      <c r="P3" s="207">
        <v>72</v>
      </c>
      <c r="Q3" s="207">
        <v>5.109375</v>
      </c>
      <c r="R3" s="207">
        <v>3.75</v>
      </c>
      <c r="S3" s="207">
        <v>1</v>
      </c>
      <c r="U3" s="600"/>
    </row>
    <row r="4" spans="1:21" x14ac:dyDescent="0.2">
      <c r="A4" s="284" t="s">
        <v>26</v>
      </c>
      <c r="B4" s="285" t="s">
        <v>24</v>
      </c>
      <c r="C4" s="285" t="s">
        <v>301</v>
      </c>
      <c r="D4" s="216">
        <v>344</v>
      </c>
      <c r="E4" s="253">
        <v>-9.7112860999999995E-2</v>
      </c>
      <c r="F4" s="175">
        <v>3.9372782000000002E-2</v>
      </c>
      <c r="G4" s="297">
        <v>7.407407407</v>
      </c>
      <c r="H4" s="175">
        <v>2.7777777999999999E-2</v>
      </c>
      <c r="I4" s="216">
        <v>42</v>
      </c>
      <c r="J4" s="298">
        <v>82</v>
      </c>
      <c r="K4" s="175">
        <v>0.92732558099999995</v>
      </c>
      <c r="L4" s="207">
        <v>4.5277777779999999</v>
      </c>
      <c r="M4" s="207">
        <v>3.0833333330000001</v>
      </c>
      <c r="N4" s="175">
        <v>0</v>
      </c>
      <c r="O4" s="217" t="s">
        <v>229</v>
      </c>
      <c r="P4" s="207">
        <v>62</v>
      </c>
      <c r="Q4" s="207">
        <v>1.4563953489999999</v>
      </c>
      <c r="R4" s="207">
        <v>3.4883720930000002</v>
      </c>
      <c r="S4" s="207">
        <v>11.48837209</v>
      </c>
      <c r="T4" s="308"/>
      <c r="U4" s="600"/>
    </row>
    <row r="5" spans="1:21" s="308" customFormat="1" x14ac:dyDescent="0.2">
      <c r="A5" s="284" t="s">
        <v>85</v>
      </c>
      <c r="B5" s="285" t="s">
        <v>87</v>
      </c>
      <c r="C5" s="285" t="s">
        <v>422</v>
      </c>
      <c r="D5" s="216">
        <v>62</v>
      </c>
      <c r="E5" s="324">
        <v>0.9375</v>
      </c>
      <c r="F5" s="175">
        <v>6.9498939999999999E-3</v>
      </c>
      <c r="G5" s="297">
        <v>6.5555555559999998</v>
      </c>
      <c r="H5" s="175">
        <v>0.3</v>
      </c>
      <c r="I5" s="216">
        <v>10</v>
      </c>
      <c r="J5" s="298">
        <v>79</v>
      </c>
      <c r="K5" s="175">
        <v>0.96774193500000005</v>
      </c>
      <c r="L5" s="207">
        <v>10.199999999999999</v>
      </c>
      <c r="M5" s="207">
        <v>4.0999999999999996</v>
      </c>
      <c r="N5" s="175">
        <v>0</v>
      </c>
      <c r="O5" s="217" t="s">
        <v>229</v>
      </c>
      <c r="P5" s="207">
        <v>134</v>
      </c>
      <c r="Q5" s="207">
        <v>6.6774193549999996</v>
      </c>
      <c r="R5" s="207">
        <v>0.6</v>
      </c>
      <c r="S5" s="207">
        <v>3.2</v>
      </c>
      <c r="U5" s="600"/>
    </row>
    <row r="6" spans="1:21" x14ac:dyDescent="0.2">
      <c r="A6" s="284" t="s">
        <v>85</v>
      </c>
      <c r="B6" s="285" t="s">
        <v>107</v>
      </c>
      <c r="C6" s="285" t="s">
        <v>237</v>
      </c>
      <c r="D6" s="216">
        <v>1902</v>
      </c>
      <c r="E6" s="324">
        <v>-0.22144903799999999</v>
      </c>
      <c r="F6" s="175">
        <v>4.2821442000000001E-2</v>
      </c>
      <c r="G6" s="297">
        <v>5.0245901640000001</v>
      </c>
      <c r="H6" s="175">
        <v>0.125</v>
      </c>
      <c r="I6" s="216">
        <v>283</v>
      </c>
      <c r="J6" s="298">
        <v>82</v>
      </c>
      <c r="K6" s="175">
        <v>0.87907465799999995</v>
      </c>
      <c r="L6" s="207">
        <v>6.3333333329999997</v>
      </c>
      <c r="M6" s="207">
        <v>3.2083333330000001</v>
      </c>
      <c r="N6" s="175">
        <v>0</v>
      </c>
      <c r="O6" s="217" t="s">
        <v>229</v>
      </c>
      <c r="P6" s="207">
        <v>156</v>
      </c>
      <c r="Q6" s="207">
        <v>3.8911671920000002</v>
      </c>
      <c r="R6" s="207">
        <v>2.16442953</v>
      </c>
      <c r="S6" s="207">
        <v>19.865771809999998</v>
      </c>
      <c r="T6" s="308"/>
      <c r="U6" s="600"/>
    </row>
    <row r="7" spans="1:21" s="308" customFormat="1" x14ac:dyDescent="0.2">
      <c r="A7" s="284" t="s">
        <v>5</v>
      </c>
      <c r="B7" s="285" t="s">
        <v>3</v>
      </c>
      <c r="C7" s="285" t="s">
        <v>305</v>
      </c>
      <c r="D7" s="216">
        <v>792</v>
      </c>
      <c r="E7" s="324">
        <v>2.5044247789999998</v>
      </c>
      <c r="F7" s="175">
        <v>3.8930396999999999E-2</v>
      </c>
      <c r="G7" s="297">
        <v>8.896551724</v>
      </c>
      <c r="H7" s="175">
        <v>0.235955056</v>
      </c>
      <c r="I7" s="216">
        <v>61</v>
      </c>
      <c r="J7" s="298">
        <v>82</v>
      </c>
      <c r="K7" s="175">
        <v>0.77777777800000003</v>
      </c>
      <c r="L7" s="207">
        <v>5.9775280899999998</v>
      </c>
      <c r="M7" s="207">
        <v>2.9438202250000001</v>
      </c>
      <c r="N7" s="175">
        <v>0</v>
      </c>
      <c r="O7" s="217" t="s">
        <v>229</v>
      </c>
      <c r="P7" s="207">
        <v>46</v>
      </c>
      <c r="Q7" s="207">
        <v>1.9722222220000001</v>
      </c>
      <c r="R7" s="207">
        <v>0.21348314600000001</v>
      </c>
      <c r="S7" s="207">
        <v>8.0337078650000002</v>
      </c>
      <c r="U7" s="600"/>
    </row>
    <row r="8" spans="1:21" s="308" customFormat="1" x14ac:dyDescent="0.2">
      <c r="A8" s="284" t="s">
        <v>2</v>
      </c>
      <c r="B8" s="285" t="s">
        <v>6</v>
      </c>
      <c r="C8" s="285" t="s">
        <v>307</v>
      </c>
      <c r="D8" s="216">
        <v>662</v>
      </c>
      <c r="E8" s="602">
        <v>219.66666670000001</v>
      </c>
      <c r="F8" s="175">
        <v>6.5713718000000004E-2</v>
      </c>
      <c r="G8" s="297">
        <v>15.68965517</v>
      </c>
      <c r="H8" s="175">
        <v>0.3</v>
      </c>
      <c r="I8" s="216">
        <v>39</v>
      </c>
      <c r="J8" s="298">
        <v>83</v>
      </c>
      <c r="K8" s="175">
        <v>0.768882175</v>
      </c>
      <c r="L8" s="207">
        <v>9.9499999999999993</v>
      </c>
      <c r="M8" s="207">
        <v>4</v>
      </c>
      <c r="N8" s="175">
        <v>0.05</v>
      </c>
      <c r="O8" s="217">
        <v>33.5</v>
      </c>
      <c r="P8" s="207">
        <v>173</v>
      </c>
      <c r="Q8" s="207">
        <v>3.5664652569999999</v>
      </c>
      <c r="R8" s="207">
        <v>0.2</v>
      </c>
      <c r="S8" s="207">
        <v>131.31111110000001</v>
      </c>
      <c r="U8" s="600"/>
    </row>
    <row r="9" spans="1:21" x14ac:dyDescent="0.2">
      <c r="A9" s="284" t="s">
        <v>2</v>
      </c>
      <c r="B9" s="285" t="s">
        <v>14</v>
      </c>
      <c r="C9" s="285" t="s">
        <v>423</v>
      </c>
      <c r="D9" s="216">
        <v>2873</v>
      </c>
      <c r="E9" s="324">
        <v>0.26064063199999998</v>
      </c>
      <c r="F9" s="175">
        <v>0.30829488100000002</v>
      </c>
      <c r="G9" s="297">
        <v>8.0790513829999995</v>
      </c>
      <c r="H9" s="175">
        <v>0.28865979400000003</v>
      </c>
      <c r="I9" s="216">
        <v>201</v>
      </c>
      <c r="J9" s="298">
        <v>77</v>
      </c>
      <c r="K9" s="175">
        <v>0.59136790800000005</v>
      </c>
      <c r="L9" s="207">
        <v>6.4639175260000004</v>
      </c>
      <c r="M9" s="207">
        <v>2.3298969070000002</v>
      </c>
      <c r="N9" s="175">
        <v>2.7491409000000001E-2</v>
      </c>
      <c r="O9" s="217">
        <v>74</v>
      </c>
      <c r="P9" s="207">
        <v>109</v>
      </c>
      <c r="Q9" s="207">
        <v>4.074138531</v>
      </c>
      <c r="R9" s="207">
        <v>9.5373134329999996</v>
      </c>
      <c r="S9" s="207">
        <v>15.94029851</v>
      </c>
      <c r="T9" s="308"/>
      <c r="U9" s="600"/>
    </row>
    <row r="10" spans="1:21" ht="13.5" thickBot="1" x14ac:dyDescent="0.25">
      <c r="A10" s="284" t="s">
        <v>2</v>
      </c>
      <c r="B10" s="285" t="s">
        <v>17</v>
      </c>
      <c r="C10" s="285" t="s">
        <v>300</v>
      </c>
      <c r="D10" s="216">
        <v>2438</v>
      </c>
      <c r="E10" s="253">
        <v>-3.1001589999999999E-2</v>
      </c>
      <c r="F10" s="175">
        <v>0.13080802699999999</v>
      </c>
      <c r="G10" s="297">
        <v>11.164383559999999</v>
      </c>
      <c r="H10" s="175">
        <v>0.106382979</v>
      </c>
      <c r="I10" s="216">
        <v>190</v>
      </c>
      <c r="J10" s="298">
        <v>79</v>
      </c>
      <c r="K10" s="175">
        <v>0.69606234600000005</v>
      </c>
      <c r="L10" s="207">
        <v>6.3404255320000003</v>
      </c>
      <c r="M10" s="207">
        <v>3.1595744680000002</v>
      </c>
      <c r="N10" s="175">
        <v>0</v>
      </c>
      <c r="O10" s="217" t="s">
        <v>229</v>
      </c>
      <c r="P10" s="207">
        <v>85</v>
      </c>
      <c r="Q10" s="207">
        <v>4.9802955669999998</v>
      </c>
      <c r="R10" s="207">
        <v>2.1234567900000001</v>
      </c>
      <c r="S10" s="207">
        <v>14.74074074</v>
      </c>
      <c r="T10" s="308"/>
      <c r="U10" s="600"/>
    </row>
    <row r="11" spans="1:21" ht="13.5" thickTop="1" x14ac:dyDescent="0.2">
      <c r="A11" s="739" t="s">
        <v>121</v>
      </c>
      <c r="B11" s="740"/>
      <c r="C11" s="741"/>
      <c r="D11" s="219">
        <v>9137</v>
      </c>
      <c r="E11" s="359">
        <v>0.15482810899999999</v>
      </c>
      <c r="F11" s="220">
        <v>2.3576008999999998E-2</v>
      </c>
      <c r="G11" s="362">
        <v>8.0740276039999994</v>
      </c>
      <c r="H11" s="220">
        <v>0.19109663399999999</v>
      </c>
      <c r="I11" s="219">
        <v>830</v>
      </c>
      <c r="J11" s="360">
        <v>80</v>
      </c>
      <c r="K11" s="220">
        <v>0.72627777199999999</v>
      </c>
      <c r="L11" s="361">
        <v>6.4755700330000003</v>
      </c>
      <c r="M11" s="361">
        <v>2.9359391970000002</v>
      </c>
      <c r="N11" s="220">
        <v>1.1943540000000001E-2</v>
      </c>
      <c r="O11" s="360">
        <v>57</v>
      </c>
      <c r="P11" s="361">
        <v>100</v>
      </c>
      <c r="Q11" s="361">
        <v>3.9850027369999999</v>
      </c>
      <c r="R11" s="361">
        <v>4.268978444</v>
      </c>
      <c r="S11" s="361">
        <v>20.61480787</v>
      </c>
    </row>
    <row r="13" spans="1:21" x14ac:dyDescent="0.2">
      <c r="A13" s="22" t="s">
        <v>479</v>
      </c>
      <c r="B13" s="1"/>
    </row>
    <row r="14" spans="1:21" x14ac:dyDescent="0.2">
      <c r="A14" s="1"/>
      <c r="B14" s="1"/>
    </row>
    <row r="15" spans="1:21" x14ac:dyDescent="0.2">
      <c r="A15" s="1"/>
      <c r="B15" s="1"/>
    </row>
    <row r="16" spans="1:21" x14ac:dyDescent="0.2">
      <c r="A16" s="1"/>
      <c r="B16" s="1"/>
    </row>
    <row r="17" spans="1:16" x14ac:dyDescent="0.2">
      <c r="A17" s="1"/>
      <c r="B17" s="1"/>
    </row>
    <row r="18" spans="1:16" x14ac:dyDescent="0.2">
      <c r="A18" s="1"/>
      <c r="B18" s="1"/>
    </row>
    <row r="19" spans="1:16" x14ac:dyDescent="0.2">
      <c r="A19" s="1"/>
      <c r="B19" s="1"/>
    </row>
    <row r="20" spans="1:16" x14ac:dyDescent="0.2">
      <c r="A20" s="1"/>
      <c r="B20" s="1"/>
    </row>
    <row r="21" spans="1:16" ht="21" customHeight="1" x14ac:dyDescent="0.2">
      <c r="A21" s="656"/>
      <c r="B21" s="742"/>
      <c r="C21" s="742"/>
      <c r="D21" s="742"/>
      <c r="E21" s="742"/>
      <c r="F21" s="742"/>
      <c r="G21" s="742"/>
      <c r="H21" s="742"/>
      <c r="I21" s="742"/>
      <c r="J21" s="742"/>
      <c r="K21" s="742"/>
      <c r="L21" s="742"/>
      <c r="M21" s="742"/>
      <c r="N21" s="742"/>
      <c r="O21" s="742"/>
      <c r="P21" s="288"/>
    </row>
    <row r="22" spans="1:16" x14ac:dyDescent="0.2">
      <c r="A22" s="656"/>
      <c r="B22" s="742"/>
      <c r="C22" s="742"/>
      <c r="D22" s="742"/>
      <c r="E22" s="742"/>
      <c r="F22" s="742"/>
      <c r="G22" s="742"/>
      <c r="H22" s="742"/>
      <c r="I22" s="742"/>
      <c r="J22" s="742"/>
      <c r="K22" s="742"/>
      <c r="L22" s="742"/>
      <c r="M22" s="742"/>
      <c r="N22" s="742"/>
      <c r="O22" s="742"/>
      <c r="P22" s="288"/>
    </row>
    <row r="30" spans="1:16" x14ac:dyDescent="0.2">
      <c r="A30" s="290"/>
    </row>
  </sheetData>
  <mergeCells count="7">
    <mergeCell ref="A22:O22"/>
    <mergeCell ref="A1:A2"/>
    <mergeCell ref="B1:B2"/>
    <mergeCell ref="C1:C2"/>
    <mergeCell ref="A11:C11"/>
    <mergeCell ref="A21:O21"/>
    <mergeCell ref="D1:S1"/>
  </mergeCells>
  <pageMargins left="3.937007874015748E-2" right="3.937007874015748E-2" top="0.74803149606299213" bottom="0.74803149606299213" header="0.31496062992125984" footer="0.31496062992125984"/>
  <pageSetup paperSize="9" scale="96" orientation="landscape" r:id="rId1"/>
  <headerFooter>
    <oddHeader>&amp;C&amp;"Arial,Gras"&amp;UANNEXE 6.l &amp;U: PMSI SSR – Activité 2017 – Description de l’activité Adultes relative aux affections de la personne âgée polypathologique, dépendante ou à risque de dépendance en hospitalisation partielle</oddHeader>
    <oddFooter>&amp;C&amp;8Soins de suite et de réadaptation (SSR) - Bilan PMSI 2017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rgb="FF92D050"/>
  </sheetPr>
  <dimension ref="A1:J84"/>
  <sheetViews>
    <sheetView topLeftCell="A43" zoomScaleNormal="100" zoomScaleSheetLayoutView="100" workbookViewId="0">
      <selection activeCell="V72" sqref="V72"/>
    </sheetView>
  </sheetViews>
  <sheetFormatPr baseColWidth="10" defaultColWidth="9.140625" defaultRowHeight="11.25" x14ac:dyDescent="0.2"/>
  <cols>
    <col min="1" max="1" width="3.28515625" style="1" customWidth="1"/>
    <col min="2" max="2" width="11.28515625" style="1" customWidth="1"/>
    <col min="3" max="3" width="27.5703125" style="1" customWidth="1"/>
    <col min="4" max="4" width="16.7109375" style="60" customWidth="1"/>
    <col min="5" max="5" width="16.7109375" style="61" customWidth="1"/>
    <col min="6" max="6" width="16.7109375" style="60" customWidth="1"/>
    <col min="7" max="7" width="9" style="1" customWidth="1"/>
    <col min="8" max="8" width="9.140625" style="1"/>
    <col min="9" max="10" width="9.140625" style="328"/>
    <col min="11" max="16384" width="9.140625" style="1"/>
  </cols>
  <sheetData>
    <row r="1" spans="1:10" s="5" customFormat="1" ht="24" customHeight="1" x14ac:dyDescent="0.2">
      <c r="A1" s="673" t="s">
        <v>112</v>
      </c>
      <c r="B1" s="673" t="s">
        <v>113</v>
      </c>
      <c r="C1" s="673" t="s">
        <v>114</v>
      </c>
      <c r="D1" s="325" t="s">
        <v>290</v>
      </c>
      <c r="E1" s="326" t="s">
        <v>289</v>
      </c>
      <c r="F1" s="661" t="s">
        <v>125</v>
      </c>
      <c r="G1" s="676"/>
      <c r="I1" s="327"/>
      <c r="J1" s="327"/>
    </row>
    <row r="2" spans="1:10" s="5" customFormat="1" ht="36.75" customHeight="1" x14ac:dyDescent="0.2">
      <c r="A2" s="674"/>
      <c r="B2" s="674"/>
      <c r="C2" s="674"/>
      <c r="D2" s="648" t="s">
        <v>291</v>
      </c>
      <c r="E2" s="648" t="s">
        <v>291</v>
      </c>
      <c r="F2" s="669" t="s">
        <v>291</v>
      </c>
      <c r="G2" s="671" t="s">
        <v>489</v>
      </c>
      <c r="I2" s="327"/>
      <c r="J2" s="327"/>
    </row>
    <row r="3" spans="1:10" s="5" customFormat="1" ht="22.5" x14ac:dyDescent="0.2">
      <c r="A3" s="675"/>
      <c r="B3" s="675"/>
      <c r="C3" s="675"/>
      <c r="D3" s="683"/>
      <c r="E3" s="683"/>
      <c r="F3" s="670"/>
      <c r="G3" s="672"/>
      <c r="I3" s="327"/>
      <c r="J3" s="327" t="s">
        <v>491</v>
      </c>
    </row>
    <row r="4" spans="1:10" ht="11.25" customHeight="1" x14ac:dyDescent="0.2">
      <c r="A4" s="10" t="s">
        <v>21</v>
      </c>
      <c r="B4" s="29" t="s">
        <v>20</v>
      </c>
      <c r="C4" s="29" t="s">
        <v>165</v>
      </c>
      <c r="D4" s="309">
        <v>48204.160000000003</v>
      </c>
      <c r="E4" s="314">
        <v>57581.21</v>
      </c>
      <c r="F4" s="316">
        <v>105785.37</v>
      </c>
      <c r="G4" s="319">
        <v>0.10251940723361086</v>
      </c>
      <c r="H4" s="286"/>
      <c r="J4" s="328">
        <v>95948.760000000009</v>
      </c>
    </row>
    <row r="5" spans="1:10" x14ac:dyDescent="0.2">
      <c r="A5" s="29" t="s">
        <v>21</v>
      </c>
      <c r="B5" s="29" t="s">
        <v>22</v>
      </c>
      <c r="C5" s="29" t="s">
        <v>310</v>
      </c>
      <c r="D5" s="310">
        <v>0</v>
      </c>
      <c r="E5" s="314">
        <v>604.72</v>
      </c>
      <c r="F5" s="317">
        <v>604.72</v>
      </c>
      <c r="G5" s="319" t="s">
        <v>229</v>
      </c>
    </row>
    <row r="6" spans="1:10" x14ac:dyDescent="0.2">
      <c r="A6" s="29" t="s">
        <v>21</v>
      </c>
      <c r="B6" s="29" t="s">
        <v>27</v>
      </c>
      <c r="C6" s="29" t="s">
        <v>166</v>
      </c>
      <c r="D6" s="310">
        <v>0</v>
      </c>
      <c r="E6" s="314">
        <v>1768.46</v>
      </c>
      <c r="F6" s="318">
        <v>1768.46</v>
      </c>
      <c r="G6" s="319">
        <v>0.80648654170284484</v>
      </c>
      <c r="J6" s="328">
        <v>978.95</v>
      </c>
    </row>
    <row r="7" spans="1:10" x14ac:dyDescent="0.2">
      <c r="A7" s="29" t="s">
        <v>21</v>
      </c>
      <c r="B7" s="29" t="s">
        <v>28</v>
      </c>
      <c r="C7" s="29" t="s">
        <v>167</v>
      </c>
      <c r="D7" s="309">
        <v>10728.17</v>
      </c>
      <c r="E7" s="314">
        <v>8450.86</v>
      </c>
      <c r="F7" s="318">
        <v>19179.03</v>
      </c>
      <c r="G7" s="319">
        <v>33.996952665961096</v>
      </c>
      <c r="J7" s="328">
        <v>548.02</v>
      </c>
    </row>
    <row r="8" spans="1:10" x14ac:dyDescent="0.2">
      <c r="A8" s="29" t="s">
        <v>21</v>
      </c>
      <c r="B8" s="29" t="s">
        <v>29</v>
      </c>
      <c r="C8" s="29" t="s">
        <v>168</v>
      </c>
      <c r="D8" s="309">
        <v>0</v>
      </c>
      <c r="E8" s="314">
        <v>5.81</v>
      </c>
      <c r="F8" s="318">
        <v>5.81</v>
      </c>
      <c r="G8" s="319">
        <v>-0.97665541626486663</v>
      </c>
      <c r="J8" s="328">
        <v>248.88</v>
      </c>
    </row>
    <row r="9" spans="1:10" x14ac:dyDescent="0.2">
      <c r="A9" s="29" t="s">
        <v>21</v>
      </c>
      <c r="B9" s="29" t="s">
        <v>30</v>
      </c>
      <c r="C9" s="29" t="s">
        <v>31</v>
      </c>
      <c r="D9" s="310">
        <v>927.35</v>
      </c>
      <c r="E9" s="314">
        <v>3684.15</v>
      </c>
      <c r="F9" s="318">
        <v>4611.5</v>
      </c>
      <c r="G9" s="319">
        <v>4.7322529620157372E-3</v>
      </c>
      <c r="J9" s="328">
        <v>4589.78</v>
      </c>
    </row>
    <row r="10" spans="1:10" x14ac:dyDescent="0.2">
      <c r="A10" s="29" t="s">
        <v>21</v>
      </c>
      <c r="B10" s="29" t="s">
        <v>37</v>
      </c>
      <c r="C10" s="29" t="s">
        <v>169</v>
      </c>
      <c r="D10" s="310">
        <v>0</v>
      </c>
      <c r="E10" s="314">
        <v>10206.82</v>
      </c>
      <c r="F10" s="317">
        <v>10206.82</v>
      </c>
      <c r="G10" s="319">
        <v>-9.9044212667095066E-2</v>
      </c>
      <c r="J10" s="328">
        <v>11328.88</v>
      </c>
    </row>
    <row r="11" spans="1:10" x14ac:dyDescent="0.2">
      <c r="A11" s="29" t="s">
        <v>21</v>
      </c>
      <c r="B11" s="29" t="s">
        <v>38</v>
      </c>
      <c r="C11" s="29" t="s">
        <v>170</v>
      </c>
      <c r="D11" s="310">
        <v>0</v>
      </c>
      <c r="E11" s="314">
        <v>16563.580000000002</v>
      </c>
      <c r="F11" s="318">
        <v>16563.580000000002</v>
      </c>
      <c r="G11" s="319">
        <v>-0.13887701808071384</v>
      </c>
      <c r="J11" s="328">
        <v>19234.86</v>
      </c>
    </row>
    <row r="12" spans="1:10" x14ac:dyDescent="0.2">
      <c r="A12" s="29" t="s">
        <v>21</v>
      </c>
      <c r="B12" s="29" t="s">
        <v>40</v>
      </c>
      <c r="C12" s="10" t="s">
        <v>367</v>
      </c>
      <c r="D12" s="309">
        <v>9556.56</v>
      </c>
      <c r="E12" s="314">
        <v>16148.21</v>
      </c>
      <c r="F12" s="318">
        <v>25704.769999999997</v>
      </c>
      <c r="G12" s="319">
        <v>19.52424525514807</v>
      </c>
      <c r="J12" s="328">
        <v>1252.4100000000001</v>
      </c>
    </row>
    <row r="13" spans="1:10" x14ac:dyDescent="0.2">
      <c r="A13" s="29" t="s">
        <v>21</v>
      </c>
      <c r="B13" s="29" t="s">
        <v>41</v>
      </c>
      <c r="C13" s="10" t="s">
        <v>321</v>
      </c>
      <c r="D13" s="310">
        <v>11291.31</v>
      </c>
      <c r="E13" s="314">
        <v>35387.519999999997</v>
      </c>
      <c r="F13" s="317">
        <v>46678.829999999994</v>
      </c>
      <c r="G13" s="319">
        <v>5.416519239730631</v>
      </c>
      <c r="J13" s="328">
        <v>7274.79</v>
      </c>
    </row>
    <row r="14" spans="1:10" x14ac:dyDescent="0.2">
      <c r="A14" s="30" t="s">
        <v>21</v>
      </c>
      <c r="B14" s="30" t="s">
        <v>42</v>
      </c>
      <c r="C14" s="28" t="s">
        <v>322</v>
      </c>
      <c r="D14" s="311">
        <v>18207.79</v>
      </c>
      <c r="E14" s="314">
        <v>220871.44</v>
      </c>
      <c r="F14" s="316">
        <v>239079.23</v>
      </c>
      <c r="G14" s="319">
        <v>0.14337258313031254</v>
      </c>
      <c r="J14" s="328">
        <v>209100.02</v>
      </c>
    </row>
    <row r="15" spans="1:10" x14ac:dyDescent="0.2">
      <c r="A15" s="29" t="s">
        <v>21</v>
      </c>
      <c r="B15" s="29" t="s">
        <v>256</v>
      </c>
      <c r="C15" s="10" t="s">
        <v>323</v>
      </c>
      <c r="D15" s="309">
        <v>0</v>
      </c>
      <c r="E15" s="309">
        <v>4.7</v>
      </c>
      <c r="F15" s="318">
        <v>4.7</v>
      </c>
      <c r="G15" s="319">
        <v>-0.95811425006683892</v>
      </c>
      <c r="J15" s="328">
        <v>112.21</v>
      </c>
    </row>
    <row r="16" spans="1:10" x14ac:dyDescent="0.2">
      <c r="A16" s="29" t="s">
        <v>21</v>
      </c>
      <c r="B16" s="29" t="s">
        <v>45</v>
      </c>
      <c r="C16" s="29" t="s">
        <v>171</v>
      </c>
      <c r="D16" s="310">
        <v>0</v>
      </c>
      <c r="E16" s="314">
        <v>0</v>
      </c>
      <c r="F16" s="317">
        <v>0</v>
      </c>
      <c r="G16" s="319" t="s">
        <v>229</v>
      </c>
    </row>
    <row r="17" spans="1:10" x14ac:dyDescent="0.2">
      <c r="A17" s="29" t="s">
        <v>21</v>
      </c>
      <c r="B17" s="29" t="s">
        <v>47</v>
      </c>
      <c r="C17" s="29" t="s">
        <v>357</v>
      </c>
      <c r="D17" s="309">
        <v>3475.79</v>
      </c>
      <c r="E17" s="314">
        <v>33767.699999999997</v>
      </c>
      <c r="F17" s="318">
        <v>37243.49</v>
      </c>
      <c r="G17" s="319">
        <v>0.1636001614640743</v>
      </c>
      <c r="J17" s="328">
        <v>32007.119999999999</v>
      </c>
    </row>
    <row r="18" spans="1:10" x14ac:dyDescent="0.2">
      <c r="A18" s="29" t="s">
        <v>26</v>
      </c>
      <c r="B18" s="29" t="s">
        <v>24</v>
      </c>
      <c r="C18" s="29" t="s">
        <v>25</v>
      </c>
      <c r="D18" s="309">
        <v>0</v>
      </c>
      <c r="E18" s="314">
        <v>5782.51</v>
      </c>
      <c r="F18" s="318">
        <v>5782.51</v>
      </c>
      <c r="G18" s="319">
        <v>0.62265056319136169</v>
      </c>
      <c r="J18" s="328">
        <v>3563.62</v>
      </c>
    </row>
    <row r="19" spans="1:10" x14ac:dyDescent="0.2">
      <c r="A19" s="29" t="s">
        <v>26</v>
      </c>
      <c r="B19" s="29" t="s">
        <v>35</v>
      </c>
      <c r="C19" s="29" t="s">
        <v>236</v>
      </c>
      <c r="D19" s="309">
        <v>1385.78</v>
      </c>
      <c r="E19" s="314">
        <v>9334.36</v>
      </c>
      <c r="F19" s="316">
        <v>10720.140000000001</v>
      </c>
      <c r="G19" s="319">
        <v>-0.4770829217610173</v>
      </c>
      <c r="J19" s="328">
        <v>20500.650000000001</v>
      </c>
    </row>
    <row r="20" spans="1:10" x14ac:dyDescent="0.2">
      <c r="A20" s="29" t="s">
        <v>26</v>
      </c>
      <c r="B20" s="29" t="s">
        <v>39</v>
      </c>
      <c r="C20" s="29" t="s">
        <v>172</v>
      </c>
      <c r="D20" s="309">
        <v>0</v>
      </c>
      <c r="E20" s="314">
        <v>0</v>
      </c>
      <c r="F20" s="410">
        <v>0</v>
      </c>
      <c r="G20" s="319" t="s">
        <v>229</v>
      </c>
    </row>
    <row r="21" spans="1:10" x14ac:dyDescent="0.2">
      <c r="A21" s="29" t="s">
        <v>26</v>
      </c>
      <c r="B21" s="29" t="s">
        <v>43</v>
      </c>
      <c r="C21" s="29" t="s">
        <v>173</v>
      </c>
      <c r="D21" s="310">
        <v>2903.05</v>
      </c>
      <c r="E21" s="314">
        <v>25412.85</v>
      </c>
      <c r="F21" s="317">
        <v>28315.899999999998</v>
      </c>
      <c r="G21" s="319">
        <v>1.7109266546035937</v>
      </c>
      <c r="J21" s="328">
        <v>10445.1</v>
      </c>
    </row>
    <row r="22" spans="1:10" x14ac:dyDescent="0.2">
      <c r="A22" s="29" t="s">
        <v>26</v>
      </c>
      <c r="B22" s="29" t="s">
        <v>44</v>
      </c>
      <c r="C22" s="10" t="s">
        <v>174</v>
      </c>
      <c r="D22" s="310">
        <v>6089.35</v>
      </c>
      <c r="E22" s="314">
        <v>2454.7800000000002</v>
      </c>
      <c r="F22" s="317">
        <v>8544.130000000001</v>
      </c>
      <c r="G22" s="319">
        <v>-7.2224044060000381E-2</v>
      </c>
      <c r="J22" s="328">
        <v>9209.26</v>
      </c>
    </row>
    <row r="23" spans="1:10" x14ac:dyDescent="0.2">
      <c r="A23" s="29" t="s">
        <v>26</v>
      </c>
      <c r="B23" s="29" t="s">
        <v>46</v>
      </c>
      <c r="C23" s="29" t="s">
        <v>222</v>
      </c>
      <c r="D23" s="310">
        <v>9015.66</v>
      </c>
      <c r="E23" s="314">
        <v>22574.65</v>
      </c>
      <c r="F23" s="317">
        <v>31590.31</v>
      </c>
      <c r="G23" s="319">
        <v>0.69546768740798881</v>
      </c>
      <c r="J23" s="328">
        <v>18632.21</v>
      </c>
    </row>
    <row r="24" spans="1:10" x14ac:dyDescent="0.2">
      <c r="A24" s="29" t="s">
        <v>34</v>
      </c>
      <c r="B24" s="29" t="s">
        <v>32</v>
      </c>
      <c r="C24" s="29" t="s">
        <v>33</v>
      </c>
      <c r="D24" s="309">
        <v>0</v>
      </c>
      <c r="E24" s="314">
        <v>1399.84</v>
      </c>
      <c r="F24" s="316">
        <v>1399.84</v>
      </c>
      <c r="G24" s="319">
        <v>0.2581248202473394</v>
      </c>
      <c r="J24" s="328">
        <v>1112.6400000000001</v>
      </c>
    </row>
    <row r="25" spans="1:10" x14ac:dyDescent="0.2">
      <c r="A25" s="10" t="s">
        <v>34</v>
      </c>
      <c r="B25" s="29" t="s">
        <v>36</v>
      </c>
      <c r="C25" s="29" t="s">
        <v>221</v>
      </c>
      <c r="D25" s="309">
        <v>0</v>
      </c>
      <c r="E25" s="314">
        <v>0</v>
      </c>
      <c r="F25" s="411">
        <v>0</v>
      </c>
      <c r="G25" s="319">
        <v>-1</v>
      </c>
      <c r="J25" s="328">
        <v>471</v>
      </c>
    </row>
    <row r="26" spans="1:10" x14ac:dyDescent="0.2">
      <c r="A26" s="29" t="s">
        <v>34</v>
      </c>
      <c r="B26" s="29" t="s">
        <v>90</v>
      </c>
      <c r="C26" s="29" t="s">
        <v>345</v>
      </c>
      <c r="D26" s="310">
        <v>0</v>
      </c>
      <c r="E26" s="314">
        <v>474.67</v>
      </c>
      <c r="F26" s="317">
        <v>474.67</v>
      </c>
      <c r="G26" s="319">
        <v>-0.52017184735911037</v>
      </c>
      <c r="J26" s="328">
        <v>989.25</v>
      </c>
    </row>
    <row r="27" spans="1:10" x14ac:dyDescent="0.2">
      <c r="A27" s="30" t="s">
        <v>34</v>
      </c>
      <c r="B27" s="30" t="s">
        <v>92</v>
      </c>
      <c r="C27" s="30" t="s">
        <v>254</v>
      </c>
      <c r="D27" s="309">
        <v>0</v>
      </c>
      <c r="E27" s="314">
        <v>10780.57</v>
      </c>
      <c r="F27" s="316">
        <v>10780.57</v>
      </c>
      <c r="G27" s="319">
        <v>3.5980646060262522E-2</v>
      </c>
      <c r="J27" s="328">
        <v>10406.15</v>
      </c>
    </row>
    <row r="28" spans="1:10" x14ac:dyDescent="0.2">
      <c r="A28" s="29" t="s">
        <v>34</v>
      </c>
      <c r="B28" s="29" t="s">
        <v>93</v>
      </c>
      <c r="C28" s="29" t="s">
        <v>175</v>
      </c>
      <c r="D28" s="309">
        <v>7068.97</v>
      </c>
      <c r="E28" s="314">
        <v>406958.21</v>
      </c>
      <c r="F28" s="316">
        <v>414027.18</v>
      </c>
      <c r="G28" s="319">
        <v>0.14035819108757841</v>
      </c>
      <c r="J28" s="328">
        <v>363067.66000000003</v>
      </c>
    </row>
    <row r="29" spans="1:10" x14ac:dyDescent="0.2">
      <c r="A29" s="29" t="s">
        <v>34</v>
      </c>
      <c r="B29" s="29" t="s">
        <v>95</v>
      </c>
      <c r="C29" s="29" t="s">
        <v>176</v>
      </c>
      <c r="D29" s="309">
        <v>0</v>
      </c>
      <c r="E29" s="314">
        <v>0</v>
      </c>
      <c r="F29" s="316">
        <v>0</v>
      </c>
      <c r="G29" s="319" t="s">
        <v>229</v>
      </c>
      <c r="J29" s="328" t="s">
        <v>229</v>
      </c>
    </row>
    <row r="30" spans="1:10" x14ac:dyDescent="0.2">
      <c r="A30" s="29" t="s">
        <v>34</v>
      </c>
      <c r="B30" s="29" t="s">
        <v>96</v>
      </c>
      <c r="C30" s="29" t="s">
        <v>97</v>
      </c>
      <c r="D30" s="310">
        <v>141.61000000000001</v>
      </c>
      <c r="E30" s="314">
        <v>29.64</v>
      </c>
      <c r="F30" s="317">
        <v>171.25</v>
      </c>
      <c r="G30" s="319">
        <v>-0.9540323987706183</v>
      </c>
      <c r="J30" s="328">
        <v>3725.45</v>
      </c>
    </row>
    <row r="31" spans="1:10" x14ac:dyDescent="0.2">
      <c r="A31" s="29" t="s">
        <v>34</v>
      </c>
      <c r="B31" s="29" t="s">
        <v>99</v>
      </c>
      <c r="C31" s="29" t="s">
        <v>299</v>
      </c>
      <c r="D31" s="310">
        <v>2196.94</v>
      </c>
      <c r="E31" s="314">
        <v>4816.08</v>
      </c>
      <c r="F31" s="317">
        <v>7013.02</v>
      </c>
      <c r="G31" s="319">
        <v>7.1249415725462839E-2</v>
      </c>
      <c r="J31" s="328">
        <v>6546.58</v>
      </c>
    </row>
    <row r="32" spans="1:10" x14ac:dyDescent="0.2">
      <c r="A32" s="29" t="s">
        <v>34</v>
      </c>
      <c r="B32" s="29" t="s">
        <v>100</v>
      </c>
      <c r="C32" s="31" t="s">
        <v>346</v>
      </c>
      <c r="D32" s="309">
        <v>0</v>
      </c>
      <c r="E32" s="314">
        <v>164</v>
      </c>
      <c r="F32" s="316">
        <v>164</v>
      </c>
      <c r="G32" s="319" t="s">
        <v>229</v>
      </c>
    </row>
    <row r="33" spans="1:10" x14ac:dyDescent="0.2">
      <c r="A33" s="30" t="s">
        <v>34</v>
      </c>
      <c r="B33" s="30" t="s">
        <v>103</v>
      </c>
      <c r="C33" s="30" t="s">
        <v>358</v>
      </c>
      <c r="D33" s="311">
        <v>13791.5</v>
      </c>
      <c r="E33" s="314">
        <v>13372.54</v>
      </c>
      <c r="F33" s="316">
        <v>27164.04</v>
      </c>
      <c r="G33" s="319">
        <v>-0.12890706923389217</v>
      </c>
      <c r="J33" s="328">
        <v>31183.86</v>
      </c>
    </row>
    <row r="34" spans="1:10" x14ac:dyDescent="0.2">
      <c r="A34" s="28" t="s">
        <v>85</v>
      </c>
      <c r="B34" s="28" t="s">
        <v>480</v>
      </c>
      <c r="C34" s="28" t="s">
        <v>492</v>
      </c>
      <c r="D34" s="311">
        <v>0</v>
      </c>
      <c r="E34" s="314">
        <v>2.2200000000000002</v>
      </c>
      <c r="F34" s="316">
        <v>2.2200000000000002</v>
      </c>
      <c r="G34" s="319" t="s">
        <v>229</v>
      </c>
    </row>
    <row r="35" spans="1:10" x14ac:dyDescent="0.2">
      <c r="A35" s="29" t="s">
        <v>85</v>
      </c>
      <c r="B35" s="29" t="s">
        <v>84</v>
      </c>
      <c r="C35" s="29" t="s">
        <v>178</v>
      </c>
      <c r="D35" s="309">
        <v>0</v>
      </c>
      <c r="E35" s="314">
        <v>6.92</v>
      </c>
      <c r="F35" s="316">
        <v>6.92</v>
      </c>
      <c r="G35" s="319">
        <v>-0.9951659098847363</v>
      </c>
      <c r="J35" s="328">
        <v>1431.5</v>
      </c>
    </row>
    <row r="36" spans="1:10" x14ac:dyDescent="0.2">
      <c r="A36" s="29" t="s">
        <v>85</v>
      </c>
      <c r="B36" s="29" t="s">
        <v>86</v>
      </c>
      <c r="C36" s="29" t="s">
        <v>179</v>
      </c>
      <c r="D36" s="310">
        <v>0</v>
      </c>
      <c r="E36" s="314">
        <v>8.6</v>
      </c>
      <c r="F36" s="317">
        <v>8.6</v>
      </c>
      <c r="G36" s="319" t="s">
        <v>229</v>
      </c>
      <c r="J36" s="328" t="s">
        <v>229</v>
      </c>
    </row>
    <row r="37" spans="1:10" x14ac:dyDescent="0.2">
      <c r="A37" s="29" t="s">
        <v>85</v>
      </c>
      <c r="B37" s="29" t="s">
        <v>87</v>
      </c>
      <c r="C37" s="29" t="s">
        <v>88</v>
      </c>
      <c r="D37" s="309">
        <v>0</v>
      </c>
      <c r="E37" s="314">
        <v>2755.21</v>
      </c>
      <c r="F37" s="316">
        <v>2755.21</v>
      </c>
      <c r="G37" s="319">
        <v>0.14223587549541494</v>
      </c>
      <c r="J37" s="328">
        <v>2412.12</v>
      </c>
    </row>
    <row r="38" spans="1:10" x14ac:dyDescent="0.2">
      <c r="A38" s="29" t="s">
        <v>85</v>
      </c>
      <c r="B38" s="29" t="s">
        <v>94</v>
      </c>
      <c r="C38" s="29" t="s">
        <v>180</v>
      </c>
      <c r="D38" s="309">
        <v>0</v>
      </c>
      <c r="E38" s="314">
        <v>19.89</v>
      </c>
      <c r="F38" s="316">
        <v>19.89</v>
      </c>
      <c r="G38" s="319">
        <v>0.37456807187284036</v>
      </c>
      <c r="J38" s="328">
        <v>14.47</v>
      </c>
    </row>
    <row r="39" spans="1:10" x14ac:dyDescent="0.2">
      <c r="A39" s="29" t="s">
        <v>85</v>
      </c>
      <c r="B39" s="29" t="s">
        <v>98</v>
      </c>
      <c r="C39" s="29" t="s">
        <v>156</v>
      </c>
      <c r="D39" s="309">
        <v>1713.3</v>
      </c>
      <c r="E39" s="314">
        <v>842.81</v>
      </c>
      <c r="F39" s="316">
        <v>2556.1099999999997</v>
      </c>
      <c r="G39" s="319">
        <v>0.49937821889041389</v>
      </c>
      <c r="J39" s="328">
        <v>1704.78</v>
      </c>
    </row>
    <row r="40" spans="1:10" x14ac:dyDescent="0.2">
      <c r="A40" s="29" t="s">
        <v>85</v>
      </c>
      <c r="B40" s="29" t="s">
        <v>102</v>
      </c>
      <c r="C40" s="29" t="s">
        <v>181</v>
      </c>
      <c r="D40" s="310">
        <v>0</v>
      </c>
      <c r="E40" s="314">
        <v>37077.06</v>
      </c>
      <c r="F40" s="317">
        <v>37077.06</v>
      </c>
      <c r="G40" s="319">
        <v>4.7006549815498149</v>
      </c>
      <c r="J40" s="328">
        <v>6504</v>
      </c>
    </row>
    <row r="41" spans="1:10" x14ac:dyDescent="0.2">
      <c r="A41" s="29" t="s">
        <v>85</v>
      </c>
      <c r="B41" s="29" t="s">
        <v>107</v>
      </c>
      <c r="C41" s="29" t="s">
        <v>237</v>
      </c>
      <c r="D41" s="310">
        <v>1659.54</v>
      </c>
      <c r="E41" s="314">
        <v>148518.34</v>
      </c>
      <c r="F41" s="317">
        <v>150177.88</v>
      </c>
      <c r="G41" s="319">
        <v>0.69777849929546543</v>
      </c>
      <c r="J41" s="328">
        <v>88455.51999999999</v>
      </c>
    </row>
    <row r="42" spans="1:10" x14ac:dyDescent="0.2">
      <c r="A42" s="29" t="s">
        <v>53</v>
      </c>
      <c r="B42" s="29" t="s">
        <v>51</v>
      </c>
      <c r="C42" s="29" t="s">
        <v>52</v>
      </c>
      <c r="D42" s="309">
        <v>0</v>
      </c>
      <c r="E42" s="314">
        <v>78.22</v>
      </c>
      <c r="F42" s="316">
        <v>78.22</v>
      </c>
      <c r="G42" s="319">
        <v>-0.86070697177455258</v>
      </c>
      <c r="J42" s="328">
        <v>561.54999999999995</v>
      </c>
    </row>
    <row r="43" spans="1:10" x14ac:dyDescent="0.2">
      <c r="A43" s="29" t="s">
        <v>53</v>
      </c>
      <c r="B43" s="29" t="s">
        <v>54</v>
      </c>
      <c r="C43" s="10" t="s">
        <v>482</v>
      </c>
      <c r="D43" s="309">
        <v>0</v>
      </c>
      <c r="E43" s="314">
        <v>0</v>
      </c>
      <c r="F43" s="316">
        <v>0</v>
      </c>
      <c r="G43" s="319" t="s">
        <v>229</v>
      </c>
      <c r="J43" s="328" t="s">
        <v>229</v>
      </c>
    </row>
    <row r="44" spans="1:10" x14ac:dyDescent="0.2">
      <c r="A44" s="29" t="s">
        <v>53</v>
      </c>
      <c r="B44" s="29" t="s">
        <v>56</v>
      </c>
      <c r="C44" s="29" t="s">
        <v>182</v>
      </c>
      <c r="D44" s="310">
        <v>0</v>
      </c>
      <c r="E44" s="314">
        <v>1167.55</v>
      </c>
      <c r="F44" s="316">
        <v>1167.55</v>
      </c>
      <c r="G44" s="319">
        <v>3.0204889807162534</v>
      </c>
      <c r="J44" s="328">
        <v>290.39999999999998</v>
      </c>
    </row>
    <row r="45" spans="1:10" x14ac:dyDescent="0.2">
      <c r="A45" s="29" t="s">
        <v>53</v>
      </c>
      <c r="B45" s="29" t="s">
        <v>57</v>
      </c>
      <c r="C45" s="29" t="s">
        <v>359</v>
      </c>
      <c r="D45" s="309">
        <v>0</v>
      </c>
      <c r="E45" s="314">
        <v>9871.1200000000008</v>
      </c>
      <c r="F45" s="316">
        <v>9871.1200000000008</v>
      </c>
      <c r="G45" s="319">
        <v>7.3738006973133938</v>
      </c>
      <c r="J45" s="328">
        <v>1178.81</v>
      </c>
    </row>
    <row r="46" spans="1:10" x14ac:dyDescent="0.2">
      <c r="A46" s="29" t="s">
        <v>53</v>
      </c>
      <c r="B46" s="29" t="s">
        <v>61</v>
      </c>
      <c r="C46" s="29" t="s">
        <v>311</v>
      </c>
      <c r="D46" s="309">
        <v>0</v>
      </c>
      <c r="E46" s="314">
        <v>0</v>
      </c>
      <c r="F46" s="316">
        <v>0</v>
      </c>
      <c r="G46" s="319">
        <v>-1</v>
      </c>
      <c r="J46" s="328">
        <v>424.45</v>
      </c>
    </row>
    <row r="47" spans="1:10" x14ac:dyDescent="0.2">
      <c r="A47" s="29" t="s">
        <v>53</v>
      </c>
      <c r="B47" s="29" t="s">
        <v>64</v>
      </c>
      <c r="C47" s="29" t="s">
        <v>65</v>
      </c>
      <c r="D47" s="309">
        <v>0</v>
      </c>
      <c r="E47" s="314">
        <v>16860.310000000001</v>
      </c>
      <c r="F47" s="316">
        <v>16860.310000000001</v>
      </c>
      <c r="G47" s="319">
        <v>0.42997411506076033</v>
      </c>
      <c r="J47" s="328">
        <v>11790.64</v>
      </c>
    </row>
    <row r="48" spans="1:10" x14ac:dyDescent="0.2">
      <c r="A48" s="29" t="s">
        <v>53</v>
      </c>
      <c r="B48" s="29" t="s">
        <v>66</v>
      </c>
      <c r="C48" s="29" t="s">
        <v>67</v>
      </c>
      <c r="D48" s="310">
        <v>0</v>
      </c>
      <c r="E48" s="314">
        <v>29510.6</v>
      </c>
      <c r="F48" s="317">
        <v>29510.6</v>
      </c>
      <c r="G48" s="319">
        <v>-0.24356815309807778</v>
      </c>
      <c r="J48" s="328">
        <v>39012.899999999994</v>
      </c>
    </row>
    <row r="49" spans="1:10" x14ac:dyDescent="0.2">
      <c r="A49" s="29" t="s">
        <v>53</v>
      </c>
      <c r="B49" s="29" t="s">
        <v>68</v>
      </c>
      <c r="C49" s="10" t="s">
        <v>164</v>
      </c>
      <c r="D49" s="309">
        <v>3301.29</v>
      </c>
      <c r="E49" s="314">
        <v>60551.8</v>
      </c>
      <c r="F49" s="317">
        <v>63853.090000000004</v>
      </c>
      <c r="G49" s="319">
        <v>0.34090778318874926</v>
      </c>
      <c r="J49" s="328">
        <v>47619.299999999996</v>
      </c>
    </row>
    <row r="50" spans="1:10" x14ac:dyDescent="0.2">
      <c r="A50" s="29" t="s">
        <v>53</v>
      </c>
      <c r="B50" s="29" t="s">
        <v>69</v>
      </c>
      <c r="C50" s="29" t="s">
        <v>184</v>
      </c>
      <c r="D50" s="309">
        <v>0</v>
      </c>
      <c r="E50" s="314">
        <v>280.42</v>
      </c>
      <c r="F50" s="317">
        <v>280.42</v>
      </c>
      <c r="G50" s="319">
        <v>-0.90403049997091001</v>
      </c>
      <c r="J50" s="328">
        <v>2921.97</v>
      </c>
    </row>
    <row r="51" spans="1:10" x14ac:dyDescent="0.2">
      <c r="A51" s="29" t="s">
        <v>53</v>
      </c>
      <c r="B51" s="29" t="s">
        <v>70</v>
      </c>
      <c r="C51" s="29" t="s">
        <v>312</v>
      </c>
      <c r="D51" s="309">
        <v>0</v>
      </c>
      <c r="E51" s="314">
        <v>1190.6400000000001</v>
      </c>
      <c r="F51" s="317">
        <v>1190.6400000000001</v>
      </c>
      <c r="G51" s="319">
        <v>-0.64063528090837196</v>
      </c>
      <c r="I51" s="329"/>
      <c r="J51" s="330">
        <v>3313.18</v>
      </c>
    </row>
    <row r="52" spans="1:10" x14ac:dyDescent="0.2">
      <c r="A52" s="29" t="s">
        <v>53</v>
      </c>
      <c r="B52" s="29" t="s">
        <v>71</v>
      </c>
      <c r="C52" s="29" t="s">
        <v>313</v>
      </c>
      <c r="D52" s="309">
        <v>0</v>
      </c>
      <c r="E52" s="314">
        <v>12878.35</v>
      </c>
      <c r="F52" s="316">
        <v>12878.35</v>
      </c>
      <c r="G52" s="319">
        <v>5.1594733166891453</v>
      </c>
      <c r="J52" s="328">
        <v>2090.8200000000002</v>
      </c>
    </row>
    <row r="53" spans="1:10" x14ac:dyDescent="0.2">
      <c r="A53" s="29" t="s">
        <v>53</v>
      </c>
      <c r="B53" s="29" t="s">
        <v>72</v>
      </c>
      <c r="C53" s="29" t="s">
        <v>314</v>
      </c>
      <c r="D53" s="310">
        <v>0</v>
      </c>
      <c r="E53" s="314">
        <v>6803.67</v>
      </c>
      <c r="F53" s="317">
        <v>6803.67</v>
      </c>
      <c r="G53" s="319">
        <v>0.24643126708338525</v>
      </c>
      <c r="I53" s="329"/>
      <c r="J53" s="331">
        <v>5458.52</v>
      </c>
    </row>
    <row r="54" spans="1:10" x14ac:dyDescent="0.2">
      <c r="A54" s="30" t="s">
        <v>53</v>
      </c>
      <c r="B54" s="28" t="s">
        <v>73</v>
      </c>
      <c r="C54" s="28" t="s">
        <v>188</v>
      </c>
      <c r="D54" s="310">
        <v>68215.16</v>
      </c>
      <c r="E54" s="314">
        <v>419007.67</v>
      </c>
      <c r="F54" s="317">
        <v>487222.82999999996</v>
      </c>
      <c r="G54" s="319">
        <v>0.44094172486010175</v>
      </c>
      <c r="J54" s="328">
        <v>338128.06</v>
      </c>
    </row>
    <row r="55" spans="1:10" x14ac:dyDescent="0.2">
      <c r="A55" s="29" t="s">
        <v>53</v>
      </c>
      <c r="B55" s="10" t="s">
        <v>74</v>
      </c>
      <c r="C55" s="10" t="s">
        <v>362</v>
      </c>
      <c r="D55" s="310">
        <v>0</v>
      </c>
      <c r="E55" s="314">
        <v>214.68</v>
      </c>
      <c r="F55" s="317">
        <v>214.68</v>
      </c>
      <c r="G55" s="319">
        <v>-0.53167539267015695</v>
      </c>
      <c r="J55" s="328">
        <v>458.4</v>
      </c>
    </row>
    <row r="56" spans="1:10" x14ac:dyDescent="0.2">
      <c r="A56" s="29" t="s">
        <v>53</v>
      </c>
      <c r="B56" s="10" t="s">
        <v>77</v>
      </c>
      <c r="C56" s="10" t="s">
        <v>364</v>
      </c>
      <c r="D56" s="310">
        <v>0</v>
      </c>
      <c r="E56" s="314">
        <v>9447.7000000000007</v>
      </c>
      <c r="F56" s="317">
        <v>9447.7000000000007</v>
      </c>
      <c r="G56" s="319">
        <v>1.57644636550812</v>
      </c>
      <c r="J56" s="328">
        <v>3666.95</v>
      </c>
    </row>
    <row r="57" spans="1:10" x14ac:dyDescent="0.2">
      <c r="A57" s="29" t="s">
        <v>53</v>
      </c>
      <c r="B57" s="10" t="s">
        <v>78</v>
      </c>
      <c r="C57" s="10" t="s">
        <v>189</v>
      </c>
      <c r="D57" s="310">
        <v>75799.44</v>
      </c>
      <c r="E57" s="314">
        <v>166824.89000000001</v>
      </c>
      <c r="F57" s="317">
        <v>242624.33000000002</v>
      </c>
      <c r="G57" s="319">
        <v>1.2445399362692293</v>
      </c>
      <c r="J57" s="328">
        <v>108095.34999999999</v>
      </c>
    </row>
    <row r="58" spans="1:10" x14ac:dyDescent="0.2">
      <c r="A58" s="29" t="s">
        <v>53</v>
      </c>
      <c r="B58" s="10" t="s">
        <v>79</v>
      </c>
      <c r="C58" s="10" t="s">
        <v>360</v>
      </c>
      <c r="D58" s="310">
        <v>0</v>
      </c>
      <c r="E58" s="314">
        <v>12686.86</v>
      </c>
      <c r="F58" s="317">
        <v>12686.86</v>
      </c>
      <c r="G58" s="319">
        <v>-0.35647159734469946</v>
      </c>
      <c r="J58" s="328">
        <v>19714.53</v>
      </c>
    </row>
    <row r="59" spans="1:10" x14ac:dyDescent="0.2">
      <c r="A59" s="29" t="s">
        <v>53</v>
      </c>
      <c r="B59" s="10" t="s">
        <v>80</v>
      </c>
      <c r="C59" s="10" t="s">
        <v>190</v>
      </c>
      <c r="D59" s="310">
        <v>0</v>
      </c>
      <c r="E59" s="314">
        <v>0</v>
      </c>
      <c r="F59" s="317">
        <v>0</v>
      </c>
      <c r="G59" s="319" t="s">
        <v>229</v>
      </c>
      <c r="J59" s="328" t="s">
        <v>229</v>
      </c>
    </row>
    <row r="60" spans="1:10" x14ac:dyDescent="0.2">
      <c r="A60" s="267" t="s">
        <v>53</v>
      </c>
      <c r="B60" s="26" t="s">
        <v>82</v>
      </c>
      <c r="C60" s="26" t="s">
        <v>83</v>
      </c>
      <c r="D60" s="578">
        <v>0</v>
      </c>
      <c r="E60" s="579">
        <v>0</v>
      </c>
      <c r="F60" s="580">
        <v>0</v>
      </c>
      <c r="G60" s="581" t="s">
        <v>229</v>
      </c>
      <c r="J60" s="328" t="s">
        <v>229</v>
      </c>
    </row>
    <row r="61" spans="1:10" x14ac:dyDescent="0.2">
      <c r="A61" s="29" t="s">
        <v>53</v>
      </c>
      <c r="B61" s="10" t="s">
        <v>200</v>
      </c>
      <c r="C61" s="10" t="s">
        <v>201</v>
      </c>
      <c r="D61" s="310">
        <v>0</v>
      </c>
      <c r="E61" s="314">
        <v>9815.86</v>
      </c>
      <c r="F61" s="317">
        <v>9815.86</v>
      </c>
      <c r="G61" s="319">
        <v>76.903650793650797</v>
      </c>
      <c r="J61" s="328">
        <v>126</v>
      </c>
    </row>
    <row r="62" spans="1:10" x14ac:dyDescent="0.2">
      <c r="A62" s="29" t="s">
        <v>5</v>
      </c>
      <c r="B62" s="29" t="s">
        <v>3</v>
      </c>
      <c r="C62" s="29" t="s">
        <v>361</v>
      </c>
      <c r="D62" s="309">
        <v>991.27</v>
      </c>
      <c r="E62" s="314">
        <v>927.26</v>
      </c>
      <c r="F62" s="316">
        <v>1918.53</v>
      </c>
      <c r="G62" s="319">
        <v>3.1872844733510846</v>
      </c>
      <c r="J62" s="328">
        <v>458.18</v>
      </c>
    </row>
    <row r="63" spans="1:10" x14ac:dyDescent="0.2">
      <c r="A63" s="29" t="s">
        <v>5</v>
      </c>
      <c r="B63" s="29" t="s">
        <v>13</v>
      </c>
      <c r="C63" s="29" t="s">
        <v>191</v>
      </c>
      <c r="D63" s="309">
        <v>0</v>
      </c>
      <c r="E63" s="314">
        <v>11221.61</v>
      </c>
      <c r="F63" s="316">
        <v>11221.61</v>
      </c>
      <c r="G63" s="319">
        <v>-0.54069993508508107</v>
      </c>
      <c r="J63" s="328">
        <v>24431.98</v>
      </c>
    </row>
    <row r="64" spans="1:10" x14ac:dyDescent="0.2">
      <c r="A64" s="29" t="s">
        <v>5</v>
      </c>
      <c r="B64" s="203" t="s">
        <v>49</v>
      </c>
      <c r="C64" s="203" t="s">
        <v>340</v>
      </c>
      <c r="D64" s="309">
        <v>4515.71</v>
      </c>
      <c r="E64" s="314">
        <v>69492.83</v>
      </c>
      <c r="F64" s="316">
        <v>74008.540000000008</v>
      </c>
      <c r="G64" s="319">
        <v>0.91757404090905359</v>
      </c>
      <c r="J64" s="328">
        <v>38594.879999999997</v>
      </c>
    </row>
    <row r="65" spans="1:10" x14ac:dyDescent="0.2">
      <c r="A65" s="29" t="s">
        <v>5</v>
      </c>
      <c r="B65" s="29" t="s">
        <v>59</v>
      </c>
      <c r="C65" s="29" t="s">
        <v>60</v>
      </c>
      <c r="D65" s="309">
        <v>0</v>
      </c>
      <c r="E65" s="314">
        <v>2633.65</v>
      </c>
      <c r="F65" s="316">
        <v>2633.65</v>
      </c>
      <c r="G65" s="319">
        <v>-0.79353119551446882</v>
      </c>
      <c r="J65" s="328">
        <v>12755.68</v>
      </c>
    </row>
    <row r="66" spans="1:10" x14ac:dyDescent="0.2">
      <c r="A66" s="29" t="s">
        <v>5</v>
      </c>
      <c r="B66" s="29" t="s">
        <v>62</v>
      </c>
      <c r="C66" s="29" t="s">
        <v>63</v>
      </c>
      <c r="D66" s="309">
        <v>0</v>
      </c>
      <c r="E66" s="314">
        <v>216.79</v>
      </c>
      <c r="F66" s="316">
        <v>216.79</v>
      </c>
      <c r="G66" s="319">
        <v>-0.9423844579690116</v>
      </c>
      <c r="J66" s="328">
        <v>3762.7</v>
      </c>
    </row>
    <row r="67" spans="1:10" x14ac:dyDescent="0.2">
      <c r="A67" s="30" t="s">
        <v>5</v>
      </c>
      <c r="B67" s="30" t="s">
        <v>76</v>
      </c>
      <c r="C67" s="30" t="s">
        <v>315</v>
      </c>
      <c r="D67" s="311">
        <v>0</v>
      </c>
      <c r="E67" s="314">
        <v>8659.98</v>
      </c>
      <c r="F67" s="316">
        <v>8659.98</v>
      </c>
      <c r="G67" s="319">
        <v>3.3674848575016521</v>
      </c>
      <c r="J67" s="328">
        <v>1982.83</v>
      </c>
    </row>
    <row r="68" spans="1:10" x14ac:dyDescent="0.2">
      <c r="A68" s="29" t="s">
        <v>5</v>
      </c>
      <c r="B68" s="29" t="s">
        <v>81</v>
      </c>
      <c r="C68" s="29" t="s">
        <v>193</v>
      </c>
      <c r="D68" s="309">
        <v>0</v>
      </c>
      <c r="E68" s="314">
        <v>386.35</v>
      </c>
      <c r="F68" s="316">
        <v>386.35</v>
      </c>
      <c r="G68" s="319" t="s">
        <v>229</v>
      </c>
      <c r="J68" s="328" t="s">
        <v>229</v>
      </c>
    </row>
    <row r="69" spans="1:10" x14ac:dyDescent="0.2">
      <c r="A69" s="29" t="s">
        <v>2</v>
      </c>
      <c r="B69" s="29" t="s">
        <v>0</v>
      </c>
      <c r="C69" s="29" t="s">
        <v>302</v>
      </c>
      <c r="D69" s="309">
        <v>0</v>
      </c>
      <c r="E69" s="314">
        <v>135418.89000000001</v>
      </c>
      <c r="F69" s="316">
        <v>135418.89000000001</v>
      </c>
      <c r="G69" s="319">
        <v>4.7227226275086132E-2</v>
      </c>
      <c r="J69" s="328">
        <v>129311.85</v>
      </c>
    </row>
    <row r="70" spans="1:10" x14ac:dyDescent="0.2">
      <c r="A70" s="29" t="s">
        <v>2</v>
      </c>
      <c r="B70" s="29" t="s">
        <v>6</v>
      </c>
      <c r="C70" s="29" t="s">
        <v>7</v>
      </c>
      <c r="D70" s="309">
        <v>2102.86</v>
      </c>
      <c r="E70" s="314">
        <v>5258.52</v>
      </c>
      <c r="F70" s="316">
        <v>7361.380000000001</v>
      </c>
      <c r="G70" s="319">
        <v>0.31149462762138413</v>
      </c>
      <c r="J70" s="328">
        <v>5612.97</v>
      </c>
    </row>
    <row r="71" spans="1:10" x14ac:dyDescent="0.2">
      <c r="A71" s="29" t="s">
        <v>2</v>
      </c>
      <c r="B71" s="29" t="s">
        <v>8</v>
      </c>
      <c r="C71" s="29" t="s">
        <v>304</v>
      </c>
      <c r="D71" s="309">
        <v>12420.02</v>
      </c>
      <c r="E71" s="314">
        <v>85208.58</v>
      </c>
      <c r="F71" s="316">
        <v>97628.6</v>
      </c>
      <c r="G71" s="319">
        <v>0.20397323029552328</v>
      </c>
      <c r="J71" s="328">
        <v>81088.680000000008</v>
      </c>
    </row>
    <row r="72" spans="1:10" x14ac:dyDescent="0.2">
      <c r="A72" s="29" t="s">
        <v>2</v>
      </c>
      <c r="B72" s="29" t="s">
        <v>10</v>
      </c>
      <c r="C72" s="29" t="s">
        <v>194</v>
      </c>
      <c r="D72" s="309">
        <v>0</v>
      </c>
      <c r="E72" s="314">
        <v>641.14</v>
      </c>
      <c r="F72" s="316">
        <v>641.14</v>
      </c>
      <c r="G72" s="319">
        <v>-0.98592716340175712</v>
      </c>
      <c r="J72" s="328">
        <v>45558.69</v>
      </c>
    </row>
    <row r="73" spans="1:10" x14ac:dyDescent="0.2">
      <c r="A73" s="29" t="s">
        <v>2</v>
      </c>
      <c r="B73" s="29" t="s">
        <v>14</v>
      </c>
      <c r="C73" s="29" t="s">
        <v>195</v>
      </c>
      <c r="D73" s="312">
        <v>3098.99</v>
      </c>
      <c r="E73" s="315">
        <v>6951.13</v>
      </c>
      <c r="F73" s="317">
        <v>10050.119999999999</v>
      </c>
      <c r="G73" s="319">
        <v>-0.48826511725717447</v>
      </c>
      <c r="J73" s="328">
        <v>19639.309999999998</v>
      </c>
    </row>
    <row r="74" spans="1:10" x14ac:dyDescent="0.2">
      <c r="A74" s="29" t="s">
        <v>2</v>
      </c>
      <c r="B74" s="29" t="s">
        <v>15</v>
      </c>
      <c r="C74" s="29" t="s">
        <v>16</v>
      </c>
      <c r="D74" s="309">
        <v>0</v>
      </c>
      <c r="E74" s="314">
        <v>11884.52</v>
      </c>
      <c r="F74" s="316">
        <v>11884.52</v>
      </c>
      <c r="G74" s="319">
        <v>0.55334927916977095</v>
      </c>
      <c r="J74" s="328">
        <v>7650.9</v>
      </c>
    </row>
    <row r="75" spans="1:10" x14ac:dyDescent="0.2">
      <c r="A75" s="29" t="s">
        <v>2</v>
      </c>
      <c r="B75" s="29" t="s">
        <v>17</v>
      </c>
      <c r="C75" s="29" t="s">
        <v>196</v>
      </c>
      <c r="D75" s="310">
        <v>0</v>
      </c>
      <c r="E75" s="314">
        <v>4790.3500000000004</v>
      </c>
      <c r="F75" s="317">
        <v>4790.3500000000004</v>
      </c>
      <c r="G75" s="319">
        <v>5.0775047258979207</v>
      </c>
      <c r="J75" s="328">
        <v>788.21</v>
      </c>
    </row>
    <row r="76" spans="1:10" x14ac:dyDescent="0.2">
      <c r="A76" s="30" t="s">
        <v>2</v>
      </c>
      <c r="B76" s="28" t="s">
        <v>18</v>
      </c>
      <c r="C76" s="30" t="s">
        <v>332</v>
      </c>
      <c r="D76" s="311">
        <v>0</v>
      </c>
      <c r="E76" s="315">
        <v>1038.82</v>
      </c>
      <c r="F76" s="316">
        <v>1038.82</v>
      </c>
      <c r="G76" s="319">
        <v>0.43267732281509863</v>
      </c>
      <c r="J76" s="328">
        <v>725.09</v>
      </c>
    </row>
    <row r="77" spans="1:10" x14ac:dyDescent="0.2">
      <c r="A77" s="29" t="s">
        <v>2</v>
      </c>
      <c r="B77" s="29" t="s">
        <v>253</v>
      </c>
      <c r="C77" s="10" t="s">
        <v>483</v>
      </c>
      <c r="D77" s="310">
        <v>763</v>
      </c>
      <c r="E77" s="315">
        <v>4284.24</v>
      </c>
      <c r="F77" s="317">
        <v>5047.24</v>
      </c>
      <c r="G77" s="319">
        <v>-0.81112855333297162</v>
      </c>
      <c r="J77" s="328">
        <v>26723.15</v>
      </c>
    </row>
    <row r="78" spans="1:10" x14ac:dyDescent="0.2">
      <c r="A78" s="29" t="s">
        <v>12</v>
      </c>
      <c r="B78" s="29" t="s">
        <v>11</v>
      </c>
      <c r="C78" s="29" t="s">
        <v>197</v>
      </c>
      <c r="D78" s="310">
        <v>0</v>
      </c>
      <c r="E78" s="314">
        <v>384.9</v>
      </c>
      <c r="F78" s="317">
        <v>384.9</v>
      </c>
      <c r="G78" s="319">
        <v>-0.33851203877154701</v>
      </c>
      <c r="J78" s="328">
        <v>581.87</v>
      </c>
    </row>
    <row r="79" spans="1:10" x14ac:dyDescent="0.2">
      <c r="A79" s="29" t="s">
        <v>12</v>
      </c>
      <c r="B79" s="29" t="s">
        <v>89</v>
      </c>
      <c r="C79" s="29" t="s">
        <v>316</v>
      </c>
      <c r="D79" s="309">
        <v>0</v>
      </c>
      <c r="E79" s="314">
        <v>6793.82</v>
      </c>
      <c r="F79" s="316">
        <v>6793.82</v>
      </c>
      <c r="G79" s="319">
        <v>2.7420381814776871</v>
      </c>
      <c r="J79" s="328">
        <v>1815.54</v>
      </c>
    </row>
    <row r="80" spans="1:10" ht="11.25" customHeight="1" thickBot="1" x14ac:dyDescent="0.25">
      <c r="A80" s="30" t="s">
        <v>12</v>
      </c>
      <c r="B80" s="30" t="s">
        <v>105</v>
      </c>
      <c r="C80" s="30" t="s">
        <v>246</v>
      </c>
      <c r="D80" s="311">
        <v>6937.67</v>
      </c>
      <c r="E80" s="315">
        <v>25414.51</v>
      </c>
      <c r="F80" s="316">
        <v>32352.18</v>
      </c>
      <c r="G80" s="421">
        <v>2.6993669891558714E-2</v>
      </c>
      <c r="J80" s="328">
        <v>31501.829999999998</v>
      </c>
    </row>
    <row r="81" spans="1:10" ht="12" thickTop="1" x14ac:dyDescent="0.2">
      <c r="A81" s="677" t="s">
        <v>121</v>
      </c>
      <c r="B81" s="678"/>
      <c r="C81" s="679"/>
      <c r="D81" s="313">
        <f>SUM(D4:D80)</f>
        <v>326502.24</v>
      </c>
      <c r="E81" s="313">
        <f>SUM(E4:E80)</f>
        <v>2236629.1600000006</v>
      </c>
      <c r="F81" s="313">
        <f>SUM(F4:F80)</f>
        <v>2563131.4000000004</v>
      </c>
      <c r="G81" s="422">
        <v>0.29270141782355763</v>
      </c>
      <c r="J81" s="328">
        <v>1982771.4</v>
      </c>
    </row>
    <row r="83" spans="1:10" x14ac:dyDescent="0.2">
      <c r="A83" s="1" t="s">
        <v>490</v>
      </c>
    </row>
    <row r="84" spans="1:10" ht="46.5" customHeight="1" x14ac:dyDescent="0.2">
      <c r="A84" s="680" t="s">
        <v>292</v>
      </c>
      <c r="B84" s="680"/>
      <c r="C84" s="680"/>
      <c r="D84" s="681"/>
      <c r="E84" s="682"/>
      <c r="F84" s="295"/>
    </row>
  </sheetData>
  <sortState ref="A4:O82">
    <sortCondition ref="A4:A82"/>
  </sortState>
  <mergeCells count="10">
    <mergeCell ref="A84:E84"/>
    <mergeCell ref="C1:C3"/>
    <mergeCell ref="D2:D3"/>
    <mergeCell ref="E2:E3"/>
    <mergeCell ref="B1:B3"/>
    <mergeCell ref="F2:F3"/>
    <mergeCell ref="G2:G3"/>
    <mergeCell ref="A1:A3"/>
    <mergeCell ref="F1:G1"/>
    <mergeCell ref="A81:C81"/>
  </mergeCells>
  <phoneticPr fontId="5" type="noConversion"/>
  <pageMargins left="0.39370078740157483" right="0.39370078740157483" top="0.59055118110236227" bottom="0.59055118110236227" header="0.19685039370078741" footer="0.39370078740157483"/>
  <pageSetup paperSize="9" scale="95" orientation="portrait" r:id="rId1"/>
  <headerFooter alignWithMargins="0">
    <oddHeader>&amp;C&amp;"Arial,Gras"&amp;12&amp;UANNEXE 2&amp;U &amp;K000000: PMSI SSR 2017 -  Molécules onéreuses</oddHeader>
    <oddFooter>&amp;C&amp;8Soins de suite et de réadaptation (SSR) - Bilan PMSI 2017</oddFooter>
  </headerFooter>
  <rowBreaks count="1" manualBreakCount="1">
    <brk id="61" max="6"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sheetPr>
  <dimension ref="A1:U23"/>
  <sheetViews>
    <sheetView workbookViewId="0">
      <selection activeCell="V72" sqref="V72"/>
    </sheetView>
  </sheetViews>
  <sheetFormatPr baseColWidth="10" defaultRowHeight="12.75" x14ac:dyDescent="0.2"/>
  <cols>
    <col min="1" max="1" width="3" customWidth="1"/>
    <col min="2" max="2" width="7.5703125" customWidth="1"/>
    <col min="3" max="3" width="10.42578125" customWidth="1"/>
    <col min="4" max="4" width="6.85546875" customWidth="1"/>
    <col min="5" max="5" width="6" customWidth="1"/>
    <col min="6" max="6" width="7.140625" customWidth="1"/>
    <col min="7" max="7" width="6.7109375" customWidth="1"/>
    <col min="8" max="10" width="6.42578125" customWidth="1"/>
    <col min="11" max="11" width="7.140625" customWidth="1"/>
    <col min="12" max="12" width="8.28515625" customWidth="1"/>
    <col min="13" max="13" width="6.85546875" customWidth="1"/>
    <col min="14" max="14" width="9.42578125" customWidth="1"/>
    <col min="15" max="15" width="10.42578125" customWidth="1"/>
    <col min="16" max="16" width="10.5703125" customWidth="1"/>
    <col min="17" max="18" width="10.85546875" customWidth="1"/>
    <col min="19" max="19" width="10" customWidth="1"/>
  </cols>
  <sheetData>
    <row r="1" spans="1:21" ht="15.75" customHeight="1" x14ac:dyDescent="0.2">
      <c r="A1" s="659" t="s">
        <v>112</v>
      </c>
      <c r="B1" s="659" t="s">
        <v>113</v>
      </c>
      <c r="C1" s="659" t="s">
        <v>114</v>
      </c>
      <c r="D1" s="745" t="s">
        <v>349</v>
      </c>
      <c r="E1" s="746"/>
      <c r="F1" s="746"/>
      <c r="G1" s="746"/>
      <c r="H1" s="746"/>
      <c r="I1" s="746"/>
      <c r="J1" s="746"/>
      <c r="K1" s="746"/>
      <c r="L1" s="746"/>
      <c r="M1" s="746"/>
      <c r="N1" s="746"/>
      <c r="O1" s="747"/>
      <c r="P1" s="747"/>
      <c r="Q1" s="743"/>
      <c r="R1" s="743"/>
    </row>
    <row r="2" spans="1:21" ht="81" x14ac:dyDescent="0.2">
      <c r="A2" s="729"/>
      <c r="B2" s="729"/>
      <c r="C2" s="729"/>
      <c r="D2" s="218" t="s">
        <v>115</v>
      </c>
      <c r="E2" s="218" t="s">
        <v>494</v>
      </c>
      <c r="F2" s="218" t="s">
        <v>295</v>
      </c>
      <c r="G2" s="218" t="s">
        <v>257</v>
      </c>
      <c r="H2" s="255" t="s">
        <v>149</v>
      </c>
      <c r="I2" s="218" t="s">
        <v>230</v>
      </c>
      <c r="J2" s="218" t="s">
        <v>233</v>
      </c>
      <c r="K2" s="218" t="s">
        <v>258</v>
      </c>
      <c r="L2" s="218" t="s">
        <v>259</v>
      </c>
      <c r="M2" s="218" t="s">
        <v>293</v>
      </c>
      <c r="N2" s="283" t="s">
        <v>232</v>
      </c>
      <c r="O2" s="283" t="s">
        <v>569</v>
      </c>
      <c r="P2" s="283" t="s">
        <v>260</v>
      </c>
      <c r="Q2" s="283" t="s">
        <v>378</v>
      </c>
      <c r="R2" s="283" t="s">
        <v>379</v>
      </c>
    </row>
    <row r="3" spans="1:21" s="308" customFormat="1" x14ac:dyDescent="0.2">
      <c r="A3" s="284" t="s">
        <v>21</v>
      </c>
      <c r="B3" s="351" t="s">
        <v>20</v>
      </c>
      <c r="C3" s="285" t="s">
        <v>165</v>
      </c>
      <c r="D3" s="216">
        <v>302</v>
      </c>
      <c r="E3" s="253">
        <v>4.4982699000000001E-2</v>
      </c>
      <c r="F3" s="175">
        <v>1</v>
      </c>
      <c r="G3" s="216">
        <v>41</v>
      </c>
      <c r="H3" s="216">
        <v>38</v>
      </c>
      <c r="I3" s="281">
        <v>8</v>
      </c>
      <c r="J3" s="175">
        <v>0.38741721899999998</v>
      </c>
      <c r="K3" s="207">
        <v>9.5365853660000006</v>
      </c>
      <c r="L3" s="207">
        <v>3.3414634150000002</v>
      </c>
      <c r="M3" s="175">
        <v>0.243902439</v>
      </c>
      <c r="N3" s="217">
        <v>5</v>
      </c>
      <c r="O3" s="207">
        <v>33</v>
      </c>
      <c r="P3" s="207">
        <v>1.9292035400000001</v>
      </c>
      <c r="Q3" s="207">
        <v>0</v>
      </c>
      <c r="R3" s="207">
        <v>0</v>
      </c>
    </row>
    <row r="4" spans="1:21" x14ac:dyDescent="0.2">
      <c r="A4" s="284" t="s">
        <v>21</v>
      </c>
      <c r="B4" s="285" t="s">
        <v>41</v>
      </c>
      <c r="C4" s="285" t="s">
        <v>424</v>
      </c>
      <c r="D4" s="216">
        <v>2518</v>
      </c>
      <c r="E4" s="253">
        <v>-7.1191441999999994E-2</v>
      </c>
      <c r="F4" s="175">
        <v>0.70989568599999997</v>
      </c>
      <c r="G4" s="216">
        <v>183</v>
      </c>
      <c r="H4" s="216">
        <v>53</v>
      </c>
      <c r="I4" s="281">
        <v>6</v>
      </c>
      <c r="J4" s="175">
        <v>0.41223193000000002</v>
      </c>
      <c r="K4" s="207">
        <v>14.518072289999999</v>
      </c>
      <c r="L4" s="207">
        <v>6.7891566269999997</v>
      </c>
      <c r="M4" s="175">
        <v>6.0240959999999996E-3</v>
      </c>
      <c r="N4" s="217">
        <v>35</v>
      </c>
      <c r="O4" s="207">
        <v>27</v>
      </c>
      <c r="P4" s="207">
        <v>1.721197007</v>
      </c>
      <c r="Q4" s="207">
        <v>0</v>
      </c>
      <c r="R4" s="207">
        <v>1.3060109289999999</v>
      </c>
      <c r="T4" s="308"/>
    </row>
    <row r="5" spans="1:21" x14ac:dyDescent="0.2">
      <c r="A5" s="284" t="s">
        <v>21</v>
      </c>
      <c r="B5" s="285" t="s">
        <v>45</v>
      </c>
      <c r="C5" s="285" t="s">
        <v>171</v>
      </c>
      <c r="D5" s="216">
        <v>1110</v>
      </c>
      <c r="E5" s="253">
        <v>1.0009099E-2</v>
      </c>
      <c r="F5" s="175">
        <v>1</v>
      </c>
      <c r="G5" s="216">
        <v>80</v>
      </c>
      <c r="H5" s="216">
        <v>79</v>
      </c>
      <c r="I5" s="281">
        <v>15</v>
      </c>
      <c r="J5" s="175">
        <v>0</v>
      </c>
      <c r="K5" s="207">
        <v>4</v>
      </c>
      <c r="L5" s="207">
        <v>2</v>
      </c>
      <c r="M5" s="175">
        <v>0</v>
      </c>
      <c r="N5" s="217" t="s">
        <v>229</v>
      </c>
      <c r="O5" s="207">
        <v>370</v>
      </c>
      <c r="P5" s="207">
        <v>0</v>
      </c>
      <c r="Q5" s="207">
        <v>246.875</v>
      </c>
      <c r="R5" s="207">
        <v>89.174999999999997</v>
      </c>
      <c r="T5" s="308"/>
    </row>
    <row r="6" spans="1:21" ht="13.5" thickBot="1" x14ac:dyDescent="0.25">
      <c r="A6" s="284" t="s">
        <v>53</v>
      </c>
      <c r="B6" s="285" t="s">
        <v>79</v>
      </c>
      <c r="C6" s="285" t="s">
        <v>425</v>
      </c>
      <c r="D6" s="216">
        <v>6098</v>
      </c>
      <c r="E6" s="324">
        <v>-0.193066031</v>
      </c>
      <c r="F6" s="175">
        <v>0.79931839000000005</v>
      </c>
      <c r="G6" s="216">
        <v>270</v>
      </c>
      <c r="H6" s="216">
        <v>71</v>
      </c>
      <c r="I6" s="281">
        <v>12</v>
      </c>
      <c r="J6" s="175">
        <v>0.26041324999999999</v>
      </c>
      <c r="K6" s="207">
        <v>8.2259259260000004</v>
      </c>
      <c r="L6" s="207">
        <v>4.4518518519999999</v>
      </c>
      <c r="M6" s="175">
        <v>7.4074070000000004E-3</v>
      </c>
      <c r="N6" s="217">
        <v>146.5</v>
      </c>
      <c r="O6" s="207">
        <v>99</v>
      </c>
      <c r="P6" s="207">
        <v>1.678735632</v>
      </c>
      <c r="Q6" s="207">
        <v>7.325925926</v>
      </c>
      <c r="R6" s="207">
        <v>87.52592593</v>
      </c>
    </row>
    <row r="7" spans="1:21" ht="13.5" thickTop="1" x14ac:dyDescent="0.2">
      <c r="A7" s="739" t="s">
        <v>121</v>
      </c>
      <c r="B7" s="740"/>
      <c r="C7" s="741"/>
      <c r="D7" s="219">
        <v>10028</v>
      </c>
      <c r="E7" s="359">
        <v>-0.139670556</v>
      </c>
      <c r="F7" s="220">
        <v>0.54571179800000003</v>
      </c>
      <c r="G7" s="219">
        <v>574</v>
      </c>
      <c r="H7" s="219">
        <v>237</v>
      </c>
      <c r="I7" s="360">
        <v>11</v>
      </c>
      <c r="J7" s="220">
        <v>0.27353410500000003</v>
      </c>
      <c r="K7" s="361">
        <v>9.5906642729999998</v>
      </c>
      <c r="L7" s="361">
        <v>4.7145421900000004</v>
      </c>
      <c r="M7" s="220">
        <v>2.3339318000000001E-2</v>
      </c>
      <c r="N7" s="360">
        <v>5</v>
      </c>
      <c r="O7" s="361">
        <v>63.5</v>
      </c>
      <c r="P7" s="361">
        <v>1.534449296</v>
      </c>
      <c r="Q7" s="361">
        <v>37.853658539999998</v>
      </c>
      <c r="R7" s="361">
        <v>54.01567944</v>
      </c>
    </row>
    <row r="9" spans="1:21" x14ac:dyDescent="0.2">
      <c r="B9" s="1"/>
    </row>
    <row r="10" spans="1:21" ht="15.75" x14ac:dyDescent="0.2">
      <c r="A10" s="659" t="s">
        <v>112</v>
      </c>
      <c r="B10" s="659" t="s">
        <v>113</v>
      </c>
      <c r="C10" s="659" t="s">
        <v>114</v>
      </c>
      <c r="D10" s="745" t="s">
        <v>280</v>
      </c>
      <c r="E10" s="746"/>
      <c r="F10" s="746"/>
      <c r="G10" s="746"/>
      <c r="H10" s="746"/>
      <c r="I10" s="746"/>
      <c r="J10" s="746"/>
      <c r="K10" s="746"/>
      <c r="L10" s="746"/>
      <c r="M10" s="746"/>
      <c r="N10" s="746"/>
      <c r="O10" s="747"/>
      <c r="P10" s="747"/>
      <c r="Q10" s="747"/>
      <c r="R10" s="743"/>
      <c r="S10" s="743"/>
    </row>
    <row r="11" spans="1:21" ht="101.25" x14ac:dyDescent="0.2">
      <c r="A11" s="729"/>
      <c r="B11" s="729"/>
      <c r="C11" s="729"/>
      <c r="D11" s="218" t="s">
        <v>115</v>
      </c>
      <c r="E11" s="218" t="s">
        <v>494</v>
      </c>
      <c r="F11" s="218" t="s">
        <v>296</v>
      </c>
      <c r="G11" s="218" t="s">
        <v>324</v>
      </c>
      <c r="H11" s="218" t="s">
        <v>329</v>
      </c>
      <c r="I11" s="255" t="s">
        <v>149</v>
      </c>
      <c r="J11" s="218" t="s">
        <v>230</v>
      </c>
      <c r="K11" s="218" t="s">
        <v>233</v>
      </c>
      <c r="L11" s="218" t="s">
        <v>258</v>
      </c>
      <c r="M11" s="218" t="s">
        <v>259</v>
      </c>
      <c r="N11" s="218" t="s">
        <v>293</v>
      </c>
      <c r="O11" s="283" t="s">
        <v>232</v>
      </c>
      <c r="P11" s="283" t="s">
        <v>569</v>
      </c>
      <c r="Q11" s="283" t="s">
        <v>260</v>
      </c>
      <c r="R11" s="283" t="s">
        <v>378</v>
      </c>
      <c r="S11" s="283" t="s">
        <v>379</v>
      </c>
    </row>
    <row r="12" spans="1:21" x14ac:dyDescent="0.2">
      <c r="A12" s="284" t="s">
        <v>21</v>
      </c>
      <c r="B12" s="285" t="s">
        <v>41</v>
      </c>
      <c r="C12" s="285" t="s">
        <v>424</v>
      </c>
      <c r="D12" s="216">
        <v>1029</v>
      </c>
      <c r="E12" s="324">
        <v>2.9000000000000001E-2</v>
      </c>
      <c r="F12" s="175">
        <v>0.29010431399999997</v>
      </c>
      <c r="G12" s="297">
        <v>6.3396226420000001</v>
      </c>
      <c r="H12" s="175">
        <v>0.222222222</v>
      </c>
      <c r="I12" s="216">
        <v>94</v>
      </c>
      <c r="J12" s="298">
        <v>8</v>
      </c>
      <c r="K12" s="175">
        <v>0.32069970800000003</v>
      </c>
      <c r="L12" s="207">
        <v>10.43518519</v>
      </c>
      <c r="M12" s="207">
        <v>4.3981481479999998</v>
      </c>
      <c r="N12" s="175">
        <v>0</v>
      </c>
      <c r="O12" s="217" t="s">
        <v>229</v>
      </c>
      <c r="P12" s="207">
        <v>33</v>
      </c>
      <c r="Q12" s="207">
        <v>2.180758017</v>
      </c>
      <c r="R12" s="207">
        <v>0.25563909800000001</v>
      </c>
      <c r="S12" s="207">
        <v>1.090225564</v>
      </c>
    </row>
    <row r="13" spans="1:21" x14ac:dyDescent="0.2">
      <c r="A13" s="284" t="s">
        <v>85</v>
      </c>
      <c r="B13" s="285" t="s">
        <v>107</v>
      </c>
      <c r="C13" s="285" t="s">
        <v>306</v>
      </c>
      <c r="D13" s="216">
        <v>1422</v>
      </c>
      <c r="E13" s="253">
        <v>3.8714390000000001E-2</v>
      </c>
      <c r="F13" s="175">
        <v>1</v>
      </c>
      <c r="G13" s="297">
        <v>2.8</v>
      </c>
      <c r="H13" s="175">
        <v>2.5641026000000001E-2</v>
      </c>
      <c r="I13" s="216">
        <v>114</v>
      </c>
      <c r="J13" s="298">
        <v>7</v>
      </c>
      <c r="K13" s="175">
        <v>0.33825597699999999</v>
      </c>
      <c r="L13" s="207">
        <v>9.1111111109999996</v>
      </c>
      <c r="M13" s="207">
        <v>3.4871794870000001</v>
      </c>
      <c r="N13" s="175">
        <v>0</v>
      </c>
      <c r="O13" s="217" t="s">
        <v>229</v>
      </c>
      <c r="P13" s="207">
        <v>153</v>
      </c>
      <c r="Q13" s="207">
        <v>4.415200563</v>
      </c>
      <c r="R13" s="207">
        <v>0</v>
      </c>
      <c r="S13" s="207">
        <v>22.86708861</v>
      </c>
    </row>
    <row r="14" spans="1:21" x14ac:dyDescent="0.2">
      <c r="A14" s="284" t="s">
        <v>53</v>
      </c>
      <c r="B14" s="285" t="s">
        <v>79</v>
      </c>
      <c r="C14" s="285" t="s">
        <v>425</v>
      </c>
      <c r="D14" s="216">
        <v>1531</v>
      </c>
      <c r="E14" s="324">
        <v>-0.21927588000000001</v>
      </c>
      <c r="F14" s="175">
        <v>0.20068161000000001</v>
      </c>
      <c r="G14" s="297">
        <v>7.8</v>
      </c>
      <c r="H14" s="175">
        <v>0.10344827600000001</v>
      </c>
      <c r="I14" s="216">
        <v>55</v>
      </c>
      <c r="J14" s="298">
        <v>8</v>
      </c>
      <c r="K14" s="175">
        <v>0.101241019</v>
      </c>
      <c r="L14" s="207">
        <v>8.1206896549999996</v>
      </c>
      <c r="M14" s="207">
        <v>4.5344827590000003</v>
      </c>
      <c r="N14" s="175">
        <v>0</v>
      </c>
      <c r="O14" s="217" t="s">
        <v>229</v>
      </c>
      <c r="P14" s="207">
        <v>85</v>
      </c>
      <c r="Q14" s="207">
        <v>3.3572828220000002</v>
      </c>
      <c r="R14" s="207">
        <v>0.64285714299999996</v>
      </c>
      <c r="S14" s="207">
        <v>69.385714289999996</v>
      </c>
      <c r="U14" s="299"/>
    </row>
    <row r="15" spans="1:21" ht="13.5" thickBot="1" x14ac:dyDescent="0.25">
      <c r="A15" s="284" t="s">
        <v>2</v>
      </c>
      <c r="B15" s="285" t="s">
        <v>15</v>
      </c>
      <c r="C15" s="285" t="s">
        <v>297</v>
      </c>
      <c r="D15" s="216">
        <v>4366</v>
      </c>
      <c r="E15" s="324">
        <v>0.23124647500000001</v>
      </c>
      <c r="F15" s="175">
        <v>1</v>
      </c>
      <c r="G15" s="297">
        <v>8.5776173290000006</v>
      </c>
      <c r="H15" s="175">
        <v>1.8237082000000002E-2</v>
      </c>
      <c r="I15" s="216">
        <v>324</v>
      </c>
      <c r="J15" s="298">
        <v>10</v>
      </c>
      <c r="K15" s="175">
        <v>0.109711406</v>
      </c>
      <c r="L15" s="207">
        <v>6.4757575760000003</v>
      </c>
      <c r="M15" s="207">
        <v>2.3030303029999999</v>
      </c>
      <c r="N15" s="175">
        <v>3.0211479999999999E-2</v>
      </c>
      <c r="O15" s="217">
        <v>41.5</v>
      </c>
      <c r="P15" s="207">
        <v>101</v>
      </c>
      <c r="Q15" s="207">
        <v>4.649175069</v>
      </c>
      <c r="R15" s="207">
        <v>0</v>
      </c>
      <c r="S15" s="207">
        <v>4.0605263159999998</v>
      </c>
    </row>
    <row r="16" spans="1:21" ht="13.5" thickTop="1" x14ac:dyDescent="0.2">
      <c r="A16" s="739" t="s">
        <v>121</v>
      </c>
      <c r="B16" s="740"/>
      <c r="C16" s="741"/>
      <c r="D16" s="219">
        <v>8348</v>
      </c>
      <c r="E16" s="359">
        <v>5.9928898000000001E-2</v>
      </c>
      <c r="F16" s="220">
        <v>0.45428820199999997</v>
      </c>
      <c r="G16" s="362">
        <v>7.4078674949999996</v>
      </c>
      <c r="H16" s="220">
        <v>6.3725489999999996E-2</v>
      </c>
      <c r="I16" s="219">
        <v>587</v>
      </c>
      <c r="J16" s="360">
        <v>9</v>
      </c>
      <c r="K16" s="220">
        <v>0.17309535200000001</v>
      </c>
      <c r="L16" s="361">
        <v>7.8319738990000003</v>
      </c>
      <c r="M16" s="361">
        <v>3.1092985319999999</v>
      </c>
      <c r="N16" s="363">
        <v>1.6286644999999999E-2</v>
      </c>
      <c r="O16" s="364">
        <v>41.5</v>
      </c>
      <c r="P16" s="361">
        <v>103</v>
      </c>
      <c r="Q16" s="361">
        <v>4.0679448770000004</v>
      </c>
      <c r="R16" s="361">
        <v>0.106612686</v>
      </c>
      <c r="S16" s="361">
        <v>13.708502019999999</v>
      </c>
    </row>
    <row r="17" spans="1:16" ht="21" customHeight="1" x14ac:dyDescent="0.2">
      <c r="A17" s="656"/>
      <c r="B17" s="742"/>
      <c r="C17" s="742"/>
      <c r="D17" s="742"/>
      <c r="E17" s="742"/>
      <c r="F17" s="742"/>
      <c r="G17" s="742"/>
      <c r="H17" s="742"/>
      <c r="I17" s="742"/>
      <c r="J17" s="742"/>
      <c r="K17" s="742"/>
      <c r="L17" s="742"/>
      <c r="M17" s="742"/>
      <c r="N17" s="742"/>
      <c r="O17" s="742"/>
      <c r="P17" s="288"/>
    </row>
    <row r="18" spans="1:16" x14ac:dyDescent="0.2">
      <c r="A18" s="22" t="s">
        <v>479</v>
      </c>
      <c r="B18" s="280"/>
      <c r="C18" s="280"/>
      <c r="D18" s="280"/>
      <c r="E18" s="280"/>
      <c r="F18" s="280"/>
      <c r="G18" s="280"/>
      <c r="H18" s="280"/>
      <c r="I18" s="280"/>
      <c r="J18" s="280"/>
      <c r="K18" s="280"/>
      <c r="L18" s="280"/>
      <c r="M18" s="280"/>
      <c r="N18" s="280"/>
      <c r="O18" s="280"/>
      <c r="P18" s="287"/>
    </row>
    <row r="23" spans="1:16" x14ac:dyDescent="0.2">
      <c r="A23" s="290"/>
    </row>
  </sheetData>
  <mergeCells count="11">
    <mergeCell ref="A16:C16"/>
    <mergeCell ref="A17:O17"/>
    <mergeCell ref="A1:A2"/>
    <mergeCell ref="B1:B2"/>
    <mergeCell ref="C1:C2"/>
    <mergeCell ref="A7:C7"/>
    <mergeCell ref="A10:A11"/>
    <mergeCell ref="B10:B11"/>
    <mergeCell ref="C10:C11"/>
    <mergeCell ref="D1:R1"/>
    <mergeCell ref="D10:S10"/>
  </mergeCells>
  <pageMargins left="0.19685039370078741" right="3.937007874015748E-2" top="0.74803149606299213" bottom="0.74803149606299213" header="0.31496062992125984" footer="0.31496062992125984"/>
  <pageSetup paperSize="9" scale="96" orientation="landscape" r:id="rId1"/>
  <headerFooter>
    <oddHeader>&amp;C&amp;"Arial,Gras"&amp;UANNEXE 6.m&amp;U : PMSI SSR – Activité 2017 – Description de l’activité Enfants et adolescents relative aux SSR polyvalents</oddHeader>
    <oddFooter>&amp;C&amp;8Soins de suite et de réadaptation (SSR) - Bilan PMSI 2017</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sheetPr>
  <dimension ref="A1:U27"/>
  <sheetViews>
    <sheetView workbookViewId="0">
      <selection activeCell="V72" sqref="V72"/>
    </sheetView>
  </sheetViews>
  <sheetFormatPr baseColWidth="10" defaultRowHeight="12.75" x14ac:dyDescent="0.2"/>
  <cols>
    <col min="1" max="1" width="3" style="299" customWidth="1"/>
    <col min="2" max="2" width="7.5703125" style="299" customWidth="1"/>
    <col min="3" max="3" width="10.140625" style="299" customWidth="1"/>
    <col min="4" max="4" width="6.85546875" style="299" customWidth="1"/>
    <col min="5" max="5" width="6" style="299" customWidth="1"/>
    <col min="6" max="6" width="7.140625" style="299" customWidth="1"/>
    <col min="7" max="7" width="6.7109375" style="299" customWidth="1"/>
    <col min="8" max="10" width="6.42578125" style="299" customWidth="1"/>
    <col min="11" max="11" width="7.140625" style="299" customWidth="1"/>
    <col min="12" max="12" width="8.28515625" style="299" customWidth="1"/>
    <col min="13" max="13" width="6.85546875" style="299" customWidth="1"/>
    <col min="14" max="14" width="9.42578125" style="299" customWidth="1"/>
    <col min="15" max="16" width="10.42578125" style="299" customWidth="1"/>
    <col min="17" max="17" width="9.85546875" style="299" customWidth="1"/>
    <col min="18" max="18" width="11.28515625" style="299" customWidth="1"/>
    <col min="19" max="19" width="11.140625" style="299" customWidth="1"/>
    <col min="20" max="16384" width="11.42578125" style="299"/>
  </cols>
  <sheetData>
    <row r="1" spans="1:21" ht="15.75" customHeight="1" x14ac:dyDescent="0.2">
      <c r="A1" s="659" t="s">
        <v>112</v>
      </c>
      <c r="B1" s="659" t="s">
        <v>113</v>
      </c>
      <c r="C1" s="659" t="s">
        <v>114</v>
      </c>
      <c r="D1" s="745" t="s">
        <v>281</v>
      </c>
      <c r="E1" s="746"/>
      <c r="F1" s="746"/>
      <c r="G1" s="746"/>
      <c r="H1" s="746"/>
      <c r="I1" s="746"/>
      <c r="J1" s="746"/>
      <c r="K1" s="746"/>
      <c r="L1" s="746"/>
      <c r="M1" s="746"/>
      <c r="N1" s="746"/>
      <c r="O1" s="747"/>
      <c r="P1" s="747"/>
      <c r="Q1" s="743"/>
      <c r="R1" s="743"/>
    </row>
    <row r="2" spans="1:21" ht="90" x14ac:dyDescent="0.2">
      <c r="A2" s="729"/>
      <c r="B2" s="729"/>
      <c r="C2" s="729"/>
      <c r="D2" s="218" t="s">
        <v>115</v>
      </c>
      <c r="E2" s="218" t="s">
        <v>494</v>
      </c>
      <c r="F2" s="218" t="s">
        <v>295</v>
      </c>
      <c r="G2" s="218" t="s">
        <v>257</v>
      </c>
      <c r="H2" s="255" t="s">
        <v>149</v>
      </c>
      <c r="I2" s="218" t="s">
        <v>230</v>
      </c>
      <c r="J2" s="218" t="s">
        <v>233</v>
      </c>
      <c r="K2" s="218" t="s">
        <v>258</v>
      </c>
      <c r="L2" s="218" t="s">
        <v>259</v>
      </c>
      <c r="M2" s="218" t="s">
        <v>293</v>
      </c>
      <c r="N2" s="283" t="s">
        <v>232</v>
      </c>
      <c r="O2" s="283" t="s">
        <v>569</v>
      </c>
      <c r="P2" s="283" t="s">
        <v>260</v>
      </c>
      <c r="Q2" s="283" t="s">
        <v>378</v>
      </c>
      <c r="R2" s="283" t="s">
        <v>379</v>
      </c>
    </row>
    <row r="3" spans="1:21" s="308" customFormat="1" x14ac:dyDescent="0.2">
      <c r="A3" s="291" t="s">
        <v>21</v>
      </c>
      <c r="B3" s="285" t="s">
        <v>41</v>
      </c>
      <c r="C3" s="285" t="s">
        <v>424</v>
      </c>
      <c r="D3" s="216">
        <v>1218</v>
      </c>
      <c r="E3" s="253">
        <v>-7.3059361000000003E-2</v>
      </c>
      <c r="F3" s="175">
        <v>0.27181432700000002</v>
      </c>
      <c r="G3" s="216">
        <v>96</v>
      </c>
      <c r="H3" s="216">
        <v>44</v>
      </c>
      <c r="I3" s="281">
        <v>12</v>
      </c>
      <c r="J3" s="175">
        <v>7.3070607999999995E-2</v>
      </c>
      <c r="K3" s="207">
        <v>9.2473118280000008</v>
      </c>
      <c r="L3" s="207">
        <v>3.924731183</v>
      </c>
      <c r="M3" s="175">
        <v>0.322580645</v>
      </c>
      <c r="N3" s="217">
        <v>17.5</v>
      </c>
      <c r="O3" s="207">
        <v>37</v>
      </c>
      <c r="P3" s="207">
        <v>2.1502016130000001</v>
      </c>
      <c r="Q3" s="207">
        <v>5.2083333000000002E-2</v>
      </c>
      <c r="R3" s="207">
        <v>0.69791666699999999</v>
      </c>
      <c r="T3" s="299"/>
    </row>
    <row r="4" spans="1:21" x14ac:dyDescent="0.2">
      <c r="A4" s="284" t="s">
        <v>21</v>
      </c>
      <c r="B4" s="285" t="s">
        <v>42</v>
      </c>
      <c r="C4" s="285" t="s">
        <v>426</v>
      </c>
      <c r="D4" s="216">
        <v>1533</v>
      </c>
      <c r="E4" s="324">
        <v>0.264851485</v>
      </c>
      <c r="F4" s="175">
        <v>0.71368715100000002</v>
      </c>
      <c r="G4" s="216">
        <v>97</v>
      </c>
      <c r="H4" s="216">
        <v>62</v>
      </c>
      <c r="I4" s="281">
        <v>14</v>
      </c>
      <c r="J4" s="175">
        <v>6.5231600000000001E-4</v>
      </c>
      <c r="K4" s="207">
        <v>8.6288659790000004</v>
      </c>
      <c r="L4" s="207">
        <v>3.6494845360000001</v>
      </c>
      <c r="M4" s="175">
        <v>0.25773195900000001</v>
      </c>
      <c r="N4" s="217">
        <v>5</v>
      </c>
      <c r="O4" s="207">
        <v>84</v>
      </c>
      <c r="P4" s="207">
        <v>3.6110665599999998</v>
      </c>
      <c r="Q4" s="207">
        <v>1.484536082</v>
      </c>
      <c r="R4" s="207">
        <v>35.762886600000002</v>
      </c>
    </row>
    <row r="5" spans="1:21" x14ac:dyDescent="0.2">
      <c r="A5" s="284" t="s">
        <v>34</v>
      </c>
      <c r="B5" s="285" t="s">
        <v>93</v>
      </c>
      <c r="C5" s="285" t="s">
        <v>418</v>
      </c>
      <c r="D5" s="216">
        <v>1999</v>
      </c>
      <c r="E5" s="253">
        <v>-2.8668610000000001E-2</v>
      </c>
      <c r="F5" s="175">
        <v>0.578581766</v>
      </c>
      <c r="G5" s="216">
        <v>123</v>
      </c>
      <c r="H5" s="216">
        <v>52</v>
      </c>
      <c r="I5" s="281">
        <v>15</v>
      </c>
      <c r="J5" s="175">
        <v>1.0005003E-2</v>
      </c>
      <c r="K5" s="207">
        <v>9.6721311480000001</v>
      </c>
      <c r="L5" s="207">
        <v>5.0409836070000003</v>
      </c>
      <c r="M5" s="175">
        <v>0.360655738</v>
      </c>
      <c r="N5" s="217">
        <v>14</v>
      </c>
      <c r="O5" s="207">
        <v>203</v>
      </c>
      <c r="P5" s="207">
        <v>4.3407127430000001</v>
      </c>
      <c r="Q5" s="207">
        <v>1.3739837399999999</v>
      </c>
      <c r="R5" s="207">
        <v>100.1626016</v>
      </c>
    </row>
    <row r="6" spans="1:21" x14ac:dyDescent="0.2">
      <c r="A6" s="284" t="s">
        <v>53</v>
      </c>
      <c r="B6" s="285" t="s">
        <v>68</v>
      </c>
      <c r="C6" s="285" t="s">
        <v>427</v>
      </c>
      <c r="D6" s="216">
        <v>528</v>
      </c>
      <c r="E6" s="324">
        <v>-0.29127516799999997</v>
      </c>
      <c r="F6" s="175">
        <v>0.59192825100000002</v>
      </c>
      <c r="G6" s="216">
        <v>20</v>
      </c>
      <c r="H6" s="216">
        <v>16</v>
      </c>
      <c r="I6" s="281">
        <v>16</v>
      </c>
      <c r="J6" s="175">
        <v>0</v>
      </c>
      <c r="K6" s="207">
        <v>8.1578947369999995</v>
      </c>
      <c r="L6" s="207">
        <v>2.4736842110000001</v>
      </c>
      <c r="M6" s="175">
        <v>0.47368421100000002</v>
      </c>
      <c r="N6" s="217">
        <v>7</v>
      </c>
      <c r="O6" s="207">
        <v>75.5</v>
      </c>
      <c r="P6" s="207">
        <v>3.5845070419999998</v>
      </c>
      <c r="Q6" s="207">
        <v>27.3</v>
      </c>
      <c r="R6" s="207">
        <v>17.45</v>
      </c>
    </row>
    <row r="7" spans="1:21" x14ac:dyDescent="0.2">
      <c r="A7" s="284" t="s">
        <v>53</v>
      </c>
      <c r="B7" s="285" t="s">
        <v>78</v>
      </c>
      <c r="C7" s="285" t="s">
        <v>356</v>
      </c>
      <c r="D7" s="216">
        <v>923</v>
      </c>
      <c r="E7" s="324">
        <v>-0.38793103400000001</v>
      </c>
      <c r="F7" s="175">
        <v>0.56556372499999996</v>
      </c>
      <c r="G7" s="216">
        <v>179</v>
      </c>
      <c r="H7" s="216">
        <v>50</v>
      </c>
      <c r="I7" s="281">
        <v>11</v>
      </c>
      <c r="J7" s="175">
        <v>3.1419284999999998E-2</v>
      </c>
      <c r="K7" s="207">
        <v>7.832402235</v>
      </c>
      <c r="L7" s="207">
        <v>3.1117318439999999</v>
      </c>
      <c r="M7" s="175">
        <v>0.45810055900000002</v>
      </c>
      <c r="N7" s="217">
        <v>24.5</v>
      </c>
      <c r="O7" s="207">
        <v>137</v>
      </c>
      <c r="P7" s="207">
        <v>6.0403489639999997</v>
      </c>
      <c r="Q7" s="207">
        <v>0.391061453</v>
      </c>
      <c r="R7" s="207">
        <v>12.441340780000001</v>
      </c>
    </row>
    <row r="8" spans="1:21" ht="13.5" thickBot="1" x14ac:dyDescent="0.25">
      <c r="A8" s="284" t="s">
        <v>2</v>
      </c>
      <c r="B8" s="285" t="s">
        <v>8</v>
      </c>
      <c r="C8" s="285" t="s">
        <v>304</v>
      </c>
      <c r="D8" s="216">
        <v>1121</v>
      </c>
      <c r="E8" s="253">
        <v>-9.7423510000000005E-2</v>
      </c>
      <c r="F8" s="175">
        <v>1</v>
      </c>
      <c r="G8" s="216">
        <v>222</v>
      </c>
      <c r="H8" s="216">
        <v>55</v>
      </c>
      <c r="I8" s="281">
        <v>15</v>
      </c>
      <c r="J8" s="175">
        <v>7.4933095000000005E-2</v>
      </c>
      <c r="K8" s="207">
        <v>7.2927927930000003</v>
      </c>
      <c r="L8" s="207">
        <v>4.3153153150000003</v>
      </c>
      <c r="M8" s="175">
        <v>5.4054053999999997E-2</v>
      </c>
      <c r="N8" s="217">
        <v>6.5</v>
      </c>
      <c r="O8" s="207">
        <v>194.5</v>
      </c>
      <c r="P8" s="207">
        <v>6.8264462809999999</v>
      </c>
      <c r="Q8" s="207">
        <v>0.62612612599999995</v>
      </c>
      <c r="R8" s="207">
        <v>26.495495500000001</v>
      </c>
    </row>
    <row r="9" spans="1:21" ht="13.5" thickTop="1" x14ac:dyDescent="0.2">
      <c r="A9" s="739" t="s">
        <v>121</v>
      </c>
      <c r="B9" s="740"/>
      <c r="C9" s="741"/>
      <c r="D9" s="219">
        <v>7322</v>
      </c>
      <c r="E9" s="359">
        <v>-9.3699715000000003E-2</v>
      </c>
      <c r="F9" s="220">
        <v>0.530656617</v>
      </c>
      <c r="G9" s="219">
        <v>737</v>
      </c>
      <c r="H9" s="219">
        <v>275</v>
      </c>
      <c r="I9" s="360">
        <v>14</v>
      </c>
      <c r="J9" s="220">
        <v>3.0456159999999999E-2</v>
      </c>
      <c r="K9" s="361">
        <v>8.2691256830000004</v>
      </c>
      <c r="L9" s="361">
        <v>3.9562841529999999</v>
      </c>
      <c r="M9" s="220">
        <v>0.275956284</v>
      </c>
      <c r="N9" s="360">
        <v>18</v>
      </c>
      <c r="O9" s="361">
        <v>151</v>
      </c>
      <c r="P9" s="361">
        <v>4.4726352909999996</v>
      </c>
      <c r="Q9" s="361">
        <v>1.4559023069999999</v>
      </c>
      <c r="R9" s="361">
        <v>32.990502040000003</v>
      </c>
    </row>
    <row r="11" spans="1:21" x14ac:dyDescent="0.2">
      <c r="B11" s="1"/>
    </row>
    <row r="12" spans="1:21" ht="15.75" x14ac:dyDescent="0.2">
      <c r="A12" s="659" t="s">
        <v>112</v>
      </c>
      <c r="B12" s="659" t="s">
        <v>113</v>
      </c>
      <c r="C12" s="659" t="s">
        <v>114</v>
      </c>
      <c r="D12" s="745" t="s">
        <v>282</v>
      </c>
      <c r="E12" s="746"/>
      <c r="F12" s="746"/>
      <c r="G12" s="746"/>
      <c r="H12" s="746"/>
      <c r="I12" s="746"/>
      <c r="J12" s="746"/>
      <c r="K12" s="746"/>
      <c r="L12" s="746"/>
      <c r="M12" s="746"/>
      <c r="N12" s="746"/>
      <c r="O12" s="747"/>
      <c r="P12" s="747"/>
      <c r="Q12" s="747"/>
      <c r="R12" s="743"/>
      <c r="S12" s="743"/>
    </row>
    <row r="13" spans="1:21" ht="101.25" x14ac:dyDescent="0.2">
      <c r="A13" s="729"/>
      <c r="B13" s="729"/>
      <c r="C13" s="729"/>
      <c r="D13" s="218" t="s">
        <v>115</v>
      </c>
      <c r="E13" s="218" t="s">
        <v>494</v>
      </c>
      <c r="F13" s="218" t="s">
        <v>296</v>
      </c>
      <c r="G13" s="218" t="s">
        <v>324</v>
      </c>
      <c r="H13" s="218" t="s">
        <v>329</v>
      </c>
      <c r="I13" s="255" t="s">
        <v>149</v>
      </c>
      <c r="J13" s="218" t="s">
        <v>230</v>
      </c>
      <c r="K13" s="218" t="s">
        <v>233</v>
      </c>
      <c r="L13" s="218" t="s">
        <v>258</v>
      </c>
      <c r="M13" s="218" t="s">
        <v>259</v>
      </c>
      <c r="N13" s="218" t="s">
        <v>293</v>
      </c>
      <c r="O13" s="283" t="s">
        <v>232</v>
      </c>
      <c r="P13" s="283" t="s">
        <v>569</v>
      </c>
      <c r="Q13" s="283" t="s">
        <v>260</v>
      </c>
      <c r="R13" s="283" t="s">
        <v>378</v>
      </c>
      <c r="S13" s="283" t="s">
        <v>379</v>
      </c>
    </row>
    <row r="14" spans="1:21" s="308" customFormat="1" x14ac:dyDescent="0.2">
      <c r="A14" s="291" t="s">
        <v>21</v>
      </c>
      <c r="B14" s="285" t="s">
        <v>41</v>
      </c>
      <c r="C14" s="285" t="s">
        <v>424</v>
      </c>
      <c r="D14" s="216">
        <v>3263</v>
      </c>
      <c r="E14" s="253">
        <v>8.6218375499334199E-2</v>
      </c>
      <c r="F14" s="175">
        <v>0.72818567284088376</v>
      </c>
      <c r="G14" s="297">
        <v>15.522123893805309</v>
      </c>
      <c r="H14" s="175">
        <v>0.27131782945736432</v>
      </c>
      <c r="I14" s="216">
        <v>131</v>
      </c>
      <c r="J14" s="298">
        <v>10</v>
      </c>
      <c r="K14" s="175">
        <v>0.1691694759423843</v>
      </c>
      <c r="L14" s="207">
        <v>6.6744186046511631</v>
      </c>
      <c r="M14" s="207">
        <v>2.9612403100775193</v>
      </c>
      <c r="N14" s="175">
        <v>0.18604651162790697</v>
      </c>
      <c r="O14" s="217">
        <v>21</v>
      </c>
      <c r="P14" s="207">
        <v>42</v>
      </c>
      <c r="Q14" s="207">
        <v>2.4057615691081828</v>
      </c>
      <c r="R14" s="207">
        <v>0.38650306748466257</v>
      </c>
      <c r="S14" s="207">
        <v>1.6073619631901841</v>
      </c>
    </row>
    <row r="15" spans="1:21" x14ac:dyDescent="0.2">
      <c r="A15" s="284" t="s">
        <v>21</v>
      </c>
      <c r="B15" s="285" t="s">
        <v>42</v>
      </c>
      <c r="C15" s="285" t="s">
        <v>426</v>
      </c>
      <c r="D15" s="216">
        <v>615</v>
      </c>
      <c r="E15" s="253">
        <v>-5.2388289676425281E-2</v>
      </c>
      <c r="F15" s="175">
        <v>0.28631284916201116</v>
      </c>
      <c r="G15" s="297">
        <v>8.6764705882352935</v>
      </c>
      <c r="H15" s="175">
        <v>0.13043478260869565</v>
      </c>
      <c r="I15" s="216">
        <v>61</v>
      </c>
      <c r="J15" s="298">
        <v>13</v>
      </c>
      <c r="K15" s="175">
        <v>0.11544715447154472</v>
      </c>
      <c r="L15" s="207">
        <v>6.3043478260869561</v>
      </c>
      <c r="M15" s="207">
        <v>3.1304347826086958</v>
      </c>
      <c r="N15" s="175">
        <v>5.7971014492753624E-2</v>
      </c>
      <c r="O15" s="217">
        <v>16</v>
      </c>
      <c r="P15" s="207">
        <v>65</v>
      </c>
      <c r="Q15" s="207">
        <v>3.1186991869918699</v>
      </c>
      <c r="R15" s="207">
        <v>0.95652173913043481</v>
      </c>
      <c r="S15" s="207">
        <v>12.072463768115941</v>
      </c>
      <c r="U15" s="308"/>
    </row>
    <row r="16" spans="1:21" x14ac:dyDescent="0.2">
      <c r="A16" s="284" t="s">
        <v>26</v>
      </c>
      <c r="B16" s="285" t="s">
        <v>46</v>
      </c>
      <c r="C16" s="285" t="s">
        <v>222</v>
      </c>
      <c r="D16" s="216">
        <v>69</v>
      </c>
      <c r="E16" s="324">
        <v>-0.26595744680851063</v>
      </c>
      <c r="F16" s="175">
        <v>1</v>
      </c>
      <c r="G16" s="297">
        <v>3.1363636363636362</v>
      </c>
      <c r="H16" s="175">
        <v>0</v>
      </c>
      <c r="I16" s="216">
        <v>4</v>
      </c>
      <c r="J16" s="298">
        <v>9</v>
      </c>
      <c r="K16" s="175">
        <v>0</v>
      </c>
      <c r="L16" s="207">
        <v>7.8181818181818183</v>
      </c>
      <c r="M16" s="207">
        <v>2.3636363636363638</v>
      </c>
      <c r="N16" s="175">
        <v>0</v>
      </c>
      <c r="O16" s="217" t="s">
        <v>229</v>
      </c>
      <c r="P16" s="207">
        <v>106</v>
      </c>
      <c r="Q16" s="207">
        <v>3.3043478260869565</v>
      </c>
      <c r="R16" s="207">
        <v>1.6363636363636365</v>
      </c>
      <c r="S16" s="207">
        <v>6.5</v>
      </c>
      <c r="U16" s="308"/>
    </row>
    <row r="17" spans="1:21" x14ac:dyDescent="0.2">
      <c r="A17" s="284" t="s">
        <v>34</v>
      </c>
      <c r="B17" s="285" t="s">
        <v>93</v>
      </c>
      <c r="C17" s="285" t="s">
        <v>418</v>
      </c>
      <c r="D17" s="216">
        <v>1456</v>
      </c>
      <c r="E17" s="324">
        <v>-0.22139037433155084</v>
      </c>
      <c r="F17" s="175">
        <v>0.42141823444283649</v>
      </c>
      <c r="G17" s="297">
        <v>5.84</v>
      </c>
      <c r="H17" s="175">
        <v>8.2251082251082255E-2</v>
      </c>
      <c r="I17" s="216">
        <v>177</v>
      </c>
      <c r="J17" s="298">
        <v>13</v>
      </c>
      <c r="K17" s="175">
        <v>2.3351648351648352E-2</v>
      </c>
      <c r="L17" s="207">
        <v>4.7359307359307357</v>
      </c>
      <c r="M17" s="207">
        <v>2.3246753246753249</v>
      </c>
      <c r="N17" s="175">
        <v>7.3593073593073599E-2</v>
      </c>
      <c r="O17" s="217">
        <v>17</v>
      </c>
      <c r="P17" s="207">
        <v>42</v>
      </c>
      <c r="Q17" s="207">
        <v>2.8186813186813189</v>
      </c>
      <c r="R17" s="207">
        <v>1.3512396694214877</v>
      </c>
      <c r="S17" s="207">
        <v>8.6363636363636367</v>
      </c>
      <c r="U17" s="308"/>
    </row>
    <row r="18" spans="1:21" x14ac:dyDescent="0.2">
      <c r="A18" s="284" t="s">
        <v>53</v>
      </c>
      <c r="B18" s="285" t="s">
        <v>68</v>
      </c>
      <c r="C18" s="285" t="s">
        <v>427</v>
      </c>
      <c r="D18" s="216">
        <v>364</v>
      </c>
      <c r="E18" s="324">
        <v>0.92592592592592582</v>
      </c>
      <c r="F18" s="175">
        <v>0.40807174887892378</v>
      </c>
      <c r="G18" s="297">
        <v>12.04</v>
      </c>
      <c r="H18" s="175">
        <v>0.24</v>
      </c>
      <c r="I18" s="216">
        <v>26</v>
      </c>
      <c r="J18" s="298">
        <v>17</v>
      </c>
      <c r="K18" s="175">
        <v>0</v>
      </c>
      <c r="L18" s="207">
        <v>4.08</v>
      </c>
      <c r="M18" s="207">
        <v>2.16</v>
      </c>
      <c r="N18" s="175">
        <v>0.04</v>
      </c>
      <c r="O18" s="217">
        <v>34</v>
      </c>
      <c r="P18" s="207">
        <v>64.5</v>
      </c>
      <c r="Q18" s="207">
        <v>3.8269230769230771</v>
      </c>
      <c r="R18" s="207">
        <v>4.2142857142857144</v>
      </c>
      <c r="S18" s="207">
        <v>2.0714285714285716</v>
      </c>
      <c r="U18" s="308"/>
    </row>
    <row r="19" spans="1:21" s="308" customFormat="1" ht="13.5" thickBot="1" x14ac:dyDescent="0.25">
      <c r="A19" s="284" t="s">
        <v>53</v>
      </c>
      <c r="B19" s="285" t="s">
        <v>78</v>
      </c>
      <c r="C19" s="285" t="s">
        <v>356</v>
      </c>
      <c r="D19" s="352">
        <v>709</v>
      </c>
      <c r="E19" s="353">
        <v>0.16803953871499178</v>
      </c>
      <c r="F19" s="354">
        <v>0.43443627450980393</v>
      </c>
      <c r="G19" s="355">
        <v>6.6161616161616159</v>
      </c>
      <c r="H19" s="354">
        <v>0.13</v>
      </c>
      <c r="I19" s="352">
        <v>97</v>
      </c>
      <c r="J19" s="356">
        <v>12</v>
      </c>
      <c r="K19" s="354">
        <v>0.14104372355430184</v>
      </c>
      <c r="L19" s="357">
        <v>6.19</v>
      </c>
      <c r="M19" s="357">
        <v>2.4700000000000002</v>
      </c>
      <c r="N19" s="354">
        <v>0.03</v>
      </c>
      <c r="O19" s="358">
        <v>42</v>
      </c>
      <c r="P19" s="357">
        <v>115</v>
      </c>
      <c r="Q19" s="357">
        <v>5.867418899858956</v>
      </c>
      <c r="R19" s="357">
        <v>1.4158415841584158</v>
      </c>
      <c r="S19" s="357">
        <v>10.663366336633663</v>
      </c>
    </row>
    <row r="20" spans="1:21" ht="13.5" thickTop="1" x14ac:dyDescent="0.2">
      <c r="A20" s="739" t="s">
        <v>121</v>
      </c>
      <c r="B20" s="740"/>
      <c r="C20" s="741"/>
      <c r="D20" s="219">
        <v>6476</v>
      </c>
      <c r="E20" s="359">
        <v>9.8237949999999997E-3</v>
      </c>
      <c r="F20" s="220">
        <v>0.469343383</v>
      </c>
      <c r="G20" s="362">
        <v>8.4836956519999998</v>
      </c>
      <c r="H20" s="220">
        <v>0.14236111100000001</v>
      </c>
      <c r="I20" s="219">
        <v>494</v>
      </c>
      <c r="J20" s="360">
        <v>12</v>
      </c>
      <c r="K20" s="220">
        <v>0.116893144</v>
      </c>
      <c r="L20" s="361">
        <v>5.6996527779999999</v>
      </c>
      <c r="M20" s="361">
        <v>2.5833333330000001</v>
      </c>
      <c r="N20" s="220">
        <v>8.5069443999999994E-2</v>
      </c>
      <c r="O20" s="360">
        <v>24</v>
      </c>
      <c r="P20" s="361">
        <v>51</v>
      </c>
      <c r="Q20" s="361">
        <v>3.034743669</v>
      </c>
      <c r="R20" s="361">
        <v>1.2048000000000001</v>
      </c>
      <c r="S20" s="361">
        <v>7.1407999999999996</v>
      </c>
      <c r="U20" s="308"/>
    </row>
    <row r="21" spans="1:21" ht="21" customHeight="1" x14ac:dyDescent="0.2">
      <c r="A21" s="656"/>
      <c r="B21" s="742"/>
      <c r="C21" s="742"/>
      <c r="D21" s="742"/>
      <c r="E21" s="742"/>
      <c r="F21" s="742"/>
      <c r="G21" s="742"/>
      <c r="H21" s="742"/>
      <c r="I21" s="742"/>
      <c r="J21" s="742"/>
      <c r="K21" s="742"/>
      <c r="L21" s="742"/>
      <c r="M21" s="742"/>
      <c r="N21" s="742"/>
      <c r="O21" s="742"/>
      <c r="P21" s="302"/>
    </row>
    <row r="22" spans="1:21" x14ac:dyDescent="0.2">
      <c r="A22" s="22" t="s">
        <v>479</v>
      </c>
      <c r="B22" s="301"/>
      <c r="C22" s="301"/>
      <c r="D22" s="301"/>
      <c r="E22" s="301"/>
      <c r="F22" s="301"/>
      <c r="G22" s="301"/>
      <c r="H22" s="301"/>
      <c r="I22" s="301"/>
      <c r="J22" s="301"/>
      <c r="K22" s="301"/>
      <c r="L22" s="301"/>
      <c r="M22" s="301"/>
      <c r="N22" s="301"/>
      <c r="O22" s="301"/>
      <c r="P22" s="301"/>
    </row>
    <row r="27" spans="1:21" x14ac:dyDescent="0.2">
      <c r="A27" s="290"/>
    </row>
  </sheetData>
  <mergeCells count="11">
    <mergeCell ref="A20:C20"/>
    <mergeCell ref="A21:O21"/>
    <mergeCell ref="A1:A2"/>
    <mergeCell ref="B1:B2"/>
    <mergeCell ref="C1:C2"/>
    <mergeCell ref="A9:C9"/>
    <mergeCell ref="A12:A13"/>
    <mergeCell ref="B12:B13"/>
    <mergeCell ref="C12:C13"/>
    <mergeCell ref="D1:R1"/>
    <mergeCell ref="D12:S12"/>
  </mergeCells>
  <pageMargins left="0.19685039370078741" right="3.937007874015748E-2" top="0.74803149606299213" bottom="0.74803149606299213" header="0.31496062992125984" footer="0.31496062992125984"/>
  <pageSetup paperSize="9" scale="96" orientation="landscape" r:id="rId1"/>
  <headerFooter>
    <oddHeader>&amp;C&amp;"Arial,Gras"&amp;UANNEXE 6.n&amp;U : PMSI SSR – Activité 2017 – Description de l’activité Enfants et adolescents relative aux affections de l’appareil locomoteur</oddHeader>
    <oddFooter>&amp;C&amp;8Soins de suite et de réadaptation (SSR) - Bilan PMSI 2017</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sheetPr>
  <dimension ref="A1:U28"/>
  <sheetViews>
    <sheetView workbookViewId="0">
      <selection activeCell="V72" sqref="V72"/>
    </sheetView>
  </sheetViews>
  <sheetFormatPr baseColWidth="10" defaultRowHeight="12.75" x14ac:dyDescent="0.2"/>
  <cols>
    <col min="1" max="1" width="3" style="303" customWidth="1"/>
    <col min="2" max="2" width="7.5703125" style="303" customWidth="1"/>
    <col min="3" max="3" width="10.5703125" style="303" customWidth="1"/>
    <col min="4" max="4" width="6.85546875" style="303" customWidth="1"/>
    <col min="5" max="5" width="6" style="303" customWidth="1"/>
    <col min="6" max="6" width="7.140625" style="303" customWidth="1"/>
    <col min="7" max="7" width="6.7109375" style="303" customWidth="1"/>
    <col min="8" max="10" width="6.42578125" style="303" customWidth="1"/>
    <col min="11" max="11" width="7.140625" style="303" customWidth="1"/>
    <col min="12" max="12" width="8.28515625" style="303" customWidth="1"/>
    <col min="13" max="13" width="6.85546875" style="303" customWidth="1"/>
    <col min="14" max="14" width="9.42578125" style="303" customWidth="1"/>
    <col min="15" max="15" width="10.42578125" style="303" customWidth="1"/>
    <col min="16" max="16" width="10" style="303" customWidth="1"/>
    <col min="17" max="17" width="11" style="303" customWidth="1"/>
    <col min="18" max="18" width="10.85546875" style="303" customWidth="1"/>
    <col min="19" max="19" width="11.85546875" style="303" customWidth="1"/>
    <col min="20" max="16384" width="11.42578125" style="303"/>
  </cols>
  <sheetData>
    <row r="1" spans="1:21" ht="15.75" customHeight="1" x14ac:dyDescent="0.2">
      <c r="A1" s="659" t="s">
        <v>112</v>
      </c>
      <c r="B1" s="659" t="s">
        <v>113</v>
      </c>
      <c r="C1" s="659" t="s">
        <v>114</v>
      </c>
      <c r="D1" s="745" t="s">
        <v>283</v>
      </c>
      <c r="E1" s="746"/>
      <c r="F1" s="746"/>
      <c r="G1" s="746"/>
      <c r="H1" s="746"/>
      <c r="I1" s="746"/>
      <c r="J1" s="746"/>
      <c r="K1" s="746"/>
      <c r="L1" s="746"/>
      <c r="M1" s="746"/>
      <c r="N1" s="746"/>
      <c r="O1" s="747"/>
      <c r="P1" s="747"/>
      <c r="Q1" s="743"/>
      <c r="R1" s="743"/>
    </row>
    <row r="2" spans="1:21" ht="90" x14ac:dyDescent="0.2">
      <c r="A2" s="729"/>
      <c r="B2" s="729"/>
      <c r="C2" s="729"/>
      <c r="D2" s="218" t="s">
        <v>115</v>
      </c>
      <c r="E2" s="218" t="s">
        <v>494</v>
      </c>
      <c r="F2" s="218" t="s">
        <v>295</v>
      </c>
      <c r="G2" s="218" t="s">
        <v>257</v>
      </c>
      <c r="H2" s="255" t="s">
        <v>149</v>
      </c>
      <c r="I2" s="218" t="s">
        <v>230</v>
      </c>
      <c r="J2" s="218" t="s">
        <v>233</v>
      </c>
      <c r="K2" s="218" t="s">
        <v>258</v>
      </c>
      <c r="L2" s="218" t="s">
        <v>259</v>
      </c>
      <c r="M2" s="218" t="s">
        <v>293</v>
      </c>
      <c r="N2" s="283" t="s">
        <v>232</v>
      </c>
      <c r="O2" s="283" t="s">
        <v>569</v>
      </c>
      <c r="P2" s="283" t="s">
        <v>260</v>
      </c>
      <c r="Q2" s="283" t="s">
        <v>378</v>
      </c>
      <c r="R2" s="283" t="s">
        <v>379</v>
      </c>
    </row>
    <row r="3" spans="1:21" s="308" customFormat="1" x14ac:dyDescent="0.2">
      <c r="A3" s="291" t="s">
        <v>21</v>
      </c>
      <c r="B3" s="285" t="s">
        <v>41</v>
      </c>
      <c r="C3" s="285" t="s">
        <v>424</v>
      </c>
      <c r="D3" s="216">
        <v>995</v>
      </c>
      <c r="E3" s="324">
        <v>-0.29929577499999999</v>
      </c>
      <c r="F3" s="175">
        <v>0.40250809100000001</v>
      </c>
      <c r="G3" s="216">
        <v>39</v>
      </c>
      <c r="H3" s="216">
        <v>22</v>
      </c>
      <c r="I3" s="281">
        <v>10</v>
      </c>
      <c r="J3" s="175">
        <v>0.26030150800000001</v>
      </c>
      <c r="K3" s="207">
        <v>13.771428569999999</v>
      </c>
      <c r="L3" s="207">
        <v>6.542857143</v>
      </c>
      <c r="M3" s="175">
        <v>2.8571428999999999E-2</v>
      </c>
      <c r="N3" s="217">
        <v>11</v>
      </c>
      <c r="O3" s="207">
        <v>30</v>
      </c>
      <c r="P3" s="207">
        <v>1.9051833119999999</v>
      </c>
      <c r="Q3" s="207">
        <v>0.15384615400000001</v>
      </c>
      <c r="R3" s="207">
        <v>2.384615385</v>
      </c>
      <c r="T3" s="303"/>
    </row>
    <row r="4" spans="1:21" x14ac:dyDescent="0.2">
      <c r="A4" s="284" t="s">
        <v>21</v>
      </c>
      <c r="B4" s="285" t="s">
        <v>42</v>
      </c>
      <c r="C4" s="285" t="s">
        <v>426</v>
      </c>
      <c r="D4" s="216">
        <v>64</v>
      </c>
      <c r="E4" s="324">
        <v>-0.78231292500000005</v>
      </c>
      <c r="F4" s="175">
        <v>3.2603158E-2</v>
      </c>
      <c r="G4" s="216">
        <v>10</v>
      </c>
      <c r="H4" s="216">
        <v>4</v>
      </c>
      <c r="I4" s="281">
        <v>14</v>
      </c>
      <c r="J4" s="175">
        <v>0</v>
      </c>
      <c r="K4" s="207">
        <v>15.2</v>
      </c>
      <c r="L4" s="207">
        <v>5.8</v>
      </c>
      <c r="M4" s="175">
        <v>0</v>
      </c>
      <c r="N4" s="217" t="s">
        <v>229</v>
      </c>
      <c r="O4" s="207">
        <v>0</v>
      </c>
      <c r="P4" s="207">
        <v>0.813953488</v>
      </c>
      <c r="Q4" s="207">
        <v>0</v>
      </c>
      <c r="R4" s="207">
        <v>2.1</v>
      </c>
    </row>
    <row r="5" spans="1:21" x14ac:dyDescent="0.2">
      <c r="A5" s="284" t="s">
        <v>34</v>
      </c>
      <c r="B5" s="285" t="s">
        <v>93</v>
      </c>
      <c r="C5" s="285" t="s">
        <v>428</v>
      </c>
      <c r="D5" s="216">
        <v>3809</v>
      </c>
      <c r="E5" s="324">
        <v>-0.12717690200000001</v>
      </c>
      <c r="F5" s="175">
        <v>0.39955942500000002</v>
      </c>
      <c r="G5" s="216">
        <v>288</v>
      </c>
      <c r="H5" s="216">
        <v>75</v>
      </c>
      <c r="I5" s="281">
        <v>14</v>
      </c>
      <c r="J5" s="175">
        <v>2.100289E-3</v>
      </c>
      <c r="K5" s="207">
        <v>11.65371025</v>
      </c>
      <c r="L5" s="207">
        <v>5.5229681980000001</v>
      </c>
      <c r="M5" s="175">
        <v>7.0671378000000007E-2</v>
      </c>
      <c r="N5" s="217">
        <v>42.5</v>
      </c>
      <c r="O5" s="207">
        <v>206.5</v>
      </c>
      <c r="P5" s="207">
        <v>3.5878938640000002</v>
      </c>
      <c r="Q5" s="207">
        <v>1.3541666670000001</v>
      </c>
      <c r="R5" s="207">
        <v>85.888888890000004</v>
      </c>
    </row>
    <row r="6" spans="1:21" x14ac:dyDescent="0.2">
      <c r="A6" s="284" t="s">
        <v>53</v>
      </c>
      <c r="B6" s="285" t="s">
        <v>68</v>
      </c>
      <c r="C6" s="285" t="s">
        <v>427</v>
      </c>
      <c r="D6" s="216">
        <v>1107</v>
      </c>
      <c r="E6" s="324">
        <v>0.40304182500000002</v>
      </c>
      <c r="F6" s="175">
        <v>0.60294117599999997</v>
      </c>
      <c r="G6" s="216">
        <v>58</v>
      </c>
      <c r="H6" s="216">
        <v>16</v>
      </c>
      <c r="I6" s="281">
        <v>17</v>
      </c>
      <c r="J6" s="175">
        <v>0</v>
      </c>
      <c r="K6" s="207">
        <v>9.1272727269999994</v>
      </c>
      <c r="L6" s="207">
        <v>2.8</v>
      </c>
      <c r="M6" s="175">
        <v>7.2727272999999995E-2</v>
      </c>
      <c r="N6" s="217">
        <v>7.5</v>
      </c>
      <c r="O6" s="207">
        <v>60</v>
      </c>
      <c r="P6" s="207">
        <v>1.9774678109999999</v>
      </c>
      <c r="Q6" s="207">
        <v>12.29310345</v>
      </c>
      <c r="R6" s="207">
        <v>29.931034480000001</v>
      </c>
    </row>
    <row r="7" spans="1:21" x14ac:dyDescent="0.2">
      <c r="A7" s="284" t="s">
        <v>53</v>
      </c>
      <c r="B7" s="285" t="s">
        <v>78</v>
      </c>
      <c r="C7" s="285" t="s">
        <v>356</v>
      </c>
      <c r="D7" s="216">
        <v>1201</v>
      </c>
      <c r="E7" s="324">
        <v>0.29557713099999999</v>
      </c>
      <c r="F7" s="175">
        <v>0.37449329599999998</v>
      </c>
      <c r="G7" s="216">
        <v>266</v>
      </c>
      <c r="H7" s="216">
        <v>58</v>
      </c>
      <c r="I7" s="281">
        <v>10</v>
      </c>
      <c r="J7" s="175">
        <v>0.28726061600000002</v>
      </c>
      <c r="K7" s="207">
        <v>11.48496241</v>
      </c>
      <c r="L7" s="207">
        <v>4.5977443610000002</v>
      </c>
      <c r="M7" s="175">
        <v>0.47368421100000002</v>
      </c>
      <c r="N7" s="217">
        <v>38</v>
      </c>
      <c r="O7" s="207">
        <v>139.5</v>
      </c>
      <c r="P7" s="207">
        <v>5.5554628859999999</v>
      </c>
      <c r="Q7" s="207">
        <v>0</v>
      </c>
      <c r="R7" s="207">
        <v>9.0300751879999996</v>
      </c>
    </row>
    <row r="8" spans="1:21" ht="13.5" thickBot="1" x14ac:dyDescent="0.25">
      <c r="A8" s="284" t="s">
        <v>2</v>
      </c>
      <c r="B8" s="285" t="s">
        <v>8</v>
      </c>
      <c r="C8" s="285" t="s">
        <v>304</v>
      </c>
      <c r="D8" s="216">
        <v>355</v>
      </c>
      <c r="E8" s="324">
        <v>1.6492537309999999</v>
      </c>
      <c r="F8" s="175">
        <v>4.7779272999999997E-2</v>
      </c>
      <c r="G8" s="216">
        <v>62</v>
      </c>
      <c r="H8" s="216">
        <v>15</v>
      </c>
      <c r="I8" s="281">
        <v>9</v>
      </c>
      <c r="J8" s="175">
        <v>0.20845070399999999</v>
      </c>
      <c r="K8" s="207">
        <v>13.935483870000001</v>
      </c>
      <c r="L8" s="207">
        <v>7.0322580649999997</v>
      </c>
      <c r="M8" s="175">
        <v>0.12903225800000001</v>
      </c>
      <c r="N8" s="217">
        <v>28.5</v>
      </c>
      <c r="O8" s="207">
        <v>210.5</v>
      </c>
      <c r="P8" s="207">
        <v>5.4373088689999998</v>
      </c>
      <c r="Q8" s="207">
        <v>0.24193548400000001</v>
      </c>
      <c r="R8" s="207">
        <v>22.677419350000001</v>
      </c>
    </row>
    <row r="9" spans="1:21" ht="13.5" thickTop="1" x14ac:dyDescent="0.2">
      <c r="A9" s="739" t="s">
        <v>121</v>
      </c>
      <c r="B9" s="740"/>
      <c r="C9" s="741"/>
      <c r="D9" s="219">
        <v>7531</v>
      </c>
      <c r="E9" s="359">
        <v>-5.0075680999999997E-2</v>
      </c>
      <c r="F9" s="220">
        <v>0.28129085300000001</v>
      </c>
      <c r="G9" s="219">
        <v>723</v>
      </c>
      <c r="H9" s="219">
        <v>188</v>
      </c>
      <c r="I9" s="360">
        <v>14</v>
      </c>
      <c r="J9" s="220">
        <v>9.1090161000000003E-2</v>
      </c>
      <c r="K9" s="361">
        <v>11.748241910000001</v>
      </c>
      <c r="L9" s="361">
        <v>5.1518987340000004</v>
      </c>
      <c r="M9" s="220">
        <v>0.22362869199999999</v>
      </c>
      <c r="N9" s="360">
        <v>35</v>
      </c>
      <c r="O9" s="361">
        <v>162</v>
      </c>
      <c r="P9" s="361">
        <v>3.5897250359999999</v>
      </c>
      <c r="Q9" s="361">
        <v>1.5546334719999999</v>
      </c>
      <c r="R9" s="361">
        <v>42.038727520000002</v>
      </c>
    </row>
    <row r="11" spans="1:21" x14ac:dyDescent="0.2">
      <c r="B11" s="1"/>
    </row>
    <row r="12" spans="1:21" ht="15.75" x14ac:dyDescent="0.2">
      <c r="A12" s="659" t="s">
        <v>112</v>
      </c>
      <c r="B12" s="659" t="s">
        <v>113</v>
      </c>
      <c r="C12" s="659" t="s">
        <v>114</v>
      </c>
      <c r="D12" s="745" t="s">
        <v>284</v>
      </c>
      <c r="E12" s="746"/>
      <c r="F12" s="746"/>
      <c r="G12" s="746"/>
      <c r="H12" s="746"/>
      <c r="I12" s="746"/>
      <c r="J12" s="746"/>
      <c r="K12" s="746"/>
      <c r="L12" s="746"/>
      <c r="M12" s="746"/>
      <c r="N12" s="746"/>
      <c r="O12" s="747"/>
      <c r="P12" s="747"/>
      <c r="Q12" s="747"/>
      <c r="R12" s="743"/>
      <c r="S12" s="743"/>
    </row>
    <row r="13" spans="1:21" ht="101.25" x14ac:dyDescent="0.2">
      <c r="A13" s="729"/>
      <c r="B13" s="729"/>
      <c r="C13" s="729"/>
      <c r="D13" s="218" t="s">
        <v>115</v>
      </c>
      <c r="E13" s="218" t="s">
        <v>494</v>
      </c>
      <c r="F13" s="218" t="s">
        <v>296</v>
      </c>
      <c r="G13" s="218" t="s">
        <v>324</v>
      </c>
      <c r="H13" s="218" t="s">
        <v>329</v>
      </c>
      <c r="I13" s="255" t="s">
        <v>149</v>
      </c>
      <c r="J13" s="218" t="s">
        <v>230</v>
      </c>
      <c r="K13" s="218" t="s">
        <v>233</v>
      </c>
      <c r="L13" s="218" t="s">
        <v>258</v>
      </c>
      <c r="M13" s="218" t="s">
        <v>259</v>
      </c>
      <c r="N13" s="218" t="s">
        <v>293</v>
      </c>
      <c r="O13" s="283" t="s">
        <v>232</v>
      </c>
      <c r="P13" s="283" t="s">
        <v>569</v>
      </c>
      <c r="Q13" s="283" t="s">
        <v>260</v>
      </c>
      <c r="R13" s="283" t="s">
        <v>378</v>
      </c>
      <c r="S13" s="283" t="s">
        <v>379</v>
      </c>
    </row>
    <row r="14" spans="1:21" s="308" customFormat="1" x14ac:dyDescent="0.2">
      <c r="A14" s="284" t="s">
        <v>21</v>
      </c>
      <c r="B14" s="285" t="s">
        <v>41</v>
      </c>
      <c r="C14" s="285" t="s">
        <v>424</v>
      </c>
      <c r="D14" s="216">
        <v>1477</v>
      </c>
      <c r="E14" s="324">
        <v>-0.19684611201740077</v>
      </c>
      <c r="F14" s="175">
        <v>0.59749190938511332</v>
      </c>
      <c r="G14" s="297">
        <v>7.5583333333333336</v>
      </c>
      <c r="H14" s="175">
        <v>6.4516129032258063E-2</v>
      </c>
      <c r="I14" s="216">
        <v>117</v>
      </c>
      <c r="J14" s="298">
        <v>8</v>
      </c>
      <c r="K14" s="175">
        <v>0.31685849695328366</v>
      </c>
      <c r="L14" s="207">
        <v>7.919354838709677</v>
      </c>
      <c r="M14" s="207">
        <v>3.5403225806451615</v>
      </c>
      <c r="N14" s="175">
        <v>4.0322580645161289E-2</v>
      </c>
      <c r="O14" s="217">
        <v>42</v>
      </c>
      <c r="P14" s="207">
        <v>40</v>
      </c>
      <c r="Q14" s="207">
        <v>1.9295870006770481</v>
      </c>
      <c r="R14" s="207">
        <v>0.26573426573426573</v>
      </c>
      <c r="S14" s="207">
        <v>1.4405594405594406</v>
      </c>
      <c r="U14" s="303"/>
    </row>
    <row r="15" spans="1:21" x14ac:dyDescent="0.2">
      <c r="A15" s="284" t="s">
        <v>21</v>
      </c>
      <c r="B15" s="285" t="s">
        <v>42</v>
      </c>
      <c r="C15" s="285" t="s">
        <v>426</v>
      </c>
      <c r="D15" s="216">
        <v>1899</v>
      </c>
      <c r="E15" s="324">
        <v>-0.68057190916736754</v>
      </c>
      <c r="F15" s="175">
        <v>0.96739684156902694</v>
      </c>
      <c r="G15" s="297">
        <v>15.613636363636363</v>
      </c>
      <c r="H15" s="175">
        <v>5.7142857142857141E-2</v>
      </c>
      <c r="I15" s="216">
        <v>63</v>
      </c>
      <c r="J15" s="298">
        <v>9</v>
      </c>
      <c r="K15" s="175">
        <v>0.26908899420747762</v>
      </c>
      <c r="L15" s="207">
        <v>7.7857142857142856</v>
      </c>
      <c r="M15" s="207">
        <v>4.0857142857142854</v>
      </c>
      <c r="N15" s="175">
        <v>0</v>
      </c>
      <c r="O15" s="217" t="s">
        <v>229</v>
      </c>
      <c r="P15" s="207">
        <v>97</v>
      </c>
      <c r="Q15" s="207">
        <v>2.1743440233236151</v>
      </c>
      <c r="R15" s="207">
        <v>0.21176470588235294</v>
      </c>
      <c r="S15" s="207">
        <v>37</v>
      </c>
    </row>
    <row r="16" spans="1:21" x14ac:dyDescent="0.2">
      <c r="A16" s="284" t="s">
        <v>26</v>
      </c>
      <c r="B16" s="285" t="s">
        <v>46</v>
      </c>
      <c r="C16" s="285" t="s">
        <v>429</v>
      </c>
      <c r="D16" s="216">
        <v>332</v>
      </c>
      <c r="E16" s="324">
        <v>0.11036789297658856</v>
      </c>
      <c r="F16" s="175">
        <v>1</v>
      </c>
      <c r="G16" s="297">
        <v>2.3380281690140845</v>
      </c>
      <c r="H16" s="175">
        <v>7.746478873239436E-2</v>
      </c>
      <c r="I16" s="216">
        <v>15</v>
      </c>
      <c r="J16" s="298">
        <v>8</v>
      </c>
      <c r="K16" s="175">
        <v>0</v>
      </c>
      <c r="L16" s="207">
        <v>5.9859154929577461</v>
      </c>
      <c r="M16" s="207">
        <v>2.8450704225352115</v>
      </c>
      <c r="N16" s="224">
        <v>0</v>
      </c>
      <c r="O16" s="217" t="s">
        <v>229</v>
      </c>
      <c r="P16" s="207">
        <v>119</v>
      </c>
      <c r="Q16" s="207">
        <v>3.2981927710843375</v>
      </c>
      <c r="R16" s="207">
        <v>0.59154929577464788</v>
      </c>
      <c r="S16" s="207">
        <v>3.9859154929577465</v>
      </c>
    </row>
    <row r="17" spans="1:19" x14ac:dyDescent="0.2">
      <c r="A17" s="284" t="s">
        <v>34</v>
      </c>
      <c r="B17" s="285" t="s">
        <v>93</v>
      </c>
      <c r="C17" s="285" t="s">
        <v>418</v>
      </c>
      <c r="D17" s="216">
        <v>5724</v>
      </c>
      <c r="E17" s="253">
        <v>-1.8181818181818188E-2</v>
      </c>
      <c r="F17" s="175">
        <v>0.60044057484527436</v>
      </c>
      <c r="G17" s="297">
        <v>7.990610328638498</v>
      </c>
      <c r="H17" s="175">
        <v>0.28979591836734692</v>
      </c>
      <c r="I17" s="216">
        <v>148</v>
      </c>
      <c r="J17" s="298">
        <v>8</v>
      </c>
      <c r="K17" s="175">
        <v>9.678546470999301E-2</v>
      </c>
      <c r="L17" s="207">
        <v>7.0612244897959187</v>
      </c>
      <c r="M17" s="207">
        <v>3.240816326530612</v>
      </c>
      <c r="N17" s="175">
        <v>8.1632653061224497E-3</v>
      </c>
      <c r="O17" s="217">
        <v>25.5</v>
      </c>
      <c r="P17" s="207">
        <v>146</v>
      </c>
      <c r="Q17" s="207">
        <v>4.3129477546741217</v>
      </c>
      <c r="R17" s="207">
        <v>0.95744680851063835</v>
      </c>
      <c r="S17" s="207">
        <v>85.195035460992912</v>
      </c>
    </row>
    <row r="18" spans="1:19" x14ac:dyDescent="0.2">
      <c r="A18" s="284" t="s">
        <v>53</v>
      </c>
      <c r="B18" s="285" t="s">
        <v>68</v>
      </c>
      <c r="C18" s="285" t="s">
        <v>427</v>
      </c>
      <c r="D18" s="216">
        <v>729</v>
      </c>
      <c r="E18" s="324">
        <v>0.39655172413793105</v>
      </c>
      <c r="F18" s="175">
        <v>0.39705882352941174</v>
      </c>
      <c r="G18" s="297">
        <v>7.1428571428571432</v>
      </c>
      <c r="H18" s="175">
        <v>0.3392857142857143</v>
      </c>
      <c r="I18" s="216">
        <v>47</v>
      </c>
      <c r="J18" s="298">
        <v>16</v>
      </c>
      <c r="K18" s="175">
        <v>0</v>
      </c>
      <c r="L18" s="207">
        <v>5.875</v>
      </c>
      <c r="M18" s="207">
        <v>2.3035714285714284</v>
      </c>
      <c r="N18" s="175">
        <v>0</v>
      </c>
      <c r="O18" s="217" t="s">
        <v>229</v>
      </c>
      <c r="P18" s="207">
        <v>70</v>
      </c>
      <c r="Q18" s="207">
        <v>3.1207133058984913</v>
      </c>
      <c r="R18" s="207">
        <v>4.3787878787878789</v>
      </c>
      <c r="S18" s="207">
        <v>6.4848484848484844</v>
      </c>
    </row>
    <row r="19" spans="1:19" x14ac:dyDescent="0.2">
      <c r="A19" s="284" t="s">
        <v>53</v>
      </c>
      <c r="B19" s="285" t="s">
        <v>78</v>
      </c>
      <c r="C19" s="285" t="s">
        <v>356</v>
      </c>
      <c r="D19" s="216">
        <v>2006</v>
      </c>
      <c r="E19" s="324">
        <v>0.18628030751034896</v>
      </c>
      <c r="F19" s="175">
        <v>0.62550670408481446</v>
      </c>
      <c r="G19" s="297">
        <v>4.75</v>
      </c>
      <c r="H19" s="175">
        <v>7.3809523809523811E-2</v>
      </c>
      <c r="I19" s="216">
        <v>359</v>
      </c>
      <c r="J19" s="298">
        <v>8</v>
      </c>
      <c r="K19" s="175">
        <v>0.31904287138584247</v>
      </c>
      <c r="L19" s="207">
        <v>8.8904761904761909</v>
      </c>
      <c r="M19" s="207">
        <v>3.573809523809524</v>
      </c>
      <c r="N19" s="175">
        <v>1.6666666666666666E-2</v>
      </c>
      <c r="O19" s="217">
        <v>31</v>
      </c>
      <c r="P19" s="207">
        <v>125</v>
      </c>
      <c r="Q19" s="207">
        <v>5.5907278165503493</v>
      </c>
      <c r="R19" s="207">
        <v>5.2132701421800945E-2</v>
      </c>
      <c r="S19" s="207">
        <v>8.4549763033175349</v>
      </c>
    </row>
    <row r="20" spans="1:19" ht="13.5" thickBot="1" x14ac:dyDescent="0.25">
      <c r="A20" s="284" t="s">
        <v>2</v>
      </c>
      <c r="B20" s="285" t="s">
        <v>8</v>
      </c>
      <c r="C20" s="285" t="s">
        <v>304</v>
      </c>
      <c r="D20" s="216">
        <v>7075</v>
      </c>
      <c r="E20" s="253">
        <v>-7.9734651404786638E-2</v>
      </c>
      <c r="F20" s="175">
        <v>0.95222072678331093</v>
      </c>
      <c r="G20" s="297">
        <v>5.1446078431372548</v>
      </c>
      <c r="H20" s="175">
        <v>6.5637065637065631E-2</v>
      </c>
      <c r="I20" s="216">
        <v>403</v>
      </c>
      <c r="J20" s="298">
        <v>10</v>
      </c>
      <c r="K20" s="175">
        <v>0.19406360424028268</v>
      </c>
      <c r="L20" s="207">
        <v>5.1100386100386102</v>
      </c>
      <c r="M20" s="207">
        <v>2.5308880308880308</v>
      </c>
      <c r="N20" s="175">
        <v>5.7915057915057912E-3</v>
      </c>
      <c r="O20" s="217">
        <v>28</v>
      </c>
      <c r="P20" s="207">
        <v>64</v>
      </c>
      <c r="Q20" s="207">
        <v>3.4259049773755654</v>
      </c>
      <c r="R20" s="207">
        <v>0.16881028938906753</v>
      </c>
      <c r="S20" s="207">
        <v>32.118971061093248</v>
      </c>
    </row>
    <row r="21" spans="1:19" ht="13.5" thickTop="1" x14ac:dyDescent="0.2">
      <c r="A21" s="739" t="s">
        <v>121</v>
      </c>
      <c r="B21" s="740"/>
      <c r="C21" s="741"/>
      <c r="D21" s="219">
        <v>19242</v>
      </c>
      <c r="E21" s="359">
        <v>-0.19198790600000001</v>
      </c>
      <c r="F21" s="220">
        <v>0.71870914699999999</v>
      </c>
      <c r="G21" s="362">
        <v>5.782234957</v>
      </c>
      <c r="H21" s="220">
        <v>0.113015873</v>
      </c>
      <c r="I21" s="219">
        <v>1139</v>
      </c>
      <c r="J21" s="360">
        <v>9</v>
      </c>
      <c r="K21" s="220">
        <v>0.184284378</v>
      </c>
      <c r="L21" s="361">
        <v>6.8679365079999997</v>
      </c>
      <c r="M21" s="361">
        <v>3.0882539680000001</v>
      </c>
      <c r="N21" s="220">
        <v>1.0793651E-2</v>
      </c>
      <c r="O21" s="360">
        <v>35</v>
      </c>
      <c r="P21" s="361">
        <v>87</v>
      </c>
      <c r="Q21" s="361">
        <v>3.6777054690000002</v>
      </c>
      <c r="R21" s="361">
        <v>0.46878547100000001</v>
      </c>
      <c r="S21" s="361">
        <v>29.464245179999999</v>
      </c>
    </row>
    <row r="22" spans="1:19" ht="21" customHeight="1" x14ac:dyDescent="0.2">
      <c r="A22" s="656"/>
      <c r="B22" s="742"/>
      <c r="C22" s="742"/>
      <c r="D22" s="742"/>
      <c r="E22" s="742"/>
      <c r="F22" s="742"/>
      <c r="G22" s="742"/>
      <c r="H22" s="742"/>
      <c r="I22" s="742"/>
      <c r="J22" s="742"/>
      <c r="K22" s="742"/>
      <c r="L22" s="742"/>
      <c r="M22" s="742"/>
      <c r="N22" s="742"/>
      <c r="O22" s="742"/>
      <c r="P22" s="302"/>
    </row>
    <row r="23" spans="1:19" x14ac:dyDescent="0.2">
      <c r="A23" s="22" t="s">
        <v>479</v>
      </c>
      <c r="B23" s="301"/>
      <c r="C23" s="301"/>
      <c r="D23" s="301"/>
      <c r="E23" s="301"/>
      <c r="F23" s="301"/>
      <c r="G23" s="301"/>
      <c r="H23" s="301"/>
      <c r="I23" s="301"/>
      <c r="J23" s="301"/>
      <c r="K23" s="301"/>
      <c r="L23" s="301"/>
      <c r="M23" s="301"/>
      <c r="N23" s="301"/>
      <c r="O23" s="301"/>
      <c r="P23" s="301"/>
    </row>
    <row r="28" spans="1:19" x14ac:dyDescent="0.2">
      <c r="A28" s="290"/>
    </row>
  </sheetData>
  <mergeCells count="11">
    <mergeCell ref="A1:A2"/>
    <mergeCell ref="B1:B2"/>
    <mergeCell ref="C1:C2"/>
    <mergeCell ref="A9:C9"/>
    <mergeCell ref="D1:R1"/>
    <mergeCell ref="A22:O22"/>
    <mergeCell ref="A12:A13"/>
    <mergeCell ref="B12:B13"/>
    <mergeCell ref="C12:C13"/>
    <mergeCell ref="A21:C21"/>
    <mergeCell ref="D12:S12"/>
  </mergeCells>
  <pageMargins left="0.19685039370078741" right="3.937007874015748E-2" top="0.74803149606299213" bottom="0.74803149606299213" header="0.31496062992125984" footer="0.31496062992125984"/>
  <pageSetup paperSize="9" scale="96" orientation="landscape" r:id="rId1"/>
  <headerFooter>
    <oddHeader>&amp;C&amp;"Arial,Gras"&amp;UANNEXE 6.o&amp;U : PMSI SSR – Activité 2017 – Description de l’activité Enfants et adolescents relative aux affections du système nerveux</oddHeader>
    <oddFooter>&amp;C&amp;8Soins de suite et de réadaptation (SSR) - Bilan PMSI 2017</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sheetPr>
  <dimension ref="A1:S18"/>
  <sheetViews>
    <sheetView workbookViewId="0">
      <selection activeCell="V72" sqref="V72"/>
    </sheetView>
  </sheetViews>
  <sheetFormatPr baseColWidth="10" defaultRowHeight="12.75" x14ac:dyDescent="0.2"/>
  <cols>
    <col min="1" max="1" width="3" style="303" customWidth="1"/>
    <col min="2" max="2" width="7.5703125" style="303" customWidth="1"/>
    <col min="3" max="3" width="10" style="303" customWidth="1"/>
    <col min="4" max="4" width="6.85546875" style="303" customWidth="1"/>
    <col min="5" max="5" width="6" style="303" customWidth="1"/>
    <col min="6" max="6" width="7.140625" style="303" customWidth="1"/>
    <col min="7" max="7" width="6.7109375" style="303" customWidth="1"/>
    <col min="8" max="10" width="6.42578125" style="303" customWidth="1"/>
    <col min="11" max="11" width="7.140625" style="303" customWidth="1"/>
    <col min="12" max="12" width="8.28515625" style="303" customWidth="1"/>
    <col min="13" max="13" width="6.85546875" style="303" customWidth="1"/>
    <col min="14" max="14" width="9.42578125" style="303" customWidth="1"/>
    <col min="15" max="15" width="10.42578125" style="303" customWidth="1"/>
    <col min="16" max="16" width="9.28515625" style="303" customWidth="1"/>
    <col min="17" max="19" width="10.28515625" style="303" customWidth="1"/>
    <col min="20" max="16384" width="11.42578125" style="303"/>
  </cols>
  <sheetData>
    <row r="1" spans="1:19" ht="15.75" customHeight="1" x14ac:dyDescent="0.2">
      <c r="A1" s="659" t="s">
        <v>112</v>
      </c>
      <c r="B1" s="659" t="s">
        <v>113</v>
      </c>
      <c r="C1" s="659" t="s">
        <v>114</v>
      </c>
      <c r="D1" s="745" t="s">
        <v>285</v>
      </c>
      <c r="E1" s="746"/>
      <c r="F1" s="746"/>
      <c r="G1" s="746"/>
      <c r="H1" s="746"/>
      <c r="I1" s="746"/>
      <c r="J1" s="746"/>
      <c r="K1" s="746"/>
      <c r="L1" s="746"/>
      <c r="M1" s="746"/>
      <c r="N1" s="746"/>
      <c r="O1" s="747"/>
      <c r="P1" s="747"/>
      <c r="Q1" s="747"/>
      <c r="R1" s="743"/>
    </row>
    <row r="2" spans="1:19" ht="90" x14ac:dyDescent="0.2">
      <c r="A2" s="729"/>
      <c r="B2" s="729"/>
      <c r="C2" s="729"/>
      <c r="D2" s="218" t="s">
        <v>115</v>
      </c>
      <c r="E2" s="218" t="s">
        <v>494</v>
      </c>
      <c r="F2" s="218" t="s">
        <v>295</v>
      </c>
      <c r="G2" s="218" t="s">
        <v>257</v>
      </c>
      <c r="H2" s="255" t="s">
        <v>149</v>
      </c>
      <c r="I2" s="218" t="s">
        <v>230</v>
      </c>
      <c r="J2" s="218" t="s">
        <v>233</v>
      </c>
      <c r="K2" s="218" t="s">
        <v>258</v>
      </c>
      <c r="L2" s="218" t="s">
        <v>259</v>
      </c>
      <c r="M2" s="218" t="s">
        <v>293</v>
      </c>
      <c r="N2" s="283" t="s">
        <v>232</v>
      </c>
      <c r="O2" s="283" t="s">
        <v>569</v>
      </c>
      <c r="P2" s="283" t="s">
        <v>260</v>
      </c>
      <c r="Q2" s="283" t="s">
        <v>378</v>
      </c>
      <c r="R2" s="283" t="s">
        <v>379</v>
      </c>
    </row>
    <row r="3" spans="1:19" s="308" customFormat="1" x14ac:dyDescent="0.2">
      <c r="A3" s="284" t="s">
        <v>21</v>
      </c>
      <c r="B3" s="285">
        <v>290000827</v>
      </c>
      <c r="C3" s="285" t="s">
        <v>424</v>
      </c>
      <c r="D3" s="216">
        <v>120</v>
      </c>
      <c r="E3" s="324">
        <v>1.5531914893617023</v>
      </c>
      <c r="F3" s="175">
        <v>1</v>
      </c>
      <c r="G3" s="216">
        <v>13</v>
      </c>
      <c r="H3" s="216">
        <v>5</v>
      </c>
      <c r="I3" s="281">
        <v>2</v>
      </c>
      <c r="J3" s="175">
        <v>0.91666666666666663</v>
      </c>
      <c r="K3" s="207">
        <v>12.916666666666666</v>
      </c>
      <c r="L3" s="207">
        <v>5.666666666666667</v>
      </c>
      <c r="M3" s="175">
        <v>0</v>
      </c>
      <c r="N3" s="217" t="s">
        <v>229</v>
      </c>
      <c r="O3" s="207">
        <v>39</v>
      </c>
      <c r="P3" s="207">
        <v>3.3809523809523809</v>
      </c>
      <c r="Q3" s="207">
        <v>0</v>
      </c>
      <c r="R3" s="207">
        <v>1.0769230769230769</v>
      </c>
    </row>
    <row r="4" spans="1:19" ht="13.5" thickBot="1" x14ac:dyDescent="0.25">
      <c r="A4" s="284" t="s">
        <v>21</v>
      </c>
      <c r="B4" s="285" t="s">
        <v>42</v>
      </c>
      <c r="C4" s="285" t="s">
        <v>426</v>
      </c>
      <c r="D4" s="216">
        <v>309</v>
      </c>
      <c r="E4" s="324">
        <v>0.17490494296577941</v>
      </c>
      <c r="F4" s="175">
        <v>0.8679775280898876</v>
      </c>
      <c r="G4" s="216">
        <v>30</v>
      </c>
      <c r="H4" s="216">
        <v>24</v>
      </c>
      <c r="I4" s="281">
        <v>15</v>
      </c>
      <c r="J4" s="175">
        <v>0</v>
      </c>
      <c r="K4" s="207">
        <v>6.1333333333333337</v>
      </c>
      <c r="L4" s="207">
        <v>3.1</v>
      </c>
      <c r="M4" s="175">
        <v>0</v>
      </c>
      <c r="N4" s="217" t="s">
        <v>229</v>
      </c>
      <c r="O4" s="207">
        <v>127</v>
      </c>
      <c r="P4" s="207">
        <v>4.375</v>
      </c>
      <c r="Q4" s="207">
        <v>2.6</v>
      </c>
      <c r="R4" s="207">
        <v>34.9</v>
      </c>
    </row>
    <row r="5" spans="1:19" ht="13.5" thickTop="1" x14ac:dyDescent="0.2">
      <c r="A5" s="739" t="s">
        <v>121</v>
      </c>
      <c r="B5" s="740"/>
      <c r="C5" s="741"/>
      <c r="D5" s="219">
        <v>429</v>
      </c>
      <c r="E5" s="359">
        <v>0.38387096774193541</v>
      </c>
      <c r="F5" s="220">
        <v>0.90126050420168069</v>
      </c>
      <c r="G5" s="219">
        <v>43</v>
      </c>
      <c r="H5" s="219">
        <v>29</v>
      </c>
      <c r="I5" s="360">
        <v>13</v>
      </c>
      <c r="J5" s="220">
        <v>0.25641025641025639</v>
      </c>
      <c r="K5" s="361">
        <v>8.0714285714285712</v>
      </c>
      <c r="L5" s="361">
        <v>3.8333333333333335</v>
      </c>
      <c r="M5" s="363">
        <v>0</v>
      </c>
      <c r="N5" s="364" t="s">
        <v>229</v>
      </c>
      <c r="O5" s="361">
        <v>114</v>
      </c>
      <c r="P5" s="361">
        <v>4.0858725761772856</v>
      </c>
      <c r="Q5" s="365">
        <v>1.8139534883720929</v>
      </c>
      <c r="R5" s="365">
        <v>24.674418604651162</v>
      </c>
    </row>
    <row r="7" spans="1:19" x14ac:dyDescent="0.2">
      <c r="B7" s="1"/>
    </row>
    <row r="8" spans="1:19" ht="15.75" x14ac:dyDescent="0.2">
      <c r="A8" s="659" t="s">
        <v>112</v>
      </c>
      <c r="B8" s="659" t="s">
        <v>113</v>
      </c>
      <c r="C8" s="659" t="s">
        <v>114</v>
      </c>
      <c r="D8" s="745" t="s">
        <v>286</v>
      </c>
      <c r="E8" s="746"/>
      <c r="F8" s="746"/>
      <c r="G8" s="746"/>
      <c r="H8" s="746"/>
      <c r="I8" s="746"/>
      <c r="J8" s="746"/>
      <c r="K8" s="746"/>
      <c r="L8" s="746"/>
      <c r="M8" s="746"/>
      <c r="N8" s="746"/>
      <c r="O8" s="747"/>
      <c r="P8" s="747"/>
      <c r="Q8" s="747"/>
      <c r="R8" s="747"/>
      <c r="S8" s="743"/>
    </row>
    <row r="9" spans="1:19" ht="101.25" x14ac:dyDescent="0.2">
      <c r="A9" s="729"/>
      <c r="B9" s="729"/>
      <c r="C9" s="729"/>
      <c r="D9" s="218" t="s">
        <v>115</v>
      </c>
      <c r="E9" s="218" t="s">
        <v>494</v>
      </c>
      <c r="F9" s="218" t="s">
        <v>296</v>
      </c>
      <c r="G9" s="218" t="s">
        <v>324</v>
      </c>
      <c r="H9" s="218" t="s">
        <v>329</v>
      </c>
      <c r="I9" s="255" t="s">
        <v>149</v>
      </c>
      <c r="J9" s="218" t="s">
        <v>230</v>
      </c>
      <c r="K9" s="218" t="s">
        <v>233</v>
      </c>
      <c r="L9" s="218" t="s">
        <v>258</v>
      </c>
      <c r="M9" s="218" t="s">
        <v>259</v>
      </c>
      <c r="N9" s="218" t="s">
        <v>293</v>
      </c>
      <c r="O9" s="283" t="s">
        <v>232</v>
      </c>
      <c r="P9" s="283" t="s">
        <v>569</v>
      </c>
      <c r="Q9" s="283" t="s">
        <v>260</v>
      </c>
      <c r="R9" s="283" t="s">
        <v>378</v>
      </c>
      <c r="S9" s="283" t="s">
        <v>379</v>
      </c>
    </row>
    <row r="10" spans="1:19" ht="13.5" thickBot="1" x14ac:dyDescent="0.25">
      <c r="A10" s="284" t="s">
        <v>21</v>
      </c>
      <c r="B10" s="285" t="s">
        <v>42</v>
      </c>
      <c r="C10" s="285" t="s">
        <v>426</v>
      </c>
      <c r="D10" s="216">
        <v>47</v>
      </c>
      <c r="E10" s="253">
        <v>6.8181818000000005E-2</v>
      </c>
      <c r="F10" s="175">
        <v>0.132022472</v>
      </c>
      <c r="G10" s="297">
        <v>4.2727272730000001</v>
      </c>
      <c r="H10" s="175">
        <v>0.18181818199999999</v>
      </c>
      <c r="I10" s="216">
        <v>11</v>
      </c>
      <c r="J10" s="298">
        <v>15</v>
      </c>
      <c r="K10" s="175">
        <v>0.127659574</v>
      </c>
      <c r="L10" s="207">
        <v>8.2727272729999992</v>
      </c>
      <c r="M10" s="207">
        <v>4.3636363640000004</v>
      </c>
      <c r="N10" s="175">
        <v>0</v>
      </c>
      <c r="O10" s="217" t="s">
        <v>229</v>
      </c>
      <c r="P10" s="207">
        <v>80</v>
      </c>
      <c r="Q10" s="207">
        <v>3.5957446810000002</v>
      </c>
      <c r="R10" s="207">
        <v>0.81818181800000001</v>
      </c>
      <c r="S10" s="207">
        <v>8.5454545450000001</v>
      </c>
    </row>
    <row r="11" spans="1:19" ht="13.5" thickTop="1" x14ac:dyDescent="0.2">
      <c r="A11" s="739" t="s">
        <v>121</v>
      </c>
      <c r="B11" s="740"/>
      <c r="C11" s="741"/>
      <c r="D11" s="219">
        <v>47</v>
      </c>
      <c r="E11" s="359">
        <v>6.8181818181818121E-2</v>
      </c>
      <c r="F11" s="220">
        <v>9.8739495798319324E-2</v>
      </c>
      <c r="G11" s="362">
        <v>4.2727272727272725</v>
      </c>
      <c r="H11" s="363">
        <v>0.18181818181818182</v>
      </c>
      <c r="I11" s="219">
        <v>11</v>
      </c>
      <c r="J11" s="360">
        <v>15</v>
      </c>
      <c r="K11" s="220">
        <v>0.1276595744680851</v>
      </c>
      <c r="L11" s="361">
        <v>8.2727272727272734</v>
      </c>
      <c r="M11" s="361">
        <v>4.3636363636363633</v>
      </c>
      <c r="N11" s="363">
        <v>0</v>
      </c>
      <c r="O11" s="364" t="s">
        <v>229</v>
      </c>
      <c r="P11" s="361">
        <v>80</v>
      </c>
      <c r="Q11" s="361">
        <v>3.5957446808510638</v>
      </c>
      <c r="R11" s="365">
        <v>0.81818181818181823</v>
      </c>
      <c r="S11" s="365">
        <v>8.545454545454545</v>
      </c>
    </row>
    <row r="12" spans="1:19" ht="21" customHeight="1" x14ac:dyDescent="0.2">
      <c r="A12" s="656"/>
      <c r="B12" s="742"/>
      <c r="C12" s="742"/>
      <c r="D12" s="742"/>
      <c r="E12" s="742"/>
      <c r="F12" s="742"/>
      <c r="G12" s="742"/>
      <c r="H12" s="742"/>
      <c r="I12" s="742"/>
      <c r="J12" s="742"/>
      <c r="K12" s="742"/>
      <c r="L12" s="742"/>
      <c r="M12" s="742"/>
      <c r="N12" s="742"/>
      <c r="O12" s="742"/>
      <c r="P12" s="302"/>
    </row>
    <row r="13" spans="1:19" x14ac:dyDescent="0.2">
      <c r="A13" s="22" t="s">
        <v>479</v>
      </c>
      <c r="B13" s="301"/>
      <c r="C13" s="301"/>
      <c r="D13" s="301"/>
      <c r="E13" s="301"/>
      <c r="F13" s="301"/>
      <c r="G13" s="301"/>
      <c r="H13" s="301"/>
      <c r="I13" s="301"/>
      <c r="J13" s="301"/>
      <c r="K13" s="301"/>
      <c r="L13" s="301"/>
      <c r="M13" s="301"/>
      <c r="N13" s="301"/>
      <c r="O13" s="301"/>
      <c r="P13" s="301"/>
    </row>
    <row r="18" spans="1:1" x14ac:dyDescent="0.2">
      <c r="A18" s="290"/>
    </row>
  </sheetData>
  <mergeCells count="11">
    <mergeCell ref="A12:O12"/>
    <mergeCell ref="A8:A9"/>
    <mergeCell ref="B8:B9"/>
    <mergeCell ref="C8:C9"/>
    <mergeCell ref="A11:C11"/>
    <mergeCell ref="D8:S8"/>
    <mergeCell ref="A5:C5"/>
    <mergeCell ref="A1:A2"/>
    <mergeCell ref="B1:B2"/>
    <mergeCell ref="C1:C2"/>
    <mergeCell ref="D1:R1"/>
  </mergeCells>
  <pageMargins left="0.19685039370078741" right="3.937007874015748E-2" top="0.74803149606299213" bottom="0.74803149606299213" header="0.31496062992125984" footer="0.31496062992125984"/>
  <pageSetup paperSize="9" scale="96" orientation="landscape" r:id="rId1"/>
  <headerFooter>
    <oddHeader>&amp;C&amp;"Arial,Gras"&amp;UANNEXE 6.p&amp;U : PMSI SSR – Activité 2017 – Description de l’activité Enfants et adolescents relative aux affections respiratoires</oddHeader>
    <oddFooter>&amp;C&amp;8Soins de suite et de réadaptation (SSR) - Bilan PMSI 2017</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sheetPr>
  <dimension ref="A1:S19"/>
  <sheetViews>
    <sheetView workbookViewId="0">
      <selection activeCell="V72" sqref="V72"/>
    </sheetView>
  </sheetViews>
  <sheetFormatPr baseColWidth="10" defaultRowHeight="12.75" x14ac:dyDescent="0.2"/>
  <cols>
    <col min="1" max="1" width="3" style="303" customWidth="1"/>
    <col min="2" max="2" width="7.5703125" style="303" customWidth="1"/>
    <col min="3" max="3" width="8.7109375" style="303" customWidth="1"/>
    <col min="4" max="4" width="6.85546875" style="303" customWidth="1"/>
    <col min="5" max="5" width="7.7109375" style="303" customWidth="1"/>
    <col min="6" max="6" width="7.140625" style="303" customWidth="1"/>
    <col min="7" max="7" width="6.7109375" style="303" customWidth="1"/>
    <col min="8" max="10" width="6.42578125" style="303" customWidth="1"/>
    <col min="11" max="11" width="7.140625" style="303" customWidth="1"/>
    <col min="12" max="12" width="8.28515625" style="303" customWidth="1"/>
    <col min="13" max="13" width="6.85546875" style="303" customWidth="1"/>
    <col min="14" max="15" width="9.42578125" style="303" customWidth="1"/>
    <col min="16" max="17" width="9.28515625" style="303" customWidth="1"/>
    <col min="18" max="19" width="8.5703125" style="303" customWidth="1"/>
    <col min="20" max="16384" width="11.42578125" style="303"/>
  </cols>
  <sheetData>
    <row r="1" spans="1:19" ht="15.75" customHeight="1" x14ac:dyDescent="0.2">
      <c r="A1" s="659" t="s">
        <v>112</v>
      </c>
      <c r="B1" s="659" t="s">
        <v>113</v>
      </c>
      <c r="C1" s="659" t="s">
        <v>114</v>
      </c>
      <c r="D1" s="745" t="s">
        <v>350</v>
      </c>
      <c r="E1" s="746"/>
      <c r="F1" s="746"/>
      <c r="G1" s="746"/>
      <c r="H1" s="746"/>
      <c r="I1" s="746"/>
      <c r="J1" s="746"/>
      <c r="K1" s="746"/>
      <c r="L1" s="746"/>
      <c r="M1" s="746"/>
      <c r="N1" s="746"/>
      <c r="O1" s="747"/>
      <c r="P1" s="747"/>
      <c r="Q1" s="747"/>
      <c r="R1" s="743"/>
    </row>
    <row r="2" spans="1:19" ht="90" x14ac:dyDescent="0.2">
      <c r="A2" s="729"/>
      <c r="B2" s="729"/>
      <c r="C2" s="729"/>
      <c r="D2" s="218" t="s">
        <v>115</v>
      </c>
      <c r="E2" s="218" t="s">
        <v>494</v>
      </c>
      <c r="F2" s="218" t="s">
        <v>295</v>
      </c>
      <c r="G2" s="218" t="s">
        <v>257</v>
      </c>
      <c r="H2" s="255" t="s">
        <v>149</v>
      </c>
      <c r="I2" s="218" t="s">
        <v>230</v>
      </c>
      <c r="J2" s="218" t="s">
        <v>233</v>
      </c>
      <c r="K2" s="218" t="s">
        <v>258</v>
      </c>
      <c r="L2" s="218" t="s">
        <v>259</v>
      </c>
      <c r="M2" s="218" t="s">
        <v>293</v>
      </c>
      <c r="N2" s="283" t="s">
        <v>232</v>
      </c>
      <c r="O2" s="283" t="s">
        <v>569</v>
      </c>
      <c r="P2" s="283" t="s">
        <v>260</v>
      </c>
      <c r="Q2" s="283" t="s">
        <v>378</v>
      </c>
      <c r="R2" s="283" t="s">
        <v>379</v>
      </c>
    </row>
    <row r="3" spans="1:19" s="308" customFormat="1" x14ac:dyDescent="0.2">
      <c r="A3" s="284" t="s">
        <v>21</v>
      </c>
      <c r="B3" s="285">
        <v>290000827</v>
      </c>
      <c r="C3" s="285" t="s">
        <v>424</v>
      </c>
      <c r="D3" s="216">
        <v>183</v>
      </c>
      <c r="E3" s="324">
        <v>9.1666666666666661</v>
      </c>
      <c r="F3" s="175">
        <v>0.49863760217983649</v>
      </c>
      <c r="G3" s="216">
        <v>14</v>
      </c>
      <c r="H3" s="216">
        <v>11</v>
      </c>
      <c r="I3" s="281">
        <v>4</v>
      </c>
      <c r="J3" s="175">
        <v>0.8797814207650273</v>
      </c>
      <c r="K3" s="207">
        <v>11.818181818181818</v>
      </c>
      <c r="L3" s="207">
        <v>5.8181818181818183</v>
      </c>
      <c r="M3" s="175">
        <v>9.0909090909090912E-2</v>
      </c>
      <c r="N3" s="217">
        <v>9</v>
      </c>
      <c r="O3" s="207">
        <v>5.5</v>
      </c>
      <c r="P3" s="207">
        <v>1.3703703703703705</v>
      </c>
      <c r="Q3" s="207">
        <v>0</v>
      </c>
      <c r="R3" s="207">
        <v>1.7857142857142858</v>
      </c>
    </row>
    <row r="4" spans="1:19" ht="13.5" thickBot="1" x14ac:dyDescent="0.25">
      <c r="A4" s="284" t="s">
        <v>21</v>
      </c>
      <c r="B4" s="285" t="s">
        <v>42</v>
      </c>
      <c r="C4" s="285" t="s">
        <v>426</v>
      </c>
      <c r="D4" s="216">
        <v>4062</v>
      </c>
      <c r="E4" s="324">
        <v>0.19681791396582193</v>
      </c>
      <c r="F4" s="175">
        <v>0.96622264509990485</v>
      </c>
      <c r="G4" s="216">
        <v>170</v>
      </c>
      <c r="H4" s="216">
        <v>67</v>
      </c>
      <c r="I4" s="281">
        <v>14</v>
      </c>
      <c r="J4" s="175">
        <v>0</v>
      </c>
      <c r="K4" s="207">
        <v>6.0235294117647058</v>
      </c>
      <c r="L4" s="207">
        <v>3.3058823529411763</v>
      </c>
      <c r="M4" s="175">
        <v>0</v>
      </c>
      <c r="N4" s="217" t="s">
        <v>229</v>
      </c>
      <c r="O4" s="207">
        <v>128</v>
      </c>
      <c r="P4" s="207">
        <v>1.623875968992248</v>
      </c>
      <c r="Q4" s="207">
        <v>20.264705882352942</v>
      </c>
      <c r="R4" s="207">
        <v>137.04117647058823</v>
      </c>
    </row>
    <row r="5" spans="1:19" ht="13.5" thickTop="1" x14ac:dyDescent="0.2">
      <c r="A5" s="739" t="s">
        <v>121</v>
      </c>
      <c r="B5" s="740"/>
      <c r="C5" s="741"/>
      <c r="D5" s="219">
        <v>4245</v>
      </c>
      <c r="E5" s="359">
        <v>0.24413833500000001</v>
      </c>
      <c r="F5" s="220">
        <v>0.92868081400000002</v>
      </c>
      <c r="G5" s="219">
        <v>184</v>
      </c>
      <c r="H5" s="219">
        <v>78</v>
      </c>
      <c r="I5" s="360">
        <v>14</v>
      </c>
      <c r="J5" s="220">
        <v>3.7926973000000003E-2</v>
      </c>
      <c r="K5" s="361">
        <v>6.3756906080000002</v>
      </c>
      <c r="L5" s="361">
        <v>3.4585635360000002</v>
      </c>
      <c r="M5" s="363">
        <v>5.5248620000000002E-3</v>
      </c>
      <c r="N5" s="364">
        <v>9</v>
      </c>
      <c r="O5" s="361">
        <v>127</v>
      </c>
      <c r="P5" s="361">
        <v>1.6136904759999999</v>
      </c>
      <c r="Q5" s="365">
        <v>18.722826090000002</v>
      </c>
      <c r="R5" s="365">
        <v>126.75</v>
      </c>
    </row>
    <row r="7" spans="1:19" x14ac:dyDescent="0.2">
      <c r="B7" s="1"/>
    </row>
    <row r="8" spans="1:19" ht="15.75" x14ac:dyDescent="0.2">
      <c r="A8" s="659" t="s">
        <v>112</v>
      </c>
      <c r="B8" s="659" t="s">
        <v>113</v>
      </c>
      <c r="C8" s="659" t="s">
        <v>114</v>
      </c>
      <c r="D8" s="745" t="s">
        <v>351</v>
      </c>
      <c r="E8" s="746"/>
      <c r="F8" s="746"/>
      <c r="G8" s="746"/>
      <c r="H8" s="746"/>
      <c r="I8" s="746"/>
      <c r="J8" s="746"/>
      <c r="K8" s="746"/>
      <c r="L8" s="746"/>
      <c r="M8" s="746"/>
      <c r="N8" s="746"/>
      <c r="O8" s="747"/>
      <c r="P8" s="747"/>
      <c r="Q8" s="747"/>
      <c r="R8" s="747"/>
      <c r="S8" s="743"/>
    </row>
    <row r="9" spans="1:19" ht="101.25" x14ac:dyDescent="0.2">
      <c r="A9" s="729"/>
      <c r="B9" s="729"/>
      <c r="C9" s="729"/>
      <c r="D9" s="218" t="s">
        <v>115</v>
      </c>
      <c r="E9" s="218" t="s">
        <v>494</v>
      </c>
      <c r="F9" s="218" t="s">
        <v>296</v>
      </c>
      <c r="G9" s="218" t="s">
        <v>324</v>
      </c>
      <c r="H9" s="218" t="s">
        <v>329</v>
      </c>
      <c r="I9" s="255" t="s">
        <v>149</v>
      </c>
      <c r="J9" s="218" t="s">
        <v>230</v>
      </c>
      <c r="K9" s="218" t="s">
        <v>233</v>
      </c>
      <c r="L9" s="218" t="s">
        <v>258</v>
      </c>
      <c r="M9" s="218" t="s">
        <v>259</v>
      </c>
      <c r="N9" s="218" t="s">
        <v>293</v>
      </c>
      <c r="O9" s="283" t="s">
        <v>232</v>
      </c>
      <c r="P9" s="283" t="s">
        <v>569</v>
      </c>
      <c r="Q9" s="283" t="s">
        <v>260</v>
      </c>
      <c r="R9" s="283" t="s">
        <v>378</v>
      </c>
      <c r="S9" s="283" t="s">
        <v>379</v>
      </c>
    </row>
    <row r="10" spans="1:19" s="308" customFormat="1" x14ac:dyDescent="0.2">
      <c r="A10" s="284" t="s">
        <v>21</v>
      </c>
      <c r="B10" s="285">
        <v>290000827</v>
      </c>
      <c r="C10" s="285" t="s">
        <v>514</v>
      </c>
      <c r="D10" s="216">
        <v>184</v>
      </c>
      <c r="E10" s="602">
        <v>60.333333333333336</v>
      </c>
      <c r="F10" s="175">
        <v>0.50136239782016345</v>
      </c>
      <c r="G10" s="297">
        <v>7.3076923076923075</v>
      </c>
      <c r="H10" s="175">
        <v>0.2857142857142857</v>
      </c>
      <c r="I10" s="216">
        <v>17</v>
      </c>
      <c r="J10" s="298">
        <v>2</v>
      </c>
      <c r="K10" s="175">
        <v>0.59782608695652173</v>
      </c>
      <c r="L10" s="207">
        <v>10.071428571428571</v>
      </c>
      <c r="M10" s="207">
        <v>4.1428571428571432</v>
      </c>
      <c r="N10" s="175">
        <v>0</v>
      </c>
      <c r="O10" s="217" t="s">
        <v>229</v>
      </c>
      <c r="P10" s="207">
        <v>22</v>
      </c>
      <c r="Q10" s="207">
        <v>2.7934782608695654</v>
      </c>
      <c r="R10" s="207">
        <v>0.15789473684210525</v>
      </c>
      <c r="S10" s="207">
        <v>3.8421052631578947</v>
      </c>
    </row>
    <row r="11" spans="1:19" ht="13.5" thickBot="1" x14ac:dyDescent="0.25">
      <c r="A11" s="284" t="s">
        <v>21</v>
      </c>
      <c r="B11" s="285" t="s">
        <v>42</v>
      </c>
      <c r="C11" s="285" t="s">
        <v>515</v>
      </c>
      <c r="D11" s="216">
        <v>142</v>
      </c>
      <c r="E11" s="324">
        <v>0.29090909090909101</v>
      </c>
      <c r="F11" s="175">
        <v>3.3777354900095147E-2</v>
      </c>
      <c r="G11" s="297">
        <v>1.1359999999999999</v>
      </c>
      <c r="H11" s="175">
        <v>7.1999999999999995E-2</v>
      </c>
      <c r="I11" s="216">
        <v>107</v>
      </c>
      <c r="J11" s="298">
        <v>14</v>
      </c>
      <c r="K11" s="175">
        <v>0</v>
      </c>
      <c r="L11" s="207">
        <v>4.1120000000000001</v>
      </c>
      <c r="M11" s="207">
        <v>2.1360000000000001</v>
      </c>
      <c r="N11" s="175">
        <v>0</v>
      </c>
      <c r="O11" s="217" t="s">
        <v>229</v>
      </c>
      <c r="P11" s="207">
        <v>106.5</v>
      </c>
      <c r="Q11" s="207">
        <v>2.535211267605634</v>
      </c>
      <c r="R11" s="207">
        <v>1.296</v>
      </c>
      <c r="S11" s="207">
        <v>3.5760000000000001</v>
      </c>
    </row>
    <row r="12" spans="1:19" ht="13.5" thickTop="1" x14ac:dyDescent="0.2">
      <c r="A12" s="739" t="s">
        <v>121</v>
      </c>
      <c r="B12" s="740"/>
      <c r="C12" s="741"/>
      <c r="D12" s="219">
        <v>326</v>
      </c>
      <c r="E12" s="359">
        <v>1.8849557522123894</v>
      </c>
      <c r="F12" s="220">
        <v>7.131918617370378E-2</v>
      </c>
      <c r="G12" s="362">
        <v>1.7173913043478262</v>
      </c>
      <c r="H12" s="220">
        <v>9.3525179856115109E-2</v>
      </c>
      <c r="I12" s="219">
        <v>124</v>
      </c>
      <c r="J12" s="360">
        <v>10</v>
      </c>
      <c r="K12" s="220">
        <v>0.33742331288343558</v>
      </c>
      <c r="L12" s="361">
        <v>4.7122302158273381</v>
      </c>
      <c r="M12" s="361">
        <v>2.3381294964028778</v>
      </c>
      <c r="N12" s="363">
        <v>0</v>
      </c>
      <c r="O12" s="364" t="s">
        <v>229</v>
      </c>
      <c r="P12" s="361">
        <v>60</v>
      </c>
      <c r="Q12" s="361">
        <v>2.6809815950920246</v>
      </c>
      <c r="R12" s="365">
        <v>1.1458333333333333</v>
      </c>
      <c r="S12" s="365">
        <v>3.6111111111111112</v>
      </c>
    </row>
    <row r="13" spans="1:19" ht="21" customHeight="1" x14ac:dyDescent="0.2">
      <c r="A13" s="656"/>
      <c r="B13" s="742"/>
      <c r="C13" s="742"/>
      <c r="D13" s="742"/>
      <c r="E13" s="742"/>
      <c r="F13" s="742"/>
      <c r="G13" s="742"/>
      <c r="H13" s="742"/>
      <c r="I13" s="742"/>
      <c r="J13" s="742"/>
      <c r="K13" s="742"/>
      <c r="L13" s="742"/>
      <c r="M13" s="742"/>
      <c r="N13" s="742"/>
      <c r="O13" s="742"/>
      <c r="P13" s="302"/>
    </row>
    <row r="14" spans="1:19" x14ac:dyDescent="0.2">
      <c r="A14" s="22" t="s">
        <v>479</v>
      </c>
      <c r="B14" s="301"/>
      <c r="C14" s="301"/>
      <c r="D14" s="301"/>
      <c r="E14" s="301"/>
      <c r="F14" s="301"/>
      <c r="G14" s="301"/>
      <c r="H14" s="301"/>
      <c r="I14" s="301"/>
      <c r="J14" s="301"/>
      <c r="K14" s="301"/>
      <c r="L14" s="301"/>
      <c r="M14" s="301"/>
      <c r="N14" s="301"/>
      <c r="O14" s="301"/>
      <c r="P14" s="301"/>
    </row>
    <row r="19" spans="1:1" x14ac:dyDescent="0.2">
      <c r="A19" s="290"/>
    </row>
  </sheetData>
  <mergeCells count="11">
    <mergeCell ref="A13:O13"/>
    <mergeCell ref="A1:A2"/>
    <mergeCell ref="B1:B2"/>
    <mergeCell ref="C1:C2"/>
    <mergeCell ref="A5:C5"/>
    <mergeCell ref="A8:A9"/>
    <mergeCell ref="B8:B9"/>
    <mergeCell ref="C8:C9"/>
    <mergeCell ref="A12:C12"/>
    <mergeCell ref="D1:R1"/>
    <mergeCell ref="D8:S8"/>
  </mergeCells>
  <pageMargins left="0.19685039370078741" right="7.874015748031496E-2" top="0.74803149606299213" bottom="0.74803149606299213" header="0.31496062992125984" footer="0.31496062992125984"/>
  <pageSetup paperSize="9" orientation="landscape" r:id="rId1"/>
  <headerFooter>
    <oddHeader xml:space="preserve">&amp;C&amp;"Arial,Gras"&amp;UANNEXE 6.q&amp;U : PMSI SSR – Activité 2017 – Description de l’activité Enfants et adolescents relative aux systèmes digestif, métabolique </oddHeader>
    <oddFooter>&amp;C&amp;8Soins de suite et de réadaptation (SSR) - Bilan PMSI 2017</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sheetPr>
  <dimension ref="A1:S17"/>
  <sheetViews>
    <sheetView workbookViewId="0">
      <selection activeCell="V72" sqref="V72"/>
    </sheetView>
  </sheetViews>
  <sheetFormatPr baseColWidth="10" defaultRowHeight="12.75" x14ac:dyDescent="0.2"/>
  <cols>
    <col min="1" max="1" width="3" style="304" customWidth="1"/>
    <col min="2" max="2" width="7.5703125" style="304" customWidth="1"/>
    <col min="3" max="3" width="13" style="304" customWidth="1"/>
    <col min="4" max="4" width="6.85546875" style="304" customWidth="1"/>
    <col min="5" max="5" width="6" style="304" customWidth="1"/>
    <col min="6" max="6" width="7.140625" style="304" customWidth="1"/>
    <col min="7" max="7" width="6.7109375" style="304" customWidth="1"/>
    <col min="8" max="10" width="6.42578125" style="304" customWidth="1"/>
    <col min="11" max="11" width="7.140625" style="304" customWidth="1"/>
    <col min="12" max="12" width="8.28515625" style="304" customWidth="1"/>
    <col min="13" max="13" width="6.85546875" style="304" customWidth="1"/>
    <col min="14" max="14" width="9.42578125" style="304" customWidth="1"/>
    <col min="15" max="15" width="10.42578125" style="304" customWidth="1"/>
    <col min="16" max="16" width="9.28515625" style="304" customWidth="1"/>
    <col min="17" max="19" width="10.42578125" style="304" customWidth="1"/>
    <col min="20" max="16384" width="11.42578125" style="304"/>
  </cols>
  <sheetData>
    <row r="1" spans="1:19" ht="15.75" customHeight="1" x14ac:dyDescent="0.2">
      <c r="A1" s="659" t="s">
        <v>112</v>
      </c>
      <c r="B1" s="659" t="s">
        <v>113</v>
      </c>
      <c r="C1" s="659" t="s">
        <v>114</v>
      </c>
      <c r="D1" s="745" t="s">
        <v>287</v>
      </c>
      <c r="E1" s="746"/>
      <c r="F1" s="746"/>
      <c r="G1" s="746"/>
      <c r="H1" s="746"/>
      <c r="I1" s="746"/>
      <c r="J1" s="746"/>
      <c r="K1" s="746"/>
      <c r="L1" s="746"/>
      <c r="M1" s="746"/>
      <c r="N1" s="746"/>
      <c r="O1" s="747"/>
      <c r="P1" s="747"/>
      <c r="Q1" s="743"/>
      <c r="R1" s="743"/>
    </row>
    <row r="2" spans="1:19" ht="90" x14ac:dyDescent="0.2">
      <c r="A2" s="729"/>
      <c r="B2" s="729"/>
      <c r="C2" s="729"/>
      <c r="D2" s="218" t="s">
        <v>115</v>
      </c>
      <c r="E2" s="218" t="s">
        <v>494</v>
      </c>
      <c r="F2" s="218" t="s">
        <v>295</v>
      </c>
      <c r="G2" s="218" t="s">
        <v>257</v>
      </c>
      <c r="H2" s="255" t="s">
        <v>149</v>
      </c>
      <c r="I2" s="218" t="s">
        <v>230</v>
      </c>
      <c r="J2" s="218" t="s">
        <v>233</v>
      </c>
      <c r="K2" s="218" t="s">
        <v>258</v>
      </c>
      <c r="L2" s="218" t="s">
        <v>259</v>
      </c>
      <c r="M2" s="218" t="s">
        <v>293</v>
      </c>
      <c r="N2" s="283" t="s">
        <v>232</v>
      </c>
      <c r="O2" s="283" t="s">
        <v>569</v>
      </c>
      <c r="P2" s="283" t="s">
        <v>260</v>
      </c>
      <c r="Q2" s="283" t="s">
        <v>378</v>
      </c>
      <c r="R2" s="283" t="s">
        <v>379</v>
      </c>
    </row>
    <row r="3" spans="1:19" ht="13.5" thickBot="1" x14ac:dyDescent="0.25">
      <c r="A3" s="284" t="s">
        <v>34</v>
      </c>
      <c r="B3" s="285" t="s">
        <v>93</v>
      </c>
      <c r="C3" s="285" t="s">
        <v>418</v>
      </c>
      <c r="D3" s="216">
        <v>318</v>
      </c>
      <c r="E3" s="324">
        <v>-0.32627118599999999</v>
      </c>
      <c r="F3" s="175">
        <v>0.69432314399999995</v>
      </c>
      <c r="G3" s="216">
        <v>36</v>
      </c>
      <c r="H3" s="216">
        <v>18</v>
      </c>
      <c r="I3" s="281">
        <v>5</v>
      </c>
      <c r="J3" s="175">
        <v>0.62578616399999998</v>
      </c>
      <c r="K3" s="207">
        <v>12.027777779999999</v>
      </c>
      <c r="L3" s="207">
        <v>6.4722222220000001</v>
      </c>
      <c r="M3" s="175">
        <v>0.38888888900000002</v>
      </c>
      <c r="N3" s="217">
        <v>12</v>
      </c>
      <c r="O3" s="207">
        <v>213</v>
      </c>
      <c r="P3" s="207">
        <v>3.888475836</v>
      </c>
      <c r="Q3" s="207">
        <v>9.0555555559999998</v>
      </c>
      <c r="R3" s="207">
        <v>48.305555560000002</v>
      </c>
    </row>
    <row r="4" spans="1:19" ht="13.5" thickTop="1" x14ac:dyDescent="0.2">
      <c r="A4" s="739" t="s">
        <v>121</v>
      </c>
      <c r="B4" s="740"/>
      <c r="C4" s="741"/>
      <c r="D4" s="219">
        <v>318</v>
      </c>
      <c r="E4" s="359">
        <v>-0.32627118599999999</v>
      </c>
      <c r="F4" s="220">
        <v>0.69432314399999995</v>
      </c>
      <c r="G4" s="219">
        <v>36</v>
      </c>
      <c r="H4" s="219">
        <v>18</v>
      </c>
      <c r="I4" s="360">
        <v>5</v>
      </c>
      <c r="J4" s="220">
        <v>0.62578616399999998</v>
      </c>
      <c r="K4" s="361">
        <v>12.027777779999999</v>
      </c>
      <c r="L4" s="361">
        <v>6.4722222220000001</v>
      </c>
      <c r="M4" s="363">
        <v>0.38888888900000002</v>
      </c>
      <c r="N4" s="364">
        <v>12</v>
      </c>
      <c r="O4" s="361">
        <v>213</v>
      </c>
      <c r="P4" s="365">
        <v>3.888475836</v>
      </c>
      <c r="Q4" s="361">
        <v>9.0555555559999998</v>
      </c>
      <c r="R4" s="365">
        <v>48.305555560000002</v>
      </c>
    </row>
    <row r="6" spans="1:19" x14ac:dyDescent="0.2">
      <c r="B6" s="1"/>
    </row>
    <row r="7" spans="1:19" ht="15.75" x14ac:dyDescent="0.2">
      <c r="A7" s="659" t="s">
        <v>112</v>
      </c>
      <c r="B7" s="659" t="s">
        <v>113</v>
      </c>
      <c r="C7" s="659" t="s">
        <v>114</v>
      </c>
      <c r="D7" s="745" t="s">
        <v>288</v>
      </c>
      <c r="E7" s="746"/>
      <c r="F7" s="746"/>
      <c r="G7" s="746"/>
      <c r="H7" s="746"/>
      <c r="I7" s="746"/>
      <c r="J7" s="746"/>
      <c r="K7" s="746"/>
      <c r="L7" s="746"/>
      <c r="M7" s="746"/>
      <c r="N7" s="746"/>
      <c r="O7" s="747"/>
      <c r="P7" s="747"/>
      <c r="Q7" s="747"/>
      <c r="R7" s="743"/>
      <c r="S7" s="743"/>
    </row>
    <row r="8" spans="1:19" ht="101.25" x14ac:dyDescent="0.2">
      <c r="A8" s="729"/>
      <c r="B8" s="729"/>
      <c r="C8" s="729"/>
      <c r="D8" s="218" t="s">
        <v>115</v>
      </c>
      <c r="E8" s="218" t="s">
        <v>494</v>
      </c>
      <c r="F8" s="218" t="s">
        <v>296</v>
      </c>
      <c r="G8" s="218" t="s">
        <v>324</v>
      </c>
      <c r="H8" s="218" t="s">
        <v>329</v>
      </c>
      <c r="I8" s="255" t="s">
        <v>149</v>
      </c>
      <c r="J8" s="218" t="s">
        <v>230</v>
      </c>
      <c r="K8" s="218" t="s">
        <v>233</v>
      </c>
      <c r="L8" s="218" t="s">
        <v>258</v>
      </c>
      <c r="M8" s="218" t="s">
        <v>259</v>
      </c>
      <c r="N8" s="218" t="s">
        <v>293</v>
      </c>
      <c r="O8" s="283" t="s">
        <v>232</v>
      </c>
      <c r="P8" s="283" t="s">
        <v>569</v>
      </c>
      <c r="Q8" s="283" t="s">
        <v>260</v>
      </c>
      <c r="R8" s="283" t="s">
        <v>378</v>
      </c>
      <c r="S8" s="283" t="s">
        <v>379</v>
      </c>
    </row>
    <row r="9" spans="1:19" ht="13.5" thickBot="1" x14ac:dyDescent="0.25">
      <c r="A9" s="284" t="s">
        <v>34</v>
      </c>
      <c r="B9" s="285" t="s">
        <v>93</v>
      </c>
      <c r="C9" s="285" t="s">
        <v>418</v>
      </c>
      <c r="D9" s="216">
        <v>140</v>
      </c>
      <c r="E9" s="324">
        <v>0.20689655200000001</v>
      </c>
      <c r="F9" s="175">
        <v>0.305676856</v>
      </c>
      <c r="G9" s="297">
        <v>1.161016949</v>
      </c>
      <c r="H9" s="175">
        <v>0.26271186400000002</v>
      </c>
      <c r="I9" s="216">
        <v>51</v>
      </c>
      <c r="J9" s="298">
        <v>3</v>
      </c>
      <c r="K9" s="175">
        <v>0.63571428600000002</v>
      </c>
      <c r="L9" s="207">
        <v>4.6218487389999998</v>
      </c>
      <c r="M9" s="207">
        <v>3.4453781509999999</v>
      </c>
      <c r="N9" s="175">
        <v>1.6806722999999999E-2</v>
      </c>
      <c r="O9" s="217">
        <v>70</v>
      </c>
      <c r="P9" s="207">
        <v>30</v>
      </c>
      <c r="Q9" s="207">
        <v>2.8571428999999999E-2</v>
      </c>
      <c r="R9" s="207">
        <v>9.9173553999999997E-2</v>
      </c>
      <c r="S9" s="207">
        <v>0.18181818199999999</v>
      </c>
    </row>
    <row r="10" spans="1:19" ht="13.5" thickTop="1" x14ac:dyDescent="0.2">
      <c r="A10" s="739" t="s">
        <v>121</v>
      </c>
      <c r="B10" s="740"/>
      <c r="C10" s="741"/>
      <c r="D10" s="219">
        <v>140</v>
      </c>
      <c r="E10" s="359">
        <v>0.20689655200000001</v>
      </c>
      <c r="F10" s="220">
        <v>0.305676856</v>
      </c>
      <c r="G10" s="362">
        <v>1.161016949</v>
      </c>
      <c r="H10" s="220">
        <v>0.26271186400000002</v>
      </c>
      <c r="I10" s="219">
        <v>51</v>
      </c>
      <c r="J10" s="360">
        <v>3</v>
      </c>
      <c r="K10" s="220">
        <v>0.63571428600000002</v>
      </c>
      <c r="L10" s="361">
        <v>4.6218487389999998</v>
      </c>
      <c r="M10" s="361">
        <v>3.4453781509999999</v>
      </c>
      <c r="N10" s="363">
        <v>1.6806722999999999E-2</v>
      </c>
      <c r="O10" s="364">
        <v>70</v>
      </c>
      <c r="P10" s="361">
        <v>30</v>
      </c>
      <c r="Q10" s="365">
        <v>2.8571428999999999E-2</v>
      </c>
      <c r="R10" s="365">
        <v>9.9173553999999997E-2</v>
      </c>
      <c r="S10" s="365">
        <v>0.18181818199999999</v>
      </c>
    </row>
    <row r="11" spans="1:19" ht="21" customHeight="1" x14ac:dyDescent="0.2">
      <c r="A11" s="656"/>
      <c r="B11" s="742"/>
      <c r="C11" s="742"/>
      <c r="D11" s="742"/>
      <c r="E11" s="742"/>
      <c r="F11" s="742"/>
      <c r="G11" s="742"/>
      <c r="H11" s="742"/>
      <c r="I11" s="742"/>
      <c r="J11" s="742"/>
      <c r="K11" s="742"/>
      <c r="L11" s="742"/>
      <c r="M11" s="742"/>
      <c r="N11" s="742"/>
      <c r="O11" s="742"/>
    </row>
    <row r="12" spans="1:19" x14ac:dyDescent="0.2">
      <c r="A12" s="22" t="s">
        <v>479</v>
      </c>
      <c r="B12" s="301"/>
      <c r="C12" s="301"/>
      <c r="D12" s="301"/>
      <c r="E12" s="301"/>
      <c r="F12" s="301"/>
      <c r="G12" s="301"/>
      <c r="H12" s="301"/>
      <c r="I12" s="301"/>
      <c r="J12" s="301"/>
      <c r="K12" s="301"/>
      <c r="L12" s="301"/>
      <c r="M12" s="301"/>
      <c r="N12" s="301"/>
      <c r="O12" s="301"/>
    </row>
    <row r="17" spans="1:1" x14ac:dyDescent="0.2">
      <c r="A17" s="290"/>
    </row>
  </sheetData>
  <mergeCells count="11">
    <mergeCell ref="A11:O11"/>
    <mergeCell ref="A1:A2"/>
    <mergeCell ref="B1:B2"/>
    <mergeCell ref="C1:C2"/>
    <mergeCell ref="A4:C4"/>
    <mergeCell ref="A7:A8"/>
    <mergeCell ref="B7:B8"/>
    <mergeCell ref="C7:C8"/>
    <mergeCell ref="A10:C10"/>
    <mergeCell ref="D7:S7"/>
    <mergeCell ref="D1:R1"/>
  </mergeCells>
  <pageMargins left="0.19685039370078741" right="3.937007874015748E-2" top="0.74803149606299213" bottom="0.74803149606299213" header="0.31496062992125984" footer="0.31496062992125984"/>
  <pageSetup paperSize="9" scale="96" orientation="landscape" r:id="rId1"/>
  <headerFooter>
    <oddHeader>&amp;C&amp;"Arial,Gras"&amp;UANNEXE 6.r&amp;U : PMSI SSR – Activité 2017 – Description de l’activité Enfants et adolescents relative aux affections des brûlés</oddHeader>
    <oddFooter>&amp;C&amp;8Soins de suite et de réadaptation (SSR) - Bilan PMSI 2017</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rgb="FF008000"/>
  </sheetPr>
  <dimension ref="A1:R31"/>
  <sheetViews>
    <sheetView zoomScaleNormal="100" workbookViewId="0">
      <selection activeCell="V72" sqref="V72"/>
    </sheetView>
  </sheetViews>
  <sheetFormatPr baseColWidth="10" defaultRowHeight="12.75" x14ac:dyDescent="0.2"/>
  <cols>
    <col min="3" max="12" width="9.42578125" customWidth="1"/>
  </cols>
  <sheetData>
    <row r="1" spans="1:18" ht="18.75" customHeight="1" x14ac:dyDescent="0.2">
      <c r="A1" s="756" t="s">
        <v>516</v>
      </c>
      <c r="B1" s="757"/>
      <c r="C1" s="757"/>
      <c r="D1" s="757"/>
      <c r="E1" s="757"/>
      <c r="F1" s="757"/>
      <c r="G1" s="757"/>
      <c r="H1" s="757"/>
      <c r="I1" s="757"/>
      <c r="J1" s="757"/>
      <c r="K1" s="757"/>
      <c r="L1" s="757"/>
      <c r="M1" s="758"/>
    </row>
    <row r="2" spans="1:18" ht="18.75" customHeight="1" x14ac:dyDescent="0.2">
      <c r="A2" s="759"/>
      <c r="B2" s="760"/>
      <c r="C2" s="763" t="s">
        <v>126</v>
      </c>
      <c r="D2" s="764"/>
      <c r="E2" s="764"/>
      <c r="F2" s="764"/>
      <c r="G2" s="764"/>
      <c r="H2" s="764"/>
      <c r="I2" s="764"/>
      <c r="J2" s="764"/>
      <c r="K2" s="764"/>
      <c r="L2" s="765"/>
      <c r="M2" s="761" t="s">
        <v>125</v>
      </c>
    </row>
    <row r="3" spans="1:18" ht="33.75" customHeight="1" x14ac:dyDescent="0.2">
      <c r="A3" s="760"/>
      <c r="B3" s="760"/>
      <c r="C3" s="62">
        <v>1</v>
      </c>
      <c r="D3" s="62">
        <v>2</v>
      </c>
      <c r="E3" s="62">
        <v>3</v>
      </c>
      <c r="F3" s="62">
        <v>4</v>
      </c>
      <c r="G3" s="62">
        <v>5</v>
      </c>
      <c r="H3" s="62">
        <v>6</v>
      </c>
      <c r="I3" s="62">
        <v>7</v>
      </c>
      <c r="J3" s="62">
        <v>8</v>
      </c>
      <c r="K3" s="63" t="s">
        <v>151</v>
      </c>
      <c r="L3" s="64" t="s">
        <v>162</v>
      </c>
      <c r="M3" s="762"/>
    </row>
    <row r="4" spans="1:18" ht="20.25" customHeight="1" x14ac:dyDescent="0.2">
      <c r="A4" s="766" t="s">
        <v>127</v>
      </c>
      <c r="B4" s="56" t="s">
        <v>21</v>
      </c>
      <c r="C4" s="168">
        <v>310045</v>
      </c>
      <c r="D4" s="169">
        <v>14169</v>
      </c>
      <c r="E4" s="169">
        <v>3266</v>
      </c>
      <c r="F4" s="169">
        <v>882</v>
      </c>
      <c r="G4" s="169">
        <v>1217</v>
      </c>
      <c r="H4" s="169">
        <v>472</v>
      </c>
      <c r="I4" s="169">
        <v>11298</v>
      </c>
      <c r="J4" s="169">
        <v>1714</v>
      </c>
      <c r="K4" s="169">
        <v>8377</v>
      </c>
      <c r="L4" s="169">
        <v>42</v>
      </c>
      <c r="M4" s="170">
        <f t="shared" ref="M4:M12" si="0">SUM(C4:L4)</f>
        <v>351482</v>
      </c>
    </row>
    <row r="5" spans="1:18" ht="20.25" customHeight="1" x14ac:dyDescent="0.2">
      <c r="A5" s="766"/>
      <c r="B5" s="56" t="s">
        <v>26</v>
      </c>
      <c r="C5" s="169">
        <v>15859</v>
      </c>
      <c r="D5" s="168">
        <v>194469</v>
      </c>
      <c r="E5" s="169">
        <v>7700</v>
      </c>
      <c r="F5" s="169">
        <v>510</v>
      </c>
      <c r="G5" s="169">
        <v>404</v>
      </c>
      <c r="H5" s="169">
        <v>140</v>
      </c>
      <c r="I5" s="169">
        <v>317</v>
      </c>
      <c r="J5" s="169">
        <v>324</v>
      </c>
      <c r="K5" s="169">
        <v>4186</v>
      </c>
      <c r="L5" s="169">
        <v>115</v>
      </c>
      <c r="M5" s="170">
        <f t="shared" si="0"/>
        <v>224024</v>
      </c>
    </row>
    <row r="6" spans="1:18" ht="20.25" customHeight="1" x14ac:dyDescent="0.2">
      <c r="A6" s="766"/>
      <c r="B6" s="56" t="s">
        <v>34</v>
      </c>
      <c r="C6" s="169">
        <v>4202</v>
      </c>
      <c r="D6" s="169">
        <v>9444</v>
      </c>
      <c r="E6" s="168">
        <v>181945</v>
      </c>
      <c r="F6" s="169">
        <v>15745</v>
      </c>
      <c r="G6" s="169">
        <v>2775</v>
      </c>
      <c r="H6" s="169">
        <v>836</v>
      </c>
      <c r="I6" s="169">
        <v>1709</v>
      </c>
      <c r="J6" s="169">
        <v>8822</v>
      </c>
      <c r="K6" s="169">
        <v>9957</v>
      </c>
      <c r="L6" s="169">
        <v>0</v>
      </c>
      <c r="M6" s="170">
        <f t="shared" si="0"/>
        <v>235435</v>
      </c>
    </row>
    <row r="7" spans="1:18" ht="20.25" customHeight="1" x14ac:dyDescent="0.2">
      <c r="A7" s="766"/>
      <c r="B7" s="56" t="s">
        <v>85</v>
      </c>
      <c r="C7" s="169">
        <v>88</v>
      </c>
      <c r="D7" s="169">
        <v>0</v>
      </c>
      <c r="E7" s="169">
        <v>400</v>
      </c>
      <c r="F7" s="168">
        <v>144034</v>
      </c>
      <c r="G7" s="169">
        <v>5027</v>
      </c>
      <c r="H7" s="169">
        <v>384</v>
      </c>
      <c r="I7" s="169">
        <v>222</v>
      </c>
      <c r="J7" s="169">
        <v>14128</v>
      </c>
      <c r="K7" s="169">
        <v>2843</v>
      </c>
      <c r="L7" s="169">
        <v>185</v>
      </c>
      <c r="M7" s="170">
        <f t="shared" si="0"/>
        <v>167311</v>
      </c>
    </row>
    <row r="8" spans="1:18" ht="20.25" customHeight="1" x14ac:dyDescent="0.2">
      <c r="A8" s="766"/>
      <c r="B8" s="56" t="s">
        <v>53</v>
      </c>
      <c r="C8" s="169">
        <v>2018</v>
      </c>
      <c r="D8" s="169">
        <v>769</v>
      </c>
      <c r="E8" s="169">
        <v>1259</v>
      </c>
      <c r="F8" s="169">
        <v>10314</v>
      </c>
      <c r="G8" s="168">
        <v>348933</v>
      </c>
      <c r="H8" s="169">
        <v>24187</v>
      </c>
      <c r="I8" s="169">
        <v>6492</v>
      </c>
      <c r="J8" s="169">
        <v>3593</v>
      </c>
      <c r="K8" s="169">
        <v>31590</v>
      </c>
      <c r="L8" s="169">
        <v>829</v>
      </c>
      <c r="M8" s="170">
        <f t="shared" si="0"/>
        <v>429984</v>
      </c>
    </row>
    <row r="9" spans="1:18" ht="20.25" customHeight="1" x14ac:dyDescent="0.2">
      <c r="A9" s="766"/>
      <c r="B9" s="56" t="s">
        <v>5</v>
      </c>
      <c r="C9" s="171">
        <v>0</v>
      </c>
      <c r="D9" s="169">
        <v>0</v>
      </c>
      <c r="E9" s="169">
        <v>48</v>
      </c>
      <c r="F9" s="169">
        <v>58</v>
      </c>
      <c r="G9" s="169">
        <v>8997</v>
      </c>
      <c r="H9" s="168">
        <v>114768</v>
      </c>
      <c r="I9" s="169">
        <v>3984</v>
      </c>
      <c r="J9" s="169">
        <v>587</v>
      </c>
      <c r="K9" s="169">
        <v>2082</v>
      </c>
      <c r="L9" s="169">
        <v>0</v>
      </c>
      <c r="M9" s="170">
        <f t="shared" si="0"/>
        <v>130524</v>
      </c>
    </row>
    <row r="10" spans="1:18" ht="20.25" customHeight="1" x14ac:dyDescent="0.2">
      <c r="A10" s="766"/>
      <c r="B10" s="56" t="s">
        <v>2</v>
      </c>
      <c r="C10" s="169">
        <v>1434</v>
      </c>
      <c r="D10" s="169">
        <v>112</v>
      </c>
      <c r="E10" s="169">
        <v>323</v>
      </c>
      <c r="F10" s="169">
        <v>468</v>
      </c>
      <c r="G10" s="169">
        <v>820</v>
      </c>
      <c r="H10" s="169">
        <v>4930</v>
      </c>
      <c r="I10" s="168">
        <v>185045</v>
      </c>
      <c r="J10" s="169">
        <v>4005</v>
      </c>
      <c r="K10" s="169">
        <v>3854</v>
      </c>
      <c r="L10" s="169">
        <v>92</v>
      </c>
      <c r="M10" s="170">
        <f t="shared" si="0"/>
        <v>201083</v>
      </c>
      <c r="R10" s="180"/>
    </row>
    <row r="11" spans="1:18" ht="20.25" customHeight="1" x14ac:dyDescent="0.2">
      <c r="A11" s="766"/>
      <c r="B11" s="56" t="s">
        <v>12</v>
      </c>
      <c r="C11" s="169">
        <v>732</v>
      </c>
      <c r="D11" s="169">
        <v>95</v>
      </c>
      <c r="E11" s="169">
        <v>1571</v>
      </c>
      <c r="F11" s="169">
        <v>2087</v>
      </c>
      <c r="G11" s="169">
        <v>331</v>
      </c>
      <c r="H11" s="169">
        <v>1395</v>
      </c>
      <c r="I11" s="169">
        <v>7154</v>
      </c>
      <c r="J11" s="168">
        <v>51446</v>
      </c>
      <c r="K11" s="169">
        <v>434</v>
      </c>
      <c r="L11" s="169">
        <v>0</v>
      </c>
      <c r="M11" s="170">
        <f t="shared" si="0"/>
        <v>65245</v>
      </c>
    </row>
    <row r="12" spans="1:18" ht="24" customHeight="1" x14ac:dyDescent="0.2">
      <c r="A12" s="767"/>
      <c r="B12" s="57" t="s">
        <v>151</v>
      </c>
      <c r="C12" s="172">
        <v>5909</v>
      </c>
      <c r="D12" s="172">
        <v>3923</v>
      </c>
      <c r="E12" s="172">
        <v>3498</v>
      </c>
      <c r="F12" s="172">
        <v>9054</v>
      </c>
      <c r="G12" s="172">
        <v>21478</v>
      </c>
      <c r="H12" s="172">
        <v>8233</v>
      </c>
      <c r="I12" s="172">
        <v>5303</v>
      </c>
      <c r="J12" s="172">
        <v>1545</v>
      </c>
      <c r="K12" s="173"/>
      <c r="L12" s="174">
        <v>251</v>
      </c>
      <c r="M12" s="170">
        <f t="shared" si="0"/>
        <v>59194</v>
      </c>
    </row>
    <row r="13" spans="1:18" ht="18.75" customHeight="1" x14ac:dyDescent="0.2">
      <c r="A13" s="768" t="s">
        <v>125</v>
      </c>
      <c r="B13" s="769"/>
      <c r="C13" s="170">
        <f t="shared" ref="C13:M13" si="1">SUM(C4:C12)</f>
        <v>340287</v>
      </c>
      <c r="D13" s="170">
        <f t="shared" si="1"/>
        <v>222981</v>
      </c>
      <c r="E13" s="170">
        <f t="shared" si="1"/>
        <v>200010</v>
      </c>
      <c r="F13" s="170">
        <f t="shared" si="1"/>
        <v>183152</v>
      </c>
      <c r="G13" s="170">
        <f t="shared" si="1"/>
        <v>389982</v>
      </c>
      <c r="H13" s="170">
        <f t="shared" si="1"/>
        <v>155345</v>
      </c>
      <c r="I13" s="170">
        <f t="shared" si="1"/>
        <v>221524</v>
      </c>
      <c r="J13" s="170">
        <f t="shared" si="1"/>
        <v>86164</v>
      </c>
      <c r="K13" s="170">
        <f t="shared" si="1"/>
        <v>63323</v>
      </c>
      <c r="L13" s="170">
        <f t="shared" si="1"/>
        <v>1514</v>
      </c>
      <c r="M13" s="170">
        <f t="shared" si="1"/>
        <v>1864282</v>
      </c>
    </row>
    <row r="14" spans="1:18" ht="18.75" customHeight="1" x14ac:dyDescent="0.2">
      <c r="A14" s="14"/>
      <c r="B14" s="14"/>
      <c r="C14" s="14"/>
      <c r="D14" s="14"/>
      <c r="E14" s="14"/>
      <c r="F14" s="14"/>
      <c r="G14" s="14"/>
      <c r="H14" s="14"/>
      <c r="I14" s="14"/>
      <c r="J14" s="14"/>
      <c r="K14" s="14"/>
      <c r="L14" s="14"/>
      <c r="M14" s="15"/>
    </row>
    <row r="15" spans="1:18" ht="18.75" customHeight="1" x14ac:dyDescent="0.2">
      <c r="A15" s="772"/>
      <c r="B15" s="773"/>
      <c r="C15" s="768" t="s">
        <v>128</v>
      </c>
      <c r="D15" s="770"/>
      <c r="E15" s="770"/>
      <c r="F15" s="770"/>
      <c r="G15" s="770"/>
      <c r="H15" s="770"/>
      <c r="I15" s="770"/>
      <c r="J15" s="770"/>
      <c r="K15" s="771"/>
      <c r="L15" s="17"/>
      <c r="M15" s="18"/>
    </row>
    <row r="16" spans="1:18" ht="18.75" customHeight="1" x14ac:dyDescent="0.2">
      <c r="A16" s="774"/>
      <c r="B16" s="775"/>
      <c r="C16" s="58">
        <v>1</v>
      </c>
      <c r="D16" s="58">
        <v>2</v>
      </c>
      <c r="E16" s="58">
        <v>3</v>
      </c>
      <c r="F16" s="58">
        <v>4</v>
      </c>
      <c r="G16" s="58">
        <v>5</v>
      </c>
      <c r="H16" s="58">
        <v>6</v>
      </c>
      <c r="I16" s="58">
        <v>7</v>
      </c>
      <c r="J16" s="58">
        <v>8</v>
      </c>
      <c r="K16" s="59" t="s">
        <v>139</v>
      </c>
      <c r="L16" s="19"/>
      <c r="M16" s="18"/>
    </row>
    <row r="17" spans="1:14" ht="18.75" customHeight="1" x14ac:dyDescent="0.2">
      <c r="A17" s="755" t="s">
        <v>372</v>
      </c>
      <c r="B17" s="755"/>
      <c r="C17" s="167">
        <v>9.2865780612346044E-2</v>
      </c>
      <c r="D17" s="167">
        <v>0.1340253889538843</v>
      </c>
      <c r="E17" s="167">
        <v>9.9318675285133148E-2</v>
      </c>
      <c r="F17" s="167">
        <v>0.21294893694738989</v>
      </c>
      <c r="G17" s="167">
        <v>9.918828715526537E-2</v>
      </c>
      <c r="H17" s="167">
        <v>0.26403338215241656</v>
      </c>
      <c r="I17" s="167">
        <v>0.19581913676139751</v>
      </c>
      <c r="J17" s="167">
        <v>0.38220245937637243</v>
      </c>
      <c r="K17" s="167">
        <v>3.3820435005003653E-2</v>
      </c>
      <c r="L17" s="16"/>
      <c r="M17" s="18"/>
    </row>
    <row r="18" spans="1:14" ht="18.75" customHeight="1" x14ac:dyDescent="0.2">
      <c r="A18" s="755" t="s">
        <v>517</v>
      </c>
      <c r="B18" s="755"/>
      <c r="C18" s="167">
        <f>(C13-C4)/C13</f>
        <v>8.8872040365926414E-2</v>
      </c>
      <c r="D18" s="167">
        <f>(D13-D5)/D13</f>
        <v>0.12786739677371614</v>
      </c>
      <c r="E18" s="167">
        <f>(E13-E6)/E13</f>
        <v>9.0320483975801211E-2</v>
      </c>
      <c r="F18" s="167">
        <f>(F13-F7)/F13</f>
        <v>0.21358216126496024</v>
      </c>
      <c r="G18" s="167">
        <f>(G13-G8)/G13</f>
        <v>0.10525870424788836</v>
      </c>
      <c r="H18" s="167">
        <f>(H13-H9)/H13</f>
        <v>0.26120570343429139</v>
      </c>
      <c r="I18" s="167">
        <f>(I13-I10)/I13</f>
        <v>0.16467290225889747</v>
      </c>
      <c r="J18" s="167">
        <f>(J13-J11)/J13</f>
        <v>0.40292929761849494</v>
      </c>
      <c r="K18" s="167">
        <f>M12/(M13-K13)</f>
        <v>3.2868044192011031E-2</v>
      </c>
      <c r="L18" s="16"/>
      <c r="M18" s="18"/>
    </row>
    <row r="19" spans="1:14" ht="18.75" customHeight="1" x14ac:dyDescent="0.2">
      <c r="A19" s="251" t="s">
        <v>373</v>
      </c>
      <c r="B19" s="48"/>
      <c r="C19" s="167">
        <v>0.11487233337017796</v>
      </c>
      <c r="D19" s="167">
        <v>0.14069126240508029</v>
      </c>
      <c r="E19" s="167">
        <v>0.24840682088918137</v>
      </c>
      <c r="F19" s="167">
        <v>0.13253090512954105</v>
      </c>
      <c r="G19" s="167">
        <v>0.19364749634867462</v>
      </c>
      <c r="H19" s="167">
        <v>0.13528207562563974</v>
      </c>
      <c r="I19" s="167">
        <v>8.2342309239241074E-2</v>
      </c>
      <c r="J19" s="167">
        <v>0.20039504909692912</v>
      </c>
      <c r="K19" s="167">
        <v>3.633115562904931E-2</v>
      </c>
    </row>
    <row r="20" spans="1:14" ht="18.75" customHeight="1" x14ac:dyDescent="0.2">
      <c r="A20" s="251" t="s">
        <v>518</v>
      </c>
      <c r="B20" s="48"/>
      <c r="C20" s="167">
        <f>(M4-C4)/M4</f>
        <v>0.11789223914738166</v>
      </c>
      <c r="D20" s="167">
        <f>(M5-D5)/M5</f>
        <v>0.1319278291611613</v>
      </c>
      <c r="E20" s="167">
        <f>(M6-E6)/M6</f>
        <v>0.2271964661159131</v>
      </c>
      <c r="F20" s="167">
        <f>(M7-F7)/M7</f>
        <v>0.13912414605136542</v>
      </c>
      <c r="G20" s="167">
        <f>(M8-G8)/M8</f>
        <v>0.18849771154275508</v>
      </c>
      <c r="H20" s="167">
        <f>(M9-H9)/M9</f>
        <v>0.12071343201250345</v>
      </c>
      <c r="I20" s="167">
        <f>(M10-I10)/M10</f>
        <v>7.9758109835242161E-2</v>
      </c>
      <c r="J20" s="167">
        <f>(M11-J11)/M11</f>
        <v>0.21149513372672235</v>
      </c>
      <c r="K20" s="167">
        <f>K13/(M13-M12)</f>
        <v>3.5080284174511159E-2</v>
      </c>
      <c r="L20" s="16"/>
      <c r="M20" s="18"/>
    </row>
    <row r="23" spans="1:14" x14ac:dyDescent="0.2">
      <c r="A23" s="22" t="s">
        <v>519</v>
      </c>
      <c r="B23" s="21"/>
      <c r="C23" s="21"/>
      <c r="D23" s="21"/>
      <c r="E23" s="21"/>
      <c r="F23" s="21"/>
      <c r="G23" s="21"/>
      <c r="H23" s="21"/>
      <c r="I23" s="21"/>
      <c r="J23" s="21"/>
      <c r="K23" s="21"/>
      <c r="L23" s="21"/>
      <c r="M23" s="21"/>
      <c r="N23" s="21"/>
    </row>
    <row r="24" spans="1:14" ht="8.25" customHeight="1" x14ac:dyDescent="0.2">
      <c r="A24" s="21"/>
      <c r="B24" s="21"/>
      <c r="C24" s="21"/>
      <c r="D24" s="21"/>
      <c r="E24" s="21"/>
      <c r="F24" s="21"/>
      <c r="G24" s="21"/>
      <c r="H24" s="21"/>
      <c r="I24" s="21"/>
      <c r="J24" s="21"/>
      <c r="K24" s="21"/>
      <c r="L24" s="21"/>
      <c r="M24" s="21"/>
      <c r="N24" s="21"/>
    </row>
    <row r="25" spans="1:14" ht="21" customHeight="1" x14ac:dyDescent="0.2">
      <c r="A25" s="754"/>
      <c r="B25" s="743"/>
      <c r="C25" s="743"/>
      <c r="D25" s="743"/>
      <c r="E25" s="743"/>
      <c r="F25" s="743"/>
      <c r="G25" s="743"/>
      <c r="H25" s="743"/>
      <c r="I25" s="743"/>
      <c r="J25" s="743"/>
      <c r="K25" s="743"/>
      <c r="L25" s="743"/>
      <c r="M25" s="743"/>
      <c r="N25" s="47"/>
    </row>
    <row r="26" spans="1:14" x14ac:dyDescent="0.2">
      <c r="A26" s="23"/>
      <c r="B26" s="23"/>
      <c r="C26" s="23"/>
      <c r="D26" s="23"/>
      <c r="E26" s="23"/>
      <c r="F26" s="23"/>
      <c r="G26" s="23"/>
      <c r="H26" s="23"/>
      <c r="I26" s="23"/>
      <c r="J26" s="23"/>
      <c r="K26" s="23"/>
      <c r="L26" s="23"/>
      <c r="M26" s="23"/>
      <c r="N26" s="23"/>
    </row>
    <row r="31" spans="1:14" x14ac:dyDescent="0.2">
      <c r="C31" s="25"/>
      <c r="D31" s="25"/>
      <c r="E31" s="25"/>
      <c r="F31" s="25"/>
      <c r="G31" s="25"/>
      <c r="H31" s="25"/>
      <c r="I31" s="25"/>
      <c r="J31" s="25"/>
    </row>
  </sheetData>
  <mergeCells count="11">
    <mergeCell ref="A25:M25"/>
    <mergeCell ref="A17:B17"/>
    <mergeCell ref="A1:M1"/>
    <mergeCell ref="A2:B3"/>
    <mergeCell ref="M2:M3"/>
    <mergeCell ref="C2:L2"/>
    <mergeCell ref="A4:A12"/>
    <mergeCell ref="A13:B13"/>
    <mergeCell ref="A18:B18"/>
    <mergeCell ref="C15:K15"/>
    <mergeCell ref="A15:B16"/>
  </mergeCells>
  <phoneticPr fontId="5" type="noConversion"/>
  <pageMargins left="0.98425196850393704" right="0.78740157480314965" top="0.59055118110236227" bottom="0.59055118110236227" header="0.19685039370078741" footer="0.19685039370078741"/>
  <pageSetup paperSize="9" orientation="landscape" r:id="rId1"/>
  <headerFooter alignWithMargins="0">
    <oddHeader>&amp;C&amp;"Arial,Gras"&amp;12&amp;UANNEXE 7.a&amp;U : PMSI SSR - Année &amp;K0000002017 - Etude des fuites et attractivités par territoire de santé</oddHeader>
    <oddFooter>&amp;C&amp;8Soins de suite et de réadaptation (SSR) - Bilan PMSI 2017</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tabColor rgb="FF008000"/>
  </sheetPr>
  <dimension ref="A1:P92"/>
  <sheetViews>
    <sheetView topLeftCell="A28" zoomScaleNormal="100" workbookViewId="0">
      <selection activeCell="V72" sqref="V72"/>
    </sheetView>
  </sheetViews>
  <sheetFormatPr baseColWidth="10" defaultColWidth="11.42578125" defaultRowHeight="11.25" x14ac:dyDescent="0.2"/>
  <cols>
    <col min="1" max="1" width="5.28515625" style="1" customWidth="1"/>
    <col min="2" max="2" width="11.42578125" style="1"/>
    <col min="3" max="3" width="40.28515625" style="1" customWidth="1"/>
    <col min="4" max="12" width="7.85546875" style="7" customWidth="1"/>
    <col min="13" max="13" width="11.42578125" style="7"/>
    <col min="14" max="16384" width="11.42578125" style="1"/>
  </cols>
  <sheetData>
    <row r="1" spans="1:15" x14ac:dyDescent="0.2">
      <c r="A1" s="729" t="s">
        <v>112</v>
      </c>
      <c r="B1" s="781" t="s">
        <v>113</v>
      </c>
      <c r="C1" s="781" t="s">
        <v>114</v>
      </c>
      <c r="D1" s="776" t="s">
        <v>126</v>
      </c>
      <c r="E1" s="776"/>
      <c r="F1" s="776"/>
      <c r="G1" s="776"/>
      <c r="H1" s="776"/>
      <c r="I1" s="776"/>
      <c r="J1" s="776"/>
      <c r="K1" s="776"/>
      <c r="L1" s="776"/>
      <c r="M1" s="776"/>
    </row>
    <row r="2" spans="1:15" s="9" customFormat="1" ht="45" x14ac:dyDescent="0.2">
      <c r="A2" s="780"/>
      <c r="B2" s="782"/>
      <c r="C2" s="782"/>
      <c r="D2" s="306" t="s">
        <v>129</v>
      </c>
      <c r="E2" s="306" t="s">
        <v>130</v>
      </c>
      <c r="F2" s="306" t="s">
        <v>131</v>
      </c>
      <c r="G2" s="306" t="s">
        <v>132</v>
      </c>
      <c r="H2" s="306" t="s">
        <v>133</v>
      </c>
      <c r="I2" s="306" t="s">
        <v>134</v>
      </c>
      <c r="J2" s="306" t="s">
        <v>135</v>
      </c>
      <c r="K2" s="306" t="s">
        <v>136</v>
      </c>
      <c r="L2" s="305" t="s">
        <v>354</v>
      </c>
      <c r="M2" s="306" t="s">
        <v>137</v>
      </c>
    </row>
    <row r="3" spans="1:15" x14ac:dyDescent="0.2">
      <c r="A3" s="11" t="s">
        <v>21</v>
      </c>
      <c r="B3" s="11" t="s">
        <v>20</v>
      </c>
      <c r="C3" s="10" t="s">
        <v>165</v>
      </c>
      <c r="D3" s="175">
        <v>0.88431004199999996</v>
      </c>
      <c r="E3" s="175">
        <v>5.6284467999999997E-2</v>
      </c>
      <c r="F3" s="175">
        <v>2.4619720000000001E-2</v>
      </c>
      <c r="G3" s="175">
        <v>1.499909E-3</v>
      </c>
      <c r="H3" s="175">
        <v>0</v>
      </c>
      <c r="I3" s="175">
        <v>0</v>
      </c>
      <c r="J3" s="175">
        <v>1.1090236999999999E-2</v>
      </c>
      <c r="K3" s="175">
        <v>1.065087E-2</v>
      </c>
      <c r="L3" s="175">
        <v>0</v>
      </c>
      <c r="M3" s="175">
        <v>1.1544755E-2</v>
      </c>
      <c r="O3" s="606"/>
    </row>
    <row r="4" spans="1:15" x14ac:dyDescent="0.2">
      <c r="A4" s="11" t="s">
        <v>21</v>
      </c>
      <c r="B4" s="11" t="s">
        <v>22</v>
      </c>
      <c r="C4" s="10" t="s">
        <v>23</v>
      </c>
      <c r="D4" s="175">
        <v>0.95920757300000004</v>
      </c>
      <c r="E4" s="175">
        <v>2.4592564000000001E-2</v>
      </c>
      <c r="F4" s="175">
        <v>8.9782379999999995E-3</v>
      </c>
      <c r="G4" s="175">
        <v>0</v>
      </c>
      <c r="H4" s="175">
        <v>0</v>
      </c>
      <c r="I4" s="175">
        <v>0</v>
      </c>
      <c r="J4" s="175">
        <v>0</v>
      </c>
      <c r="K4" s="175">
        <v>0</v>
      </c>
      <c r="L4" s="175">
        <v>0</v>
      </c>
      <c r="M4" s="175">
        <v>7.2216260000000001E-3</v>
      </c>
      <c r="O4" s="606"/>
    </row>
    <row r="5" spans="1:15" x14ac:dyDescent="0.2">
      <c r="A5" s="11" t="s">
        <v>21</v>
      </c>
      <c r="B5" s="11" t="s">
        <v>27</v>
      </c>
      <c r="C5" s="10" t="s">
        <v>166</v>
      </c>
      <c r="D5" s="175">
        <v>0.96009057499999995</v>
      </c>
      <c r="E5" s="175">
        <v>2.6889329E-2</v>
      </c>
      <c r="F5" s="175">
        <v>0</v>
      </c>
      <c r="G5" s="175">
        <v>0</v>
      </c>
      <c r="H5" s="175">
        <v>0</v>
      </c>
      <c r="I5" s="175">
        <v>0</v>
      </c>
      <c r="J5" s="175">
        <v>0</v>
      </c>
      <c r="K5" s="175">
        <v>0</v>
      </c>
      <c r="L5" s="175">
        <v>0</v>
      </c>
      <c r="M5" s="175">
        <v>1.3020096E-2</v>
      </c>
      <c r="O5" s="606"/>
    </row>
    <row r="6" spans="1:15" x14ac:dyDescent="0.2">
      <c r="A6" s="11" t="s">
        <v>21</v>
      </c>
      <c r="B6" s="11" t="s">
        <v>28</v>
      </c>
      <c r="C6" s="10" t="s">
        <v>167</v>
      </c>
      <c r="D6" s="175">
        <v>1</v>
      </c>
      <c r="E6" s="175">
        <v>0</v>
      </c>
      <c r="F6" s="175">
        <v>0</v>
      </c>
      <c r="G6" s="175">
        <v>0</v>
      </c>
      <c r="H6" s="175">
        <v>0</v>
      </c>
      <c r="I6" s="175">
        <v>0</v>
      </c>
      <c r="J6" s="175">
        <v>0</v>
      </c>
      <c r="K6" s="175">
        <v>0</v>
      </c>
      <c r="L6" s="175">
        <v>0</v>
      </c>
      <c r="M6" s="175">
        <v>0</v>
      </c>
      <c r="O6" s="606"/>
    </row>
    <row r="7" spans="1:15" x14ac:dyDescent="0.2">
      <c r="A7" s="11" t="s">
        <v>21</v>
      </c>
      <c r="B7" s="11" t="s">
        <v>29</v>
      </c>
      <c r="C7" s="10" t="s">
        <v>168</v>
      </c>
      <c r="D7" s="175">
        <v>0.84466946899999995</v>
      </c>
      <c r="E7" s="175">
        <v>8.9797479999999992E-3</v>
      </c>
      <c r="F7" s="175">
        <v>0</v>
      </c>
      <c r="G7" s="175">
        <v>0</v>
      </c>
      <c r="H7" s="175">
        <v>0</v>
      </c>
      <c r="I7" s="175">
        <v>0</v>
      </c>
      <c r="J7" s="176">
        <v>0.12858234599999999</v>
      </c>
      <c r="K7" s="175">
        <v>0</v>
      </c>
      <c r="L7" s="175">
        <v>0</v>
      </c>
      <c r="M7" s="175">
        <v>1.7768437000000002E-2</v>
      </c>
      <c r="O7" s="606"/>
    </row>
    <row r="8" spans="1:15" x14ac:dyDescent="0.2">
      <c r="A8" s="11" t="s">
        <v>21</v>
      </c>
      <c r="B8" s="11" t="s">
        <v>30</v>
      </c>
      <c r="C8" s="10" t="s">
        <v>31</v>
      </c>
      <c r="D8" s="175">
        <v>0.96709307499999997</v>
      </c>
      <c r="E8" s="175">
        <v>2.1261578999999999E-2</v>
      </c>
      <c r="F8" s="175">
        <v>1.5438909999999999E-3</v>
      </c>
      <c r="G8" s="175">
        <v>0</v>
      </c>
      <c r="H8" s="175">
        <v>0</v>
      </c>
      <c r="I8" s="175">
        <v>0</v>
      </c>
      <c r="J8" s="175">
        <v>8.8222300000000001E-4</v>
      </c>
      <c r="K8" s="175">
        <v>0</v>
      </c>
      <c r="L8" s="175">
        <v>0</v>
      </c>
      <c r="M8" s="175">
        <v>9.2192320000000008E-3</v>
      </c>
      <c r="O8" s="606"/>
    </row>
    <row r="9" spans="1:15" x14ac:dyDescent="0.2">
      <c r="A9" s="11" t="s">
        <v>21</v>
      </c>
      <c r="B9" s="11" t="s">
        <v>37</v>
      </c>
      <c r="C9" s="10" t="s">
        <v>169</v>
      </c>
      <c r="D9" s="175">
        <v>0.98950447399999997</v>
      </c>
      <c r="E9" s="175">
        <v>3.2117460000000001E-3</v>
      </c>
      <c r="F9" s="175">
        <v>1.0323470000000001E-3</v>
      </c>
      <c r="G9" s="175">
        <v>0</v>
      </c>
      <c r="H9" s="175">
        <v>2.408809E-3</v>
      </c>
      <c r="I9" s="175">
        <v>0</v>
      </c>
      <c r="J9" s="175">
        <v>0</v>
      </c>
      <c r="K9" s="175">
        <v>0</v>
      </c>
      <c r="L9" s="175">
        <v>0</v>
      </c>
      <c r="M9" s="175">
        <v>3.8426240000000002E-3</v>
      </c>
      <c r="O9" s="606"/>
    </row>
    <row r="10" spans="1:15" x14ac:dyDescent="0.2">
      <c r="A10" s="11" t="s">
        <v>21</v>
      </c>
      <c r="B10" s="11" t="s">
        <v>317</v>
      </c>
      <c r="C10" s="10" t="s">
        <v>318</v>
      </c>
      <c r="D10" s="175">
        <v>0.95633359600000001</v>
      </c>
      <c r="E10" s="175">
        <v>1.7702596000000001E-2</v>
      </c>
      <c r="F10" s="175">
        <v>0</v>
      </c>
      <c r="G10" s="175">
        <v>0</v>
      </c>
      <c r="H10" s="175">
        <v>1.8489378000000001E-2</v>
      </c>
      <c r="I10" s="175">
        <v>0</v>
      </c>
      <c r="J10" s="175">
        <v>3.1471279999999999E-3</v>
      </c>
      <c r="K10" s="175">
        <v>0</v>
      </c>
      <c r="L10" s="175">
        <v>0</v>
      </c>
      <c r="M10" s="175">
        <v>4.3273010000000004E-3</v>
      </c>
      <c r="O10" s="606"/>
    </row>
    <row r="11" spans="1:15" x14ac:dyDescent="0.2">
      <c r="A11" s="11" t="s">
        <v>21</v>
      </c>
      <c r="B11" s="11" t="s">
        <v>38</v>
      </c>
      <c r="C11" s="10" t="s">
        <v>170</v>
      </c>
      <c r="D11" s="175">
        <v>0.991049713</v>
      </c>
      <c r="E11" s="175">
        <v>0</v>
      </c>
      <c r="F11" s="175">
        <v>0</v>
      </c>
      <c r="G11" s="175">
        <v>0</v>
      </c>
      <c r="H11" s="175">
        <v>0</v>
      </c>
      <c r="I11" s="175">
        <v>0</v>
      </c>
      <c r="J11" s="175">
        <v>0</v>
      </c>
      <c r="K11" s="175">
        <v>0</v>
      </c>
      <c r="L11" s="175">
        <v>0</v>
      </c>
      <c r="M11" s="175">
        <v>8.9502869999999995E-3</v>
      </c>
      <c r="O11" s="606"/>
    </row>
    <row r="12" spans="1:15" x14ac:dyDescent="0.2">
      <c r="A12" s="11" t="s">
        <v>21</v>
      </c>
      <c r="B12" s="11" t="s">
        <v>40</v>
      </c>
      <c r="C12" s="10" t="s">
        <v>367</v>
      </c>
      <c r="D12" s="175">
        <v>0.931537112</v>
      </c>
      <c r="E12" s="175">
        <v>1.158736E-2</v>
      </c>
      <c r="F12" s="175">
        <v>0</v>
      </c>
      <c r="G12" s="175">
        <v>3.2487899999999998E-4</v>
      </c>
      <c r="H12" s="175">
        <v>2.880596E-3</v>
      </c>
      <c r="I12" s="175">
        <v>5.4146499999999998E-4</v>
      </c>
      <c r="J12" s="175">
        <v>2.4149357999999999E-2</v>
      </c>
      <c r="K12" s="175">
        <v>2.7289860000000001E-3</v>
      </c>
      <c r="L12" s="175">
        <v>0</v>
      </c>
      <c r="M12" s="175">
        <v>2.6250243999999999E-2</v>
      </c>
      <c r="O12" s="606"/>
    </row>
    <row r="13" spans="1:15" x14ac:dyDescent="0.2">
      <c r="A13" s="11" t="s">
        <v>21</v>
      </c>
      <c r="B13" s="11" t="s">
        <v>41</v>
      </c>
      <c r="C13" s="10" t="s">
        <v>321</v>
      </c>
      <c r="D13" s="175">
        <v>0.80973916000000001</v>
      </c>
      <c r="E13" s="175">
        <v>8.3310114000000005E-2</v>
      </c>
      <c r="F13" s="175">
        <v>1.4938809000000001E-2</v>
      </c>
      <c r="G13" s="175">
        <v>9.2590610000000007E-3</v>
      </c>
      <c r="H13" s="175">
        <v>4.1794370000000003E-3</v>
      </c>
      <c r="I13" s="175">
        <v>3.450715E-3</v>
      </c>
      <c r="J13" s="175">
        <v>4.5973808999999997E-2</v>
      </c>
      <c r="K13" s="175">
        <v>6.0655420000000002E-3</v>
      </c>
      <c r="L13" s="175">
        <v>0</v>
      </c>
      <c r="M13" s="175">
        <v>2.3083353000000001E-2</v>
      </c>
      <c r="O13" s="606"/>
    </row>
    <row r="14" spans="1:15" x14ac:dyDescent="0.2">
      <c r="A14" s="11" t="s">
        <v>21</v>
      </c>
      <c r="B14" s="11" t="s">
        <v>42</v>
      </c>
      <c r="C14" s="10" t="s">
        <v>322</v>
      </c>
      <c r="D14" s="175">
        <v>0.812996948</v>
      </c>
      <c r="E14" s="175">
        <v>5.2059388999999998E-2</v>
      </c>
      <c r="F14" s="175">
        <v>1.2378943E-2</v>
      </c>
      <c r="G14" s="175">
        <v>4.0886309999999997E-3</v>
      </c>
      <c r="H14" s="175">
        <v>1.1700644E-2</v>
      </c>
      <c r="I14" s="175">
        <v>4.4843050000000001E-3</v>
      </c>
      <c r="J14" s="175">
        <v>4.4466217000000002E-2</v>
      </c>
      <c r="K14" s="175">
        <v>7.0656069999999998E-3</v>
      </c>
      <c r="L14" s="175">
        <v>0</v>
      </c>
      <c r="M14" s="175">
        <v>5.0759316999999998E-2</v>
      </c>
      <c r="O14" s="606"/>
    </row>
    <row r="15" spans="1:15" x14ac:dyDescent="0.2">
      <c r="A15" s="11" t="s">
        <v>21</v>
      </c>
      <c r="B15" s="11" t="s">
        <v>256</v>
      </c>
      <c r="C15" s="10" t="s">
        <v>323</v>
      </c>
      <c r="D15" s="175">
        <v>0.73583719700000005</v>
      </c>
      <c r="E15" s="175">
        <v>0.12516696799999999</v>
      </c>
      <c r="F15" s="175">
        <v>7.3072989999999997E-3</v>
      </c>
      <c r="G15" s="175">
        <v>0</v>
      </c>
      <c r="H15" s="175">
        <v>0</v>
      </c>
      <c r="I15" s="175">
        <v>3.7715090000000001E-3</v>
      </c>
      <c r="J15" s="175">
        <v>0.10340221600000001</v>
      </c>
      <c r="K15" s="175">
        <v>1.3828867999999999E-2</v>
      </c>
      <c r="L15" s="175">
        <v>0</v>
      </c>
      <c r="M15" s="175">
        <v>1.0685943E-2</v>
      </c>
      <c r="O15" s="606"/>
    </row>
    <row r="16" spans="1:15" x14ac:dyDescent="0.2">
      <c r="A16" s="11" t="s">
        <v>21</v>
      </c>
      <c r="B16" s="11" t="s">
        <v>45</v>
      </c>
      <c r="C16" s="10" t="s">
        <v>171</v>
      </c>
      <c r="D16" s="175">
        <v>1.2612613E-2</v>
      </c>
      <c r="E16" s="175">
        <v>0</v>
      </c>
      <c r="F16" s="175">
        <v>1.2612613E-2</v>
      </c>
      <c r="G16" s="175">
        <v>3.7837837999999999E-2</v>
      </c>
      <c r="H16" s="175">
        <v>2.5225225E-2</v>
      </c>
      <c r="I16" s="175">
        <v>0</v>
      </c>
      <c r="J16" s="175">
        <v>2.5225225E-2</v>
      </c>
      <c r="K16" s="175">
        <v>0</v>
      </c>
      <c r="L16" s="175">
        <v>0</v>
      </c>
      <c r="M16" s="177">
        <v>0.88648648600000002</v>
      </c>
      <c r="O16" s="606"/>
    </row>
    <row r="17" spans="1:16" ht="12" thickBot="1" x14ac:dyDescent="0.25">
      <c r="A17" s="49" t="s">
        <v>21</v>
      </c>
      <c r="B17" s="49" t="s">
        <v>47</v>
      </c>
      <c r="C17" s="28" t="s">
        <v>48</v>
      </c>
      <c r="D17" s="178">
        <v>0.88643033500000001</v>
      </c>
      <c r="E17" s="178">
        <v>1.6280803E-2</v>
      </c>
      <c r="F17" s="178">
        <v>8.1520500000000005E-4</v>
      </c>
      <c r="G17" s="178">
        <v>1.79345E-3</v>
      </c>
      <c r="H17" s="178">
        <v>3.5170259999999999E-3</v>
      </c>
      <c r="I17" s="178">
        <v>0</v>
      </c>
      <c r="J17" s="178">
        <v>6.7568826999999998E-2</v>
      </c>
      <c r="K17" s="178">
        <v>1.1878699999999999E-3</v>
      </c>
      <c r="L17" s="178">
        <v>9.7824600000000011E-4</v>
      </c>
      <c r="M17" s="178">
        <v>2.1428239000000002E-2</v>
      </c>
      <c r="O17" s="606"/>
    </row>
    <row r="18" spans="1:16" s="9" customFormat="1" ht="12" thickTop="1" x14ac:dyDescent="0.2">
      <c r="A18" s="777" t="s">
        <v>140</v>
      </c>
      <c r="B18" s="778"/>
      <c r="C18" s="779"/>
      <c r="D18" s="179">
        <v>0.88210776099999999</v>
      </c>
      <c r="E18" s="179">
        <v>4.0312163999999998E-2</v>
      </c>
      <c r="F18" s="179">
        <v>9.2920829999999996E-3</v>
      </c>
      <c r="G18" s="179">
        <v>2.5093749999999999E-3</v>
      </c>
      <c r="H18" s="179">
        <v>3.4624819999999998E-3</v>
      </c>
      <c r="I18" s="179">
        <v>1.342885E-3</v>
      </c>
      <c r="J18" s="179">
        <v>3.2143893999999999E-2</v>
      </c>
      <c r="K18" s="179">
        <v>4.8764940000000003E-3</v>
      </c>
      <c r="L18" s="179">
        <v>1.19494E-4</v>
      </c>
      <c r="M18" s="179">
        <v>2.3833368000000001E-2</v>
      </c>
      <c r="P18" s="1"/>
    </row>
    <row r="19" spans="1:16" x14ac:dyDescent="0.2">
      <c r="A19" s="11" t="s">
        <v>26</v>
      </c>
      <c r="B19" s="11" t="s">
        <v>24</v>
      </c>
      <c r="C19" s="10" t="s">
        <v>25</v>
      </c>
      <c r="D19" s="175">
        <v>4.2889267000000002E-2</v>
      </c>
      <c r="E19" s="175">
        <v>0.939998903</v>
      </c>
      <c r="F19" s="175">
        <v>0</v>
      </c>
      <c r="G19" s="175">
        <v>0</v>
      </c>
      <c r="H19" s="175">
        <v>3.6198100000000002E-3</v>
      </c>
      <c r="I19" s="175">
        <v>0</v>
      </c>
      <c r="J19" s="175">
        <v>0</v>
      </c>
      <c r="K19" s="175">
        <v>0</v>
      </c>
      <c r="L19" s="175">
        <v>0</v>
      </c>
      <c r="M19" s="175">
        <v>1.349202E-2</v>
      </c>
      <c r="O19" s="606"/>
    </row>
    <row r="20" spans="1:16" x14ac:dyDescent="0.2">
      <c r="A20" s="11" t="s">
        <v>26</v>
      </c>
      <c r="B20" s="11" t="s">
        <v>35</v>
      </c>
      <c r="C20" s="10" t="s">
        <v>236</v>
      </c>
      <c r="D20" s="175">
        <v>1.5677516999999998E-2</v>
      </c>
      <c r="E20" s="175">
        <v>0.95064401899999995</v>
      </c>
      <c r="F20" s="175">
        <v>1.8587444000000002E-2</v>
      </c>
      <c r="G20" s="175">
        <v>0</v>
      </c>
      <c r="H20" s="175">
        <v>4.73709E-4</v>
      </c>
      <c r="I20" s="175">
        <v>0</v>
      </c>
      <c r="J20" s="175">
        <v>3.1580600000000002E-4</v>
      </c>
      <c r="K20" s="175">
        <v>1.127879E-3</v>
      </c>
      <c r="L20" s="175">
        <v>0</v>
      </c>
      <c r="M20" s="175">
        <v>1.3173626000000001E-2</v>
      </c>
      <c r="O20" s="606"/>
    </row>
    <row r="21" spans="1:16" x14ac:dyDescent="0.2">
      <c r="A21" s="11" t="s">
        <v>26</v>
      </c>
      <c r="B21" s="11" t="s">
        <v>39</v>
      </c>
      <c r="C21" s="10" t="s">
        <v>172</v>
      </c>
      <c r="D21" s="175">
        <v>0</v>
      </c>
      <c r="E21" s="175">
        <v>0.99287397899999996</v>
      </c>
      <c r="F21" s="175">
        <v>1.3703890000000001E-3</v>
      </c>
      <c r="G21" s="175">
        <v>1.1511259999999999E-3</v>
      </c>
      <c r="H21" s="175">
        <v>0</v>
      </c>
      <c r="I21" s="175">
        <v>0</v>
      </c>
      <c r="J21" s="175">
        <v>0</v>
      </c>
      <c r="K21" s="175">
        <v>0</v>
      </c>
      <c r="L21" s="175">
        <v>9.8667999999999998E-4</v>
      </c>
      <c r="M21" s="175">
        <v>3.6178260000000002E-3</v>
      </c>
      <c r="O21" s="606"/>
    </row>
    <row r="22" spans="1:16" x14ac:dyDescent="0.2">
      <c r="A22" s="11" t="s">
        <v>26</v>
      </c>
      <c r="B22" s="11" t="s">
        <v>43</v>
      </c>
      <c r="C22" s="10" t="s">
        <v>173</v>
      </c>
      <c r="D22" s="175">
        <v>2.7150486000000001E-2</v>
      </c>
      <c r="E22" s="175">
        <v>0.91362671299999998</v>
      </c>
      <c r="F22" s="175">
        <v>5.5169530000000001E-2</v>
      </c>
      <c r="G22" s="175">
        <v>1.8336229999999999E-3</v>
      </c>
      <c r="H22" s="175">
        <v>0</v>
      </c>
      <c r="I22" s="175">
        <v>0</v>
      </c>
      <c r="J22" s="175">
        <v>0</v>
      </c>
      <c r="K22" s="175">
        <v>1.0937399999999999E-3</v>
      </c>
      <c r="L22" s="175">
        <v>0</v>
      </c>
      <c r="M22" s="175">
        <v>1.125909E-3</v>
      </c>
      <c r="O22" s="606"/>
    </row>
    <row r="23" spans="1:16" x14ac:dyDescent="0.2">
      <c r="A23" s="11" t="s">
        <v>26</v>
      </c>
      <c r="B23" s="11" t="s">
        <v>44</v>
      </c>
      <c r="C23" s="10" t="s">
        <v>174</v>
      </c>
      <c r="D23" s="175">
        <v>0.18100022499999999</v>
      </c>
      <c r="E23" s="175">
        <v>0.73166379199999998</v>
      </c>
      <c r="F23" s="175">
        <v>2.4413285999999999E-2</v>
      </c>
      <c r="G23" s="175">
        <v>5.2635529999999998E-3</v>
      </c>
      <c r="H23" s="175">
        <v>4.3787959999999999E-3</v>
      </c>
      <c r="I23" s="175">
        <v>2.099423E-3</v>
      </c>
      <c r="J23" s="175">
        <v>4.54375E-3</v>
      </c>
      <c r="K23" s="175">
        <v>2.6092820000000001E-3</v>
      </c>
      <c r="L23" s="175">
        <v>7.6479E-4</v>
      </c>
      <c r="M23" s="175">
        <v>4.3263102999999997E-2</v>
      </c>
      <c r="O23" s="606"/>
    </row>
    <row r="24" spans="1:16" ht="12" thickBot="1" x14ac:dyDescent="0.25">
      <c r="A24" s="49" t="s">
        <v>26</v>
      </c>
      <c r="B24" s="49" t="s">
        <v>46</v>
      </c>
      <c r="C24" s="28" t="s">
        <v>222</v>
      </c>
      <c r="D24" s="178">
        <v>3.2302073000000001E-2</v>
      </c>
      <c r="E24" s="178">
        <v>0.87756898299999997</v>
      </c>
      <c r="F24" s="178">
        <v>7.7190512000000003E-2</v>
      </c>
      <c r="G24" s="178">
        <v>1.7823349999999999E-3</v>
      </c>
      <c r="H24" s="178">
        <v>5.5010300000000003E-4</v>
      </c>
      <c r="I24" s="178">
        <v>0</v>
      </c>
      <c r="J24" s="178">
        <v>0</v>
      </c>
      <c r="K24" s="178">
        <v>1.452273E-3</v>
      </c>
      <c r="L24" s="178">
        <v>1.0121900000000001E-3</v>
      </c>
      <c r="M24" s="178">
        <v>8.1415310000000005E-3</v>
      </c>
      <c r="O24" s="606"/>
    </row>
    <row r="25" spans="1:16" s="9" customFormat="1" ht="12" thickTop="1" x14ac:dyDescent="0.2">
      <c r="A25" s="777" t="s">
        <v>148</v>
      </c>
      <c r="B25" s="778"/>
      <c r="C25" s="779"/>
      <c r="D25" s="179">
        <v>7.0791521999999996E-2</v>
      </c>
      <c r="E25" s="179">
        <v>0.868072171</v>
      </c>
      <c r="F25" s="179">
        <v>3.4371316999999998E-2</v>
      </c>
      <c r="G25" s="179">
        <v>2.2765419999999999E-3</v>
      </c>
      <c r="H25" s="179">
        <v>1.803378E-3</v>
      </c>
      <c r="I25" s="179">
        <v>6.2493300000000004E-4</v>
      </c>
      <c r="J25" s="179">
        <v>1.4150269999999999E-3</v>
      </c>
      <c r="K25" s="179">
        <v>1.446274E-3</v>
      </c>
      <c r="L25" s="179">
        <v>5.1333800000000001E-4</v>
      </c>
      <c r="M25" s="179">
        <v>1.8685497999999998E-2</v>
      </c>
      <c r="P25" s="1"/>
    </row>
    <row r="26" spans="1:16" x14ac:dyDescent="0.2">
      <c r="A26" s="11" t="s">
        <v>34</v>
      </c>
      <c r="B26" s="11" t="s">
        <v>32</v>
      </c>
      <c r="C26" s="10" t="s">
        <v>33</v>
      </c>
      <c r="D26" s="175">
        <v>3.0334630000000001E-3</v>
      </c>
      <c r="E26" s="175">
        <v>6.1759408000000002E-2</v>
      </c>
      <c r="F26" s="175">
        <v>0.85918096499999996</v>
      </c>
      <c r="G26" s="175">
        <v>5.7635794999999997E-2</v>
      </c>
      <c r="H26" s="175">
        <v>0</v>
      </c>
      <c r="I26" s="175">
        <v>0</v>
      </c>
      <c r="J26" s="175">
        <v>0</v>
      </c>
      <c r="K26" s="175">
        <v>3.9814200000000003E-3</v>
      </c>
      <c r="L26" s="175">
        <v>0</v>
      </c>
      <c r="M26" s="175">
        <v>1.4408949000000001E-2</v>
      </c>
      <c r="O26" s="606"/>
    </row>
    <row r="27" spans="1:16" x14ac:dyDescent="0.2">
      <c r="A27" s="11" t="s">
        <v>34</v>
      </c>
      <c r="B27" s="11" t="s">
        <v>36</v>
      </c>
      <c r="C27" s="10" t="s">
        <v>221</v>
      </c>
      <c r="D27" s="175">
        <v>2.9084559999999998E-3</v>
      </c>
      <c r="E27" s="175">
        <v>8.3836253999999999E-2</v>
      </c>
      <c r="F27" s="175">
        <v>0.87224605499999996</v>
      </c>
      <c r="G27" s="175">
        <v>9.5251950000000002E-3</v>
      </c>
      <c r="H27" s="175">
        <v>1.7450740000000001E-3</v>
      </c>
      <c r="I27" s="175">
        <v>0</v>
      </c>
      <c r="J27" s="175">
        <v>1.3815170000000001E-3</v>
      </c>
      <c r="K27" s="175">
        <v>1.5123973000000001E-2</v>
      </c>
      <c r="L27" s="175">
        <v>0</v>
      </c>
      <c r="M27" s="175">
        <v>1.3233475999999999E-2</v>
      </c>
      <c r="O27" s="606"/>
    </row>
    <row r="28" spans="1:16" x14ac:dyDescent="0.2">
      <c r="A28" s="11" t="s">
        <v>34</v>
      </c>
      <c r="B28" s="11" t="s">
        <v>90</v>
      </c>
      <c r="C28" s="10" t="s">
        <v>91</v>
      </c>
      <c r="D28" s="175">
        <v>4.0859973000000001E-2</v>
      </c>
      <c r="E28" s="175">
        <v>7.3165241000000006E-2</v>
      </c>
      <c r="F28" s="175">
        <v>0.41726699699999997</v>
      </c>
      <c r="G28" s="175">
        <v>0.185051778</v>
      </c>
      <c r="H28" s="175">
        <v>6.3484917000000002E-2</v>
      </c>
      <c r="I28" s="175">
        <v>0</v>
      </c>
      <c r="J28" s="175">
        <v>0</v>
      </c>
      <c r="K28" s="175">
        <v>0.120553805</v>
      </c>
      <c r="L28" s="175">
        <v>0</v>
      </c>
      <c r="M28" s="177">
        <v>9.9617289999999997E-2</v>
      </c>
      <c r="O28" s="606"/>
    </row>
    <row r="29" spans="1:16" x14ac:dyDescent="0.2">
      <c r="A29" s="11" t="s">
        <v>34</v>
      </c>
      <c r="B29" s="11" t="s">
        <v>92</v>
      </c>
      <c r="C29" s="10" t="s">
        <v>254</v>
      </c>
      <c r="D29" s="175">
        <v>1.2127640000000001E-3</v>
      </c>
      <c r="E29" s="175">
        <v>2.72872E-3</v>
      </c>
      <c r="F29" s="175">
        <v>0.94838171800000004</v>
      </c>
      <c r="G29" s="175">
        <v>2.5164860000000001E-2</v>
      </c>
      <c r="H29" s="175">
        <v>1.591753E-3</v>
      </c>
      <c r="I29" s="175">
        <v>0</v>
      </c>
      <c r="J29" s="175">
        <v>1.591753E-3</v>
      </c>
      <c r="K29" s="175">
        <v>1.1293868E-2</v>
      </c>
      <c r="L29" s="175">
        <v>0</v>
      </c>
      <c r="M29" s="175">
        <v>8.0345639999999992E-3</v>
      </c>
      <c r="O29" s="606"/>
    </row>
    <row r="30" spans="1:16" x14ac:dyDescent="0.2">
      <c r="A30" s="11" t="s">
        <v>34</v>
      </c>
      <c r="B30" s="11" t="s">
        <v>93</v>
      </c>
      <c r="C30" s="10" t="s">
        <v>175</v>
      </c>
      <c r="D30" s="175">
        <v>3.9384928E-2</v>
      </c>
      <c r="E30" s="175">
        <v>6.8615361999999999E-2</v>
      </c>
      <c r="F30" s="175">
        <v>0.61010372099999999</v>
      </c>
      <c r="G30" s="175">
        <v>0.122047339</v>
      </c>
      <c r="H30" s="175">
        <v>1.7951694000000001E-2</v>
      </c>
      <c r="I30" s="175">
        <v>5.0530690000000003E-3</v>
      </c>
      <c r="J30" s="175">
        <v>1.7661565000000001E-2</v>
      </c>
      <c r="K30" s="175">
        <v>7.3088175000000005E-2</v>
      </c>
      <c r="L30" s="175">
        <v>0</v>
      </c>
      <c r="M30" s="175">
        <v>4.6094147000000002E-2</v>
      </c>
      <c r="O30" s="606"/>
    </row>
    <row r="31" spans="1:16" x14ac:dyDescent="0.2">
      <c r="A31" s="11" t="s">
        <v>34</v>
      </c>
      <c r="B31" s="11" t="s">
        <v>95</v>
      </c>
      <c r="C31" s="10" t="s">
        <v>176</v>
      </c>
      <c r="D31" s="175">
        <v>1.0941726000000001E-2</v>
      </c>
      <c r="E31" s="175">
        <v>0</v>
      </c>
      <c r="F31" s="175">
        <v>0.94197196999999999</v>
      </c>
      <c r="G31" s="175">
        <v>0</v>
      </c>
      <c r="H31" s="175">
        <v>0</v>
      </c>
      <c r="I31" s="175">
        <v>0</v>
      </c>
      <c r="J31" s="175">
        <v>0</v>
      </c>
      <c r="K31" s="175">
        <v>4.0324564E-2</v>
      </c>
      <c r="L31" s="175">
        <v>0</v>
      </c>
      <c r="M31" s="175">
        <v>6.7617409999999999E-3</v>
      </c>
      <c r="O31" s="606"/>
    </row>
    <row r="32" spans="1:16" x14ac:dyDescent="0.2">
      <c r="A32" s="11" t="s">
        <v>34</v>
      </c>
      <c r="B32" s="11" t="s">
        <v>96</v>
      </c>
      <c r="C32" s="10" t="s">
        <v>97</v>
      </c>
      <c r="D32" s="175">
        <v>0</v>
      </c>
      <c r="E32" s="175">
        <v>3.6752780000000001E-3</v>
      </c>
      <c r="F32" s="175">
        <v>0.93406118299999996</v>
      </c>
      <c r="G32" s="175">
        <v>5.9020646000000003E-2</v>
      </c>
      <c r="H32" s="175">
        <v>0</v>
      </c>
      <c r="I32" s="175">
        <v>0</v>
      </c>
      <c r="J32" s="175">
        <v>0</v>
      </c>
      <c r="K32" s="175">
        <v>0</v>
      </c>
      <c r="L32" s="175">
        <v>0</v>
      </c>
      <c r="M32" s="175">
        <v>3.2428930000000002E-3</v>
      </c>
      <c r="O32" s="606"/>
    </row>
    <row r="33" spans="1:16" x14ac:dyDescent="0.2">
      <c r="A33" s="11" t="s">
        <v>34</v>
      </c>
      <c r="B33" s="11" t="s">
        <v>99</v>
      </c>
      <c r="C33" s="10" t="s">
        <v>177</v>
      </c>
      <c r="D33" s="175">
        <v>2.5873749999999998E-3</v>
      </c>
      <c r="E33" s="175">
        <v>3.2034170000000001E-3</v>
      </c>
      <c r="F33" s="175">
        <v>0.95597355100000003</v>
      </c>
      <c r="G33" s="175">
        <v>1.3717195999999999E-2</v>
      </c>
      <c r="H33" s="175">
        <v>1.9302639999999999E-3</v>
      </c>
      <c r="I33" s="175">
        <v>0</v>
      </c>
      <c r="J33" s="175">
        <v>3.1212779999999999E-3</v>
      </c>
      <c r="K33" s="175">
        <v>8.0085420000000004E-3</v>
      </c>
      <c r="L33" s="175">
        <v>0</v>
      </c>
      <c r="M33" s="175">
        <v>1.1458375999999999E-2</v>
      </c>
      <c r="O33" s="606"/>
    </row>
    <row r="34" spans="1:16" x14ac:dyDescent="0.2">
      <c r="A34" s="11" t="s">
        <v>34</v>
      </c>
      <c r="B34" s="11" t="s">
        <v>100</v>
      </c>
      <c r="C34" s="10" t="s">
        <v>101</v>
      </c>
      <c r="D34" s="175">
        <v>3.1292672000000001E-2</v>
      </c>
      <c r="E34" s="175">
        <v>5.8488848000000003E-2</v>
      </c>
      <c r="F34" s="175">
        <v>0.21597633099999999</v>
      </c>
      <c r="G34" s="175">
        <v>7.7605826000000003E-2</v>
      </c>
      <c r="H34" s="175">
        <v>6.8730085999999996E-2</v>
      </c>
      <c r="I34" s="175">
        <v>4.7564861E-2</v>
      </c>
      <c r="J34" s="175">
        <v>1.5020482E-2</v>
      </c>
      <c r="K34" s="175">
        <v>1.6499771999999999E-2</v>
      </c>
      <c r="L34" s="175">
        <v>0</v>
      </c>
      <c r="M34" s="177">
        <v>0.46882111999999998</v>
      </c>
      <c r="O34" s="606"/>
    </row>
    <row r="35" spans="1:16" ht="12" thickBot="1" x14ac:dyDescent="0.25">
      <c r="A35" s="49" t="s">
        <v>34</v>
      </c>
      <c r="B35" s="49" t="s">
        <v>103</v>
      </c>
      <c r="C35" s="28" t="s">
        <v>104</v>
      </c>
      <c r="D35" s="178">
        <v>7.5116500000000004E-4</v>
      </c>
      <c r="E35" s="178">
        <v>0</v>
      </c>
      <c r="F35" s="178">
        <v>0.96449638800000004</v>
      </c>
      <c r="G35" s="178">
        <v>1.6879129E-2</v>
      </c>
      <c r="H35" s="178">
        <v>6.6279299999999995E-4</v>
      </c>
      <c r="I35" s="178">
        <v>0</v>
      </c>
      <c r="J35" s="178">
        <v>0</v>
      </c>
      <c r="K35" s="178">
        <v>1.3167488E-2</v>
      </c>
      <c r="L35" s="178">
        <v>0</v>
      </c>
      <c r="M35" s="178">
        <v>4.0430370000000002E-3</v>
      </c>
      <c r="O35" s="606"/>
    </row>
    <row r="36" spans="1:16" s="9" customFormat="1" ht="12" thickTop="1" x14ac:dyDescent="0.2">
      <c r="A36" s="777" t="s">
        <v>142</v>
      </c>
      <c r="B36" s="778"/>
      <c r="C36" s="779"/>
      <c r="D36" s="179">
        <v>1.7847814E-2</v>
      </c>
      <c r="E36" s="179">
        <v>4.0112981999999998E-2</v>
      </c>
      <c r="F36" s="179">
        <v>0.77280353400000001</v>
      </c>
      <c r="G36" s="179">
        <v>6.6876208000000006E-2</v>
      </c>
      <c r="H36" s="179">
        <v>1.1786693000000001E-2</v>
      </c>
      <c r="I36" s="179">
        <v>3.5508739999999999E-3</v>
      </c>
      <c r="J36" s="179">
        <v>7.2589040000000001E-3</v>
      </c>
      <c r="K36" s="179">
        <v>3.7471063999999998E-2</v>
      </c>
      <c r="L36" s="179">
        <v>0</v>
      </c>
      <c r="M36" s="179">
        <v>4.2291927999999999E-2</v>
      </c>
      <c r="P36" s="1"/>
    </row>
    <row r="37" spans="1:16" x14ac:dyDescent="0.2">
      <c r="A37" s="11" t="s">
        <v>85</v>
      </c>
      <c r="B37" s="195" t="s">
        <v>480</v>
      </c>
      <c r="C37" s="10" t="s">
        <v>512</v>
      </c>
      <c r="D37" s="175">
        <v>0</v>
      </c>
      <c r="E37" s="175">
        <v>0</v>
      </c>
      <c r="F37" s="175">
        <v>0</v>
      </c>
      <c r="G37" s="175">
        <v>0.97644767099999996</v>
      </c>
      <c r="H37" s="175">
        <v>1.6646007000000001E-2</v>
      </c>
      <c r="I37" s="175">
        <v>0</v>
      </c>
      <c r="J37" s="175">
        <v>0</v>
      </c>
      <c r="K37" s="175">
        <v>3.5417000000000001E-4</v>
      </c>
      <c r="L37" s="175">
        <v>0</v>
      </c>
      <c r="M37" s="175">
        <v>6.5521520000000003E-3</v>
      </c>
      <c r="O37" s="606"/>
    </row>
    <row r="38" spans="1:16" x14ac:dyDescent="0.2">
      <c r="A38" s="11" t="s">
        <v>85</v>
      </c>
      <c r="B38" s="11" t="s">
        <v>84</v>
      </c>
      <c r="C38" s="10" t="s">
        <v>178</v>
      </c>
      <c r="D38" s="175">
        <v>3.261192E-3</v>
      </c>
      <c r="E38" s="175">
        <v>0</v>
      </c>
      <c r="F38" s="175">
        <v>0</v>
      </c>
      <c r="G38" s="175">
        <v>0.93774088300000003</v>
      </c>
      <c r="H38" s="175">
        <v>0</v>
      </c>
      <c r="I38" s="175">
        <v>0</v>
      </c>
      <c r="J38" s="175">
        <v>0</v>
      </c>
      <c r="K38" s="175">
        <v>5.1289652999999998E-2</v>
      </c>
      <c r="L38" s="175">
        <v>0</v>
      </c>
      <c r="M38" s="175">
        <v>7.7082720000000004E-3</v>
      </c>
      <c r="O38" s="606"/>
    </row>
    <row r="39" spans="1:16" x14ac:dyDescent="0.2">
      <c r="A39" s="11" t="s">
        <v>85</v>
      </c>
      <c r="B39" s="11" t="s">
        <v>86</v>
      </c>
      <c r="C39" s="10" t="s">
        <v>179</v>
      </c>
      <c r="D39" s="175">
        <v>0</v>
      </c>
      <c r="E39" s="175">
        <v>0</v>
      </c>
      <c r="F39" s="175">
        <v>0</v>
      </c>
      <c r="G39" s="175">
        <v>0.93649661100000003</v>
      </c>
      <c r="H39" s="175">
        <v>0</v>
      </c>
      <c r="I39" s="175">
        <v>0</v>
      </c>
      <c r="J39" s="175">
        <v>2.35462E-2</v>
      </c>
      <c r="K39" s="175">
        <v>0</v>
      </c>
      <c r="L39" s="175">
        <v>0</v>
      </c>
      <c r="M39" s="177">
        <v>3.9957188999999997E-2</v>
      </c>
      <c r="O39" s="606"/>
    </row>
    <row r="40" spans="1:16" x14ac:dyDescent="0.2">
      <c r="A40" s="11" t="s">
        <v>85</v>
      </c>
      <c r="B40" s="11" t="s">
        <v>87</v>
      </c>
      <c r="C40" s="10" t="s">
        <v>88</v>
      </c>
      <c r="D40" s="175">
        <v>0</v>
      </c>
      <c r="E40" s="175">
        <v>0</v>
      </c>
      <c r="F40" s="175">
        <v>0</v>
      </c>
      <c r="G40" s="175">
        <v>0.82539021899999998</v>
      </c>
      <c r="H40" s="175">
        <v>0.13825875800000001</v>
      </c>
      <c r="I40" s="175">
        <v>1.3319459000000001E-2</v>
      </c>
      <c r="J40" s="175">
        <v>0</v>
      </c>
      <c r="K40" s="175">
        <v>1.5504683E-2</v>
      </c>
      <c r="L40" s="175">
        <v>1.59556E-3</v>
      </c>
      <c r="M40" s="175">
        <v>5.9313220000000002E-3</v>
      </c>
      <c r="O40" s="606"/>
    </row>
    <row r="41" spans="1:16" x14ac:dyDescent="0.2">
      <c r="A41" s="11" t="s">
        <v>85</v>
      </c>
      <c r="B41" s="11" t="s">
        <v>94</v>
      </c>
      <c r="C41" s="10" t="s">
        <v>180</v>
      </c>
      <c r="D41" s="175">
        <v>0</v>
      </c>
      <c r="E41" s="175">
        <v>0</v>
      </c>
      <c r="F41" s="175">
        <v>0</v>
      </c>
      <c r="G41" s="175">
        <v>0.89814043899999996</v>
      </c>
      <c r="H41" s="175">
        <v>9.1867887999999995E-2</v>
      </c>
      <c r="I41" s="175">
        <v>0</v>
      </c>
      <c r="J41" s="175">
        <v>0</v>
      </c>
      <c r="K41" s="175">
        <v>9.4365809999999994E-3</v>
      </c>
      <c r="L41" s="175">
        <v>0</v>
      </c>
      <c r="M41" s="175">
        <v>5.5509299999999999E-4</v>
      </c>
      <c r="O41" s="606"/>
    </row>
    <row r="42" spans="1:16" x14ac:dyDescent="0.2">
      <c r="A42" s="11" t="s">
        <v>85</v>
      </c>
      <c r="B42" s="11" t="s">
        <v>98</v>
      </c>
      <c r="C42" s="24" t="s">
        <v>156</v>
      </c>
      <c r="D42" s="175">
        <v>0</v>
      </c>
      <c r="E42" s="175">
        <v>0</v>
      </c>
      <c r="F42" s="175">
        <v>0</v>
      </c>
      <c r="G42" s="175">
        <v>0.95593139599999999</v>
      </c>
      <c r="H42" s="175">
        <v>1.1910429999999999E-3</v>
      </c>
      <c r="I42" s="175">
        <v>0</v>
      </c>
      <c r="J42" s="175">
        <v>2.6202949999999999E-3</v>
      </c>
      <c r="K42" s="175">
        <v>0</v>
      </c>
      <c r="L42" s="175">
        <v>0</v>
      </c>
      <c r="M42" s="175">
        <v>4.0257265E-2</v>
      </c>
      <c r="O42" s="606"/>
    </row>
    <row r="43" spans="1:16" x14ac:dyDescent="0.2">
      <c r="A43" s="11" t="s">
        <v>85</v>
      </c>
      <c r="B43" s="11" t="s">
        <v>102</v>
      </c>
      <c r="C43" s="10" t="s">
        <v>181</v>
      </c>
      <c r="D43" s="175">
        <v>2.0510559999999999E-3</v>
      </c>
      <c r="E43" s="175">
        <v>0</v>
      </c>
      <c r="F43" s="175">
        <v>8.2673309999999993E-3</v>
      </c>
      <c r="G43" s="175">
        <v>0.59367012699999999</v>
      </c>
      <c r="H43" s="175">
        <v>7.8886749999999995E-3</v>
      </c>
      <c r="I43" s="175">
        <v>0</v>
      </c>
      <c r="J43" s="175">
        <v>3.5656809999999998E-3</v>
      </c>
      <c r="K43" s="175">
        <v>0.36401502000000002</v>
      </c>
      <c r="L43" s="175">
        <v>0</v>
      </c>
      <c r="M43" s="175">
        <v>2.0542109999999999E-2</v>
      </c>
      <c r="O43" s="606"/>
    </row>
    <row r="44" spans="1:16" ht="12" thickBot="1" x14ac:dyDescent="0.25">
      <c r="A44" s="49" t="s">
        <v>85</v>
      </c>
      <c r="B44" s="49" t="s">
        <v>107</v>
      </c>
      <c r="C44" s="28" t="s">
        <v>108</v>
      </c>
      <c r="D44" s="178">
        <v>1.4463400000000001E-4</v>
      </c>
      <c r="E44" s="178">
        <v>0</v>
      </c>
      <c r="F44" s="178">
        <v>1.663292E-3</v>
      </c>
      <c r="G44" s="178">
        <v>0.95048693500000003</v>
      </c>
      <c r="H44" s="178">
        <v>4.2908110000000003E-3</v>
      </c>
      <c r="I44" s="178">
        <v>0</v>
      </c>
      <c r="J44" s="178">
        <v>2.5311000000000002E-4</v>
      </c>
      <c r="K44" s="178">
        <v>2.3334298E-2</v>
      </c>
      <c r="L44" s="178">
        <v>1.675345E-3</v>
      </c>
      <c r="M44" s="178">
        <v>1.8151576999999999E-2</v>
      </c>
      <c r="O44" s="606"/>
    </row>
    <row r="45" spans="1:16" s="9" customFormat="1" ht="12" thickTop="1" x14ac:dyDescent="0.2">
      <c r="A45" s="777" t="s">
        <v>143</v>
      </c>
      <c r="B45" s="778"/>
      <c r="C45" s="779"/>
      <c r="D45" s="179">
        <v>5.2596700000000001E-4</v>
      </c>
      <c r="E45" s="179">
        <v>0</v>
      </c>
      <c r="F45" s="179">
        <v>2.3907569999999999E-3</v>
      </c>
      <c r="G45" s="179">
        <v>0.860875854</v>
      </c>
      <c r="H45" s="179">
        <v>3.0045842999999999E-2</v>
      </c>
      <c r="I45" s="179">
        <v>2.2951270000000001E-3</v>
      </c>
      <c r="J45" s="179">
        <v>1.32687E-3</v>
      </c>
      <c r="K45" s="179">
        <v>8.4441549000000005E-2</v>
      </c>
      <c r="L45" s="179">
        <v>1.1057249999999999E-3</v>
      </c>
      <c r="M45" s="179">
        <v>1.6992308000000001E-2</v>
      </c>
      <c r="P45" s="1"/>
    </row>
    <row r="46" spans="1:16" x14ac:dyDescent="0.2">
      <c r="A46" s="11" t="s">
        <v>53</v>
      </c>
      <c r="B46" s="11" t="s">
        <v>51</v>
      </c>
      <c r="C46" s="10" t="s">
        <v>52</v>
      </c>
      <c r="D46" s="175">
        <v>7.7812360000000004E-3</v>
      </c>
      <c r="E46" s="175">
        <v>0</v>
      </c>
      <c r="F46" s="175">
        <v>0</v>
      </c>
      <c r="G46" s="175">
        <v>0</v>
      </c>
      <c r="H46" s="175">
        <v>0.95575811499999996</v>
      </c>
      <c r="I46" s="175">
        <v>1.2227659999999999E-3</v>
      </c>
      <c r="J46" s="175">
        <v>0</v>
      </c>
      <c r="K46" s="175">
        <v>0</v>
      </c>
      <c r="L46" s="175">
        <v>0</v>
      </c>
      <c r="M46" s="175">
        <v>3.5237883999999997E-2</v>
      </c>
      <c r="O46" s="606"/>
    </row>
    <row r="47" spans="1:16" x14ac:dyDescent="0.2">
      <c r="A47" s="11" t="s">
        <v>53</v>
      </c>
      <c r="B47" s="11" t="s">
        <v>54</v>
      </c>
      <c r="C47" s="10" t="s">
        <v>505</v>
      </c>
      <c r="D47" s="175">
        <v>0</v>
      </c>
      <c r="E47" s="175">
        <v>0</v>
      </c>
      <c r="F47" s="175">
        <v>0</v>
      </c>
      <c r="G47" s="175">
        <v>0.104304771</v>
      </c>
      <c r="H47" s="175">
        <v>0.73594402199999998</v>
      </c>
      <c r="I47" s="175">
        <v>3.1508310000000002E-3</v>
      </c>
      <c r="J47" s="175">
        <v>0</v>
      </c>
      <c r="K47" s="175">
        <v>0</v>
      </c>
      <c r="L47" s="175">
        <v>0</v>
      </c>
      <c r="M47" s="177">
        <v>0.15660037600000001</v>
      </c>
      <c r="O47" s="606"/>
    </row>
    <row r="48" spans="1:16" x14ac:dyDescent="0.2">
      <c r="A48" s="11" t="s">
        <v>53</v>
      </c>
      <c r="B48" s="11" t="s">
        <v>56</v>
      </c>
      <c r="C48" s="10" t="s">
        <v>182</v>
      </c>
      <c r="D48" s="175">
        <v>0</v>
      </c>
      <c r="E48" s="175">
        <v>0</v>
      </c>
      <c r="F48" s="175">
        <v>0</v>
      </c>
      <c r="G48" s="175">
        <v>0</v>
      </c>
      <c r="H48" s="175">
        <v>0.92596314899999999</v>
      </c>
      <c r="I48" s="175">
        <v>0</v>
      </c>
      <c r="J48" s="175">
        <v>0</v>
      </c>
      <c r="K48" s="175">
        <v>0</v>
      </c>
      <c r="L48" s="175">
        <v>0</v>
      </c>
      <c r="M48" s="175">
        <v>7.4036851000000001E-2</v>
      </c>
      <c r="O48" s="606"/>
    </row>
    <row r="49" spans="1:15" x14ac:dyDescent="0.2">
      <c r="A49" s="11" t="s">
        <v>53</v>
      </c>
      <c r="B49" s="11" t="s">
        <v>57</v>
      </c>
      <c r="C49" s="10" t="s">
        <v>58</v>
      </c>
      <c r="D49" s="175">
        <v>0</v>
      </c>
      <c r="E49" s="175">
        <v>0</v>
      </c>
      <c r="F49" s="175">
        <v>0</v>
      </c>
      <c r="G49" s="175">
        <v>6.7938299999999998E-4</v>
      </c>
      <c r="H49" s="175">
        <v>0.93953488399999996</v>
      </c>
      <c r="I49" s="175">
        <v>2.3151293E-2</v>
      </c>
      <c r="J49" s="175">
        <v>0</v>
      </c>
      <c r="K49" s="175">
        <v>0</v>
      </c>
      <c r="L49" s="175">
        <v>0</v>
      </c>
      <c r="M49" s="175">
        <v>3.6634439999999997E-2</v>
      </c>
      <c r="O49" s="606"/>
    </row>
    <row r="50" spans="1:15" x14ac:dyDescent="0.2">
      <c r="A50" s="11" t="s">
        <v>53</v>
      </c>
      <c r="B50" s="11" t="s">
        <v>61</v>
      </c>
      <c r="C50" s="10" t="s">
        <v>183</v>
      </c>
      <c r="D50" s="175">
        <v>0</v>
      </c>
      <c r="E50" s="175">
        <v>0</v>
      </c>
      <c r="F50" s="175">
        <v>0</v>
      </c>
      <c r="G50" s="175">
        <v>0</v>
      </c>
      <c r="H50" s="175">
        <v>0.95467751300000003</v>
      </c>
      <c r="I50" s="175">
        <v>0</v>
      </c>
      <c r="J50" s="175">
        <v>4.2126669999999998E-3</v>
      </c>
      <c r="K50" s="175">
        <v>0</v>
      </c>
      <c r="L50" s="175">
        <v>0</v>
      </c>
      <c r="M50" s="175">
        <v>4.1109819999999998E-2</v>
      </c>
      <c r="O50" s="606"/>
    </row>
    <row r="51" spans="1:15" x14ac:dyDescent="0.2">
      <c r="A51" s="11" t="s">
        <v>53</v>
      </c>
      <c r="B51" s="11" t="s">
        <v>64</v>
      </c>
      <c r="C51" s="10" t="s">
        <v>65</v>
      </c>
      <c r="D51" s="175">
        <v>5.3454100000000003E-4</v>
      </c>
      <c r="E51" s="175">
        <v>0</v>
      </c>
      <c r="F51" s="175">
        <v>5.3454100000000003E-4</v>
      </c>
      <c r="G51" s="175">
        <v>6.3201580000000002E-3</v>
      </c>
      <c r="H51" s="175">
        <v>0.95409238100000004</v>
      </c>
      <c r="I51" s="175">
        <v>1.6161997000000001E-2</v>
      </c>
      <c r="J51" s="175">
        <v>4.181995E-3</v>
      </c>
      <c r="K51" s="175">
        <v>3.2072450000000001E-3</v>
      </c>
      <c r="L51" s="175">
        <v>0</v>
      </c>
      <c r="M51" s="175">
        <v>1.4967141E-2</v>
      </c>
      <c r="O51" s="606"/>
    </row>
    <row r="52" spans="1:15" x14ac:dyDescent="0.2">
      <c r="A52" s="11" t="s">
        <v>53</v>
      </c>
      <c r="B52" s="11" t="s">
        <v>66</v>
      </c>
      <c r="C52" s="10" t="s">
        <v>67</v>
      </c>
      <c r="D52" s="175">
        <v>4.4764189999999997E-3</v>
      </c>
      <c r="E52" s="175">
        <v>1.5187849999999999E-2</v>
      </c>
      <c r="F52" s="175">
        <v>1.3828936999999999E-2</v>
      </c>
      <c r="G52" s="175">
        <v>4.6735945000000001E-2</v>
      </c>
      <c r="H52" s="175">
        <v>0.62731148400000003</v>
      </c>
      <c r="I52" s="175">
        <v>6.6266986E-2</v>
      </c>
      <c r="J52" s="175">
        <v>6.1817213000000003E-2</v>
      </c>
      <c r="K52" s="175">
        <v>2.1609379000000001E-2</v>
      </c>
      <c r="L52" s="175">
        <v>0</v>
      </c>
      <c r="M52" s="177">
        <v>0.14276578700000001</v>
      </c>
      <c r="O52" s="606"/>
    </row>
    <row r="53" spans="1:15" x14ac:dyDescent="0.2">
      <c r="A53" s="11" t="s">
        <v>53</v>
      </c>
      <c r="B53" s="11" t="s">
        <v>68</v>
      </c>
      <c r="C53" s="10" t="s">
        <v>164</v>
      </c>
      <c r="D53" s="175">
        <v>0</v>
      </c>
      <c r="E53" s="175">
        <v>0</v>
      </c>
      <c r="F53" s="175">
        <v>0</v>
      </c>
      <c r="G53" s="175">
        <v>3.1089387999999999E-2</v>
      </c>
      <c r="H53" s="175">
        <v>0.71152877199999998</v>
      </c>
      <c r="I53" s="175">
        <v>0.110198529</v>
      </c>
      <c r="J53" s="175">
        <v>2.9476973E-2</v>
      </c>
      <c r="K53" s="175">
        <v>1.4007861E-2</v>
      </c>
      <c r="L53" s="175">
        <v>3.6027411000000002E-2</v>
      </c>
      <c r="M53" s="175">
        <v>6.7671067000000001E-2</v>
      </c>
      <c r="O53" s="606"/>
    </row>
    <row r="54" spans="1:15" x14ac:dyDescent="0.2">
      <c r="A54" s="11" t="s">
        <v>53</v>
      </c>
      <c r="B54" s="11" t="s">
        <v>69</v>
      </c>
      <c r="C54" s="10" t="s">
        <v>184</v>
      </c>
      <c r="D54" s="175">
        <v>0</v>
      </c>
      <c r="E54" s="175">
        <v>0</v>
      </c>
      <c r="F54" s="175">
        <v>0</v>
      </c>
      <c r="G54" s="175">
        <v>0</v>
      </c>
      <c r="H54" s="175">
        <v>0.99859072199999999</v>
      </c>
      <c r="I54" s="175">
        <v>0</v>
      </c>
      <c r="J54" s="175">
        <v>5.8719899999999995E-4</v>
      </c>
      <c r="K54" s="175">
        <v>0</v>
      </c>
      <c r="L54" s="175">
        <v>0</v>
      </c>
      <c r="M54" s="175">
        <v>8.2207899999999997E-4</v>
      </c>
      <c r="O54" s="606"/>
    </row>
    <row r="55" spans="1:15" x14ac:dyDescent="0.2">
      <c r="A55" s="11" t="s">
        <v>53</v>
      </c>
      <c r="B55" s="11" t="s">
        <v>70</v>
      </c>
      <c r="C55" s="10" t="s">
        <v>185</v>
      </c>
      <c r="D55" s="175">
        <v>0</v>
      </c>
      <c r="E55" s="175">
        <v>0</v>
      </c>
      <c r="F55" s="175">
        <v>0</v>
      </c>
      <c r="G55" s="175">
        <v>4.8898442E-2</v>
      </c>
      <c r="H55" s="175">
        <v>0.55668995200000004</v>
      </c>
      <c r="I55" s="175">
        <v>0</v>
      </c>
      <c r="J55" s="175">
        <v>0</v>
      </c>
      <c r="K55" s="175">
        <v>0</v>
      </c>
      <c r="L55" s="175">
        <v>0</v>
      </c>
      <c r="M55" s="177">
        <v>0.394411607</v>
      </c>
      <c r="O55" s="606"/>
    </row>
    <row r="56" spans="1:15" x14ac:dyDescent="0.2">
      <c r="A56" s="11" t="s">
        <v>53</v>
      </c>
      <c r="B56" s="11" t="s">
        <v>71</v>
      </c>
      <c r="C56" s="10" t="s">
        <v>186</v>
      </c>
      <c r="D56" s="175">
        <v>0</v>
      </c>
      <c r="E56" s="175">
        <v>0</v>
      </c>
      <c r="F56" s="175">
        <v>0</v>
      </c>
      <c r="G56" s="175">
        <v>1.1891689999999999E-3</v>
      </c>
      <c r="H56" s="175">
        <v>0.91794731100000004</v>
      </c>
      <c r="I56" s="175">
        <v>7.6106841999999994E-2</v>
      </c>
      <c r="J56" s="175">
        <v>2.6527629999999998E-3</v>
      </c>
      <c r="K56" s="175">
        <v>0</v>
      </c>
      <c r="L56" s="175">
        <v>0</v>
      </c>
      <c r="M56" s="175">
        <v>2.103915E-3</v>
      </c>
      <c r="O56" s="606"/>
    </row>
    <row r="57" spans="1:15" x14ac:dyDescent="0.2">
      <c r="A57" s="11" t="s">
        <v>53</v>
      </c>
      <c r="B57" s="11" t="s">
        <v>72</v>
      </c>
      <c r="C57" s="10" t="s">
        <v>187</v>
      </c>
      <c r="D57" s="175">
        <v>5.5268241000000003E-2</v>
      </c>
      <c r="E57" s="175">
        <v>1.1215649999999999E-3</v>
      </c>
      <c r="F57" s="175">
        <v>0</v>
      </c>
      <c r="G57" s="175">
        <v>9.0161380999999999E-2</v>
      </c>
      <c r="H57" s="175">
        <v>0.52358402400000004</v>
      </c>
      <c r="I57" s="175">
        <v>0.191600723</v>
      </c>
      <c r="J57" s="175">
        <v>3.3335410000000003E-2</v>
      </c>
      <c r="K57" s="175">
        <v>9.6267679999999994E-2</v>
      </c>
      <c r="L57" s="175">
        <v>0</v>
      </c>
      <c r="M57" s="175">
        <v>8.6609760000000008E-3</v>
      </c>
      <c r="O57" s="606"/>
    </row>
    <row r="58" spans="1:15" x14ac:dyDescent="0.2">
      <c r="A58" s="11" t="s">
        <v>53</v>
      </c>
      <c r="B58" s="11" t="s">
        <v>73</v>
      </c>
      <c r="C58" s="10" t="s">
        <v>188</v>
      </c>
      <c r="D58" s="175">
        <v>3.2636600000000003E-4</v>
      </c>
      <c r="E58" s="175">
        <v>1.4834800000000001E-5</v>
      </c>
      <c r="F58" s="175">
        <v>2.670267E-3</v>
      </c>
      <c r="G58" s="175">
        <v>1.8261656000000001E-2</v>
      </c>
      <c r="H58" s="175">
        <v>0.79756412300000001</v>
      </c>
      <c r="I58" s="175">
        <v>0.100001483</v>
      </c>
      <c r="J58" s="175">
        <v>1.5502381000000001E-2</v>
      </c>
      <c r="K58" s="175">
        <v>3.6938689999999998E-3</v>
      </c>
      <c r="L58" s="175">
        <v>0</v>
      </c>
      <c r="M58" s="175">
        <v>6.1965020000000003E-2</v>
      </c>
      <c r="O58" s="606"/>
    </row>
    <row r="59" spans="1:15" x14ac:dyDescent="0.2">
      <c r="A59" s="11" t="s">
        <v>53</v>
      </c>
      <c r="B59" s="11" t="s">
        <v>74</v>
      </c>
      <c r="C59" s="10" t="s">
        <v>75</v>
      </c>
      <c r="D59" s="175">
        <v>2.1817805999999999E-2</v>
      </c>
      <c r="E59" s="175">
        <v>0</v>
      </c>
      <c r="F59" s="175">
        <v>0</v>
      </c>
      <c r="G59" s="175">
        <v>1.7991935000000001E-2</v>
      </c>
      <c r="H59" s="175">
        <v>0.75245579600000001</v>
      </c>
      <c r="I59" s="175">
        <v>5.0666940000000001E-3</v>
      </c>
      <c r="J59" s="175">
        <v>2.7504911999999999E-2</v>
      </c>
      <c r="K59" s="175">
        <v>3.6294075000000002E-2</v>
      </c>
      <c r="L59" s="175">
        <v>0</v>
      </c>
      <c r="M59" s="177">
        <v>0.138868783</v>
      </c>
      <c r="O59" s="606"/>
    </row>
    <row r="60" spans="1:15" x14ac:dyDescent="0.2">
      <c r="A60" s="11" t="s">
        <v>53</v>
      </c>
      <c r="B60" s="11" t="s">
        <v>77</v>
      </c>
      <c r="C60" s="10" t="s">
        <v>364</v>
      </c>
      <c r="D60" s="175">
        <v>0</v>
      </c>
      <c r="E60" s="175">
        <v>0</v>
      </c>
      <c r="F60" s="175">
        <v>0</v>
      </c>
      <c r="G60" s="175">
        <v>3.1167149999999999E-3</v>
      </c>
      <c r="H60" s="175">
        <v>0.96662686399999997</v>
      </c>
      <c r="I60" s="175">
        <v>8.7227539999999992E-3</v>
      </c>
      <c r="J60" s="175">
        <v>5.1203170000000001E-3</v>
      </c>
      <c r="K60" s="175">
        <v>0</v>
      </c>
      <c r="L60" s="175">
        <v>0</v>
      </c>
      <c r="M60" s="175">
        <v>1.6413349000000001E-2</v>
      </c>
      <c r="O60" s="606"/>
    </row>
    <row r="61" spans="1:15" x14ac:dyDescent="0.2">
      <c r="A61" s="11" t="s">
        <v>53</v>
      </c>
      <c r="B61" s="11" t="s">
        <v>78</v>
      </c>
      <c r="C61" s="10" t="s">
        <v>189</v>
      </c>
      <c r="D61" s="175">
        <v>2.4144230000000002E-3</v>
      </c>
      <c r="E61" s="175">
        <v>5.8668200000000005E-4</v>
      </c>
      <c r="F61" s="175">
        <v>6.7694100000000002E-4</v>
      </c>
      <c r="G61" s="175">
        <v>1.0695669999999999E-2</v>
      </c>
      <c r="H61" s="175">
        <v>0.89284021899999999</v>
      </c>
      <c r="I61" s="175">
        <v>3.9623620999999998E-2</v>
      </c>
      <c r="J61" s="175">
        <v>5.3929640000000001E-3</v>
      </c>
      <c r="K61" s="175">
        <v>2.3016E-3</v>
      </c>
      <c r="L61" s="175">
        <v>2.5723759999999999E-3</v>
      </c>
      <c r="M61" s="175">
        <v>4.2895503000000001E-2</v>
      </c>
      <c r="O61" s="606"/>
    </row>
    <row r="62" spans="1:15" x14ac:dyDescent="0.2">
      <c r="A62" s="11" t="s">
        <v>53</v>
      </c>
      <c r="B62" s="11" t="s">
        <v>79</v>
      </c>
      <c r="C62" s="10" t="s">
        <v>199</v>
      </c>
      <c r="D62" s="175">
        <v>1.4156508E-2</v>
      </c>
      <c r="E62" s="175">
        <v>2.2283390000000002E-3</v>
      </c>
      <c r="F62" s="175">
        <v>4.6664045000000001E-2</v>
      </c>
      <c r="G62" s="175">
        <v>6.8029885999999998E-2</v>
      </c>
      <c r="H62" s="175">
        <v>0.628653821</v>
      </c>
      <c r="I62" s="175">
        <v>5.7412505000000003E-2</v>
      </c>
      <c r="J62" s="175">
        <v>3.9323634000000003E-2</v>
      </c>
      <c r="K62" s="175">
        <v>0</v>
      </c>
      <c r="L62" s="175">
        <v>0</v>
      </c>
      <c r="M62" s="177">
        <v>0.14353126199999999</v>
      </c>
      <c r="O62" s="606"/>
    </row>
    <row r="63" spans="1:15" x14ac:dyDescent="0.2">
      <c r="A63" s="11" t="s">
        <v>53</v>
      </c>
      <c r="B63" s="11" t="s">
        <v>80</v>
      </c>
      <c r="C63" s="10" t="s">
        <v>190</v>
      </c>
      <c r="D63" s="175">
        <v>1.6619060000000001E-2</v>
      </c>
      <c r="E63" s="175">
        <v>1.7787588E-2</v>
      </c>
      <c r="F63" s="175">
        <v>3.1160739999999999E-3</v>
      </c>
      <c r="G63" s="175">
        <v>3.5964683999999997E-2</v>
      </c>
      <c r="H63" s="175">
        <v>0.63827577300000005</v>
      </c>
      <c r="I63" s="175">
        <v>9.9974033000000004E-2</v>
      </c>
      <c r="J63" s="175">
        <v>3.9080758E-2</v>
      </c>
      <c r="K63" s="175">
        <v>9.9974030000000002E-3</v>
      </c>
      <c r="L63" s="175">
        <v>0</v>
      </c>
      <c r="M63" s="177">
        <v>0.13918462700000001</v>
      </c>
      <c r="O63" s="606"/>
    </row>
    <row r="64" spans="1:15" x14ac:dyDescent="0.2">
      <c r="A64" s="11" t="s">
        <v>53</v>
      </c>
      <c r="B64" s="11" t="s">
        <v>82</v>
      </c>
      <c r="C64" s="10" t="s">
        <v>83</v>
      </c>
      <c r="D64" s="175">
        <v>2.3406413000000001E-2</v>
      </c>
      <c r="E64" s="175">
        <v>0</v>
      </c>
      <c r="F64" s="175">
        <v>5.6175390000000004E-3</v>
      </c>
      <c r="G64" s="175">
        <v>4.1117266E-2</v>
      </c>
      <c r="H64" s="175">
        <v>0.59639541200000001</v>
      </c>
      <c r="I64" s="175">
        <v>8.5277365999999993E-2</v>
      </c>
      <c r="J64" s="175">
        <v>3.5265663000000003E-2</v>
      </c>
      <c r="K64" s="175">
        <v>6.0856670000000003E-3</v>
      </c>
      <c r="L64" s="175">
        <v>0</v>
      </c>
      <c r="M64" s="177">
        <v>0.206834673</v>
      </c>
      <c r="O64" s="606"/>
    </row>
    <row r="65" spans="1:16" ht="12" thickBot="1" x14ac:dyDescent="0.25">
      <c r="A65" s="11" t="s">
        <v>53</v>
      </c>
      <c r="B65" s="195" t="s">
        <v>200</v>
      </c>
      <c r="C65" s="10" t="s">
        <v>201</v>
      </c>
      <c r="D65" s="175">
        <v>0</v>
      </c>
      <c r="E65" s="175">
        <v>0</v>
      </c>
      <c r="F65" s="175">
        <v>2.831152E-3</v>
      </c>
      <c r="G65" s="175">
        <v>0</v>
      </c>
      <c r="H65" s="175">
        <v>0.76106934000000004</v>
      </c>
      <c r="I65" s="175">
        <v>0.15237166999999999</v>
      </c>
      <c r="J65" s="175">
        <v>0</v>
      </c>
      <c r="K65" s="175">
        <v>0</v>
      </c>
      <c r="L65" s="175">
        <v>0</v>
      </c>
      <c r="M65" s="175">
        <v>8.3727837999999999E-2</v>
      </c>
      <c r="O65" s="606"/>
    </row>
    <row r="66" spans="1:16" s="9" customFormat="1" ht="12" thickTop="1" x14ac:dyDescent="0.2">
      <c r="A66" s="777" t="s">
        <v>144</v>
      </c>
      <c r="B66" s="778"/>
      <c r="C66" s="779"/>
      <c r="D66" s="179">
        <v>4.693198E-3</v>
      </c>
      <c r="E66" s="179">
        <v>1.788439E-3</v>
      </c>
      <c r="F66" s="179">
        <v>2.9280159999999999E-3</v>
      </c>
      <c r="G66" s="179">
        <v>2.3986938999999999E-2</v>
      </c>
      <c r="H66" s="179">
        <v>0.81150228800000002</v>
      </c>
      <c r="I66" s="179">
        <v>5.6250929999999998E-2</v>
      </c>
      <c r="J66" s="179">
        <v>1.5098235999999999E-2</v>
      </c>
      <c r="K66" s="179">
        <v>8.3561250000000007E-3</v>
      </c>
      <c r="L66" s="179">
        <v>1.927979E-3</v>
      </c>
      <c r="M66" s="179">
        <v>7.3467850000000001E-2</v>
      </c>
      <c r="P66" s="1"/>
    </row>
    <row r="67" spans="1:16" x14ac:dyDescent="0.2">
      <c r="A67" s="11" t="s">
        <v>5</v>
      </c>
      <c r="B67" s="11" t="s">
        <v>3</v>
      </c>
      <c r="C67" s="10" t="s">
        <v>4</v>
      </c>
      <c r="D67" s="175">
        <v>0</v>
      </c>
      <c r="E67" s="175">
        <v>0</v>
      </c>
      <c r="F67" s="175">
        <v>0</v>
      </c>
      <c r="G67" s="175">
        <v>0</v>
      </c>
      <c r="H67" s="175">
        <v>1.4288835E-2</v>
      </c>
      <c r="I67" s="175">
        <v>0.96993664000000002</v>
      </c>
      <c r="J67" s="175">
        <v>8.7393490000000004E-3</v>
      </c>
      <c r="K67" s="175">
        <v>6.1175439999999999E-3</v>
      </c>
      <c r="L67" s="175">
        <v>0</v>
      </c>
      <c r="M67" s="175">
        <v>9.1763200000000004E-4</v>
      </c>
      <c r="O67" s="606"/>
    </row>
    <row r="68" spans="1:16" x14ac:dyDescent="0.2">
      <c r="A68" s="11" t="s">
        <v>5</v>
      </c>
      <c r="B68" s="11" t="s">
        <v>13</v>
      </c>
      <c r="C68" s="10" t="s">
        <v>191</v>
      </c>
      <c r="D68" s="175">
        <v>0</v>
      </c>
      <c r="E68" s="175">
        <v>0</v>
      </c>
      <c r="F68" s="175">
        <v>1.1429120000000001E-3</v>
      </c>
      <c r="G68" s="175">
        <v>0</v>
      </c>
      <c r="H68" s="175">
        <v>5.7883708999999998E-2</v>
      </c>
      <c r="I68" s="175">
        <v>0.81746749799999996</v>
      </c>
      <c r="J68" s="175">
        <v>8.9861421999999996E-2</v>
      </c>
      <c r="K68" s="175">
        <v>9.8338020000000009E-3</v>
      </c>
      <c r="L68" s="175">
        <v>0</v>
      </c>
      <c r="M68" s="175">
        <v>2.3810657999999998E-2</v>
      </c>
      <c r="O68" s="606"/>
    </row>
    <row r="69" spans="1:16" x14ac:dyDescent="0.2">
      <c r="A69" s="11" t="s">
        <v>5</v>
      </c>
      <c r="B69" s="11" t="s">
        <v>49</v>
      </c>
      <c r="C69" s="10" t="s">
        <v>50</v>
      </c>
      <c r="D69" s="175">
        <v>0</v>
      </c>
      <c r="E69" s="175">
        <v>0</v>
      </c>
      <c r="F69" s="175">
        <v>0</v>
      </c>
      <c r="G69" s="175">
        <v>0</v>
      </c>
      <c r="H69" s="175">
        <v>5.9159420000000004E-3</v>
      </c>
      <c r="I69" s="175">
        <v>0.97829106399999999</v>
      </c>
      <c r="J69" s="175">
        <v>2.0577200000000001E-4</v>
      </c>
      <c r="K69" s="175">
        <v>1.7490610000000001E-3</v>
      </c>
      <c r="L69" s="175">
        <v>0</v>
      </c>
      <c r="M69" s="175">
        <v>1.383816E-2</v>
      </c>
      <c r="O69" s="606"/>
    </row>
    <row r="70" spans="1:16" x14ac:dyDescent="0.2">
      <c r="A70" s="11" t="s">
        <v>5</v>
      </c>
      <c r="B70" s="11" t="s">
        <v>59</v>
      </c>
      <c r="C70" s="10" t="s">
        <v>60</v>
      </c>
      <c r="D70" s="175">
        <v>0</v>
      </c>
      <c r="E70" s="175">
        <v>0</v>
      </c>
      <c r="F70" s="175">
        <v>0</v>
      </c>
      <c r="G70" s="175">
        <v>0</v>
      </c>
      <c r="H70" s="175">
        <v>5.4695150000000003E-3</v>
      </c>
      <c r="I70" s="175">
        <v>0.98307329099999996</v>
      </c>
      <c r="J70" s="175">
        <v>3.4544300000000002E-4</v>
      </c>
      <c r="K70" s="175">
        <v>0</v>
      </c>
      <c r="L70" s="175">
        <v>0</v>
      </c>
      <c r="M70" s="175">
        <v>1.1111751E-2</v>
      </c>
      <c r="O70" s="606"/>
    </row>
    <row r="71" spans="1:16" x14ac:dyDescent="0.2">
      <c r="A71" s="11" t="s">
        <v>5</v>
      </c>
      <c r="B71" s="11" t="s">
        <v>62</v>
      </c>
      <c r="C71" s="10" t="s">
        <v>63</v>
      </c>
      <c r="D71" s="175">
        <v>0</v>
      </c>
      <c r="E71" s="175">
        <v>0</v>
      </c>
      <c r="F71" s="175">
        <v>0</v>
      </c>
      <c r="G71" s="175">
        <v>0</v>
      </c>
      <c r="H71" s="175">
        <v>0.52893993299999997</v>
      </c>
      <c r="I71" s="175">
        <v>0.445902835</v>
      </c>
      <c r="J71" s="175">
        <v>0</v>
      </c>
      <c r="K71" s="175">
        <v>0</v>
      </c>
      <c r="L71" s="175">
        <v>0</v>
      </c>
      <c r="M71" s="175">
        <v>2.5157233000000001E-2</v>
      </c>
      <c r="O71" s="606"/>
    </row>
    <row r="72" spans="1:16" x14ac:dyDescent="0.2">
      <c r="A72" s="11" t="s">
        <v>5</v>
      </c>
      <c r="B72" s="11" t="s">
        <v>76</v>
      </c>
      <c r="C72" s="10" t="s">
        <v>192</v>
      </c>
      <c r="D72" s="175">
        <v>0</v>
      </c>
      <c r="E72" s="175">
        <v>0</v>
      </c>
      <c r="F72" s="175">
        <v>0</v>
      </c>
      <c r="G72" s="175">
        <v>5.8192030000000002E-3</v>
      </c>
      <c r="H72" s="175">
        <v>2.2674827000000002E-2</v>
      </c>
      <c r="I72" s="175">
        <v>0.95515200199999994</v>
      </c>
      <c r="J72" s="175">
        <v>0</v>
      </c>
      <c r="K72" s="175">
        <v>0</v>
      </c>
      <c r="L72" s="175">
        <v>0</v>
      </c>
      <c r="M72" s="175">
        <v>1.6353968E-2</v>
      </c>
      <c r="O72" s="606"/>
    </row>
    <row r="73" spans="1:16" ht="12" thickBot="1" x14ac:dyDescent="0.25">
      <c r="A73" s="49" t="s">
        <v>5</v>
      </c>
      <c r="B73" s="49" t="s">
        <v>81</v>
      </c>
      <c r="C73" s="28" t="s">
        <v>193</v>
      </c>
      <c r="D73" s="178">
        <v>0</v>
      </c>
      <c r="E73" s="178">
        <v>0</v>
      </c>
      <c r="F73" s="178">
        <v>0</v>
      </c>
      <c r="G73" s="178">
        <v>0</v>
      </c>
      <c r="H73" s="178">
        <v>0</v>
      </c>
      <c r="I73" s="178">
        <v>0.97973400899999996</v>
      </c>
      <c r="J73" s="178">
        <v>0</v>
      </c>
      <c r="K73" s="178">
        <v>0</v>
      </c>
      <c r="L73" s="178">
        <v>0</v>
      </c>
      <c r="M73" s="178">
        <v>2.0265991000000001E-2</v>
      </c>
      <c r="O73" s="606"/>
    </row>
    <row r="74" spans="1:16" s="9" customFormat="1" ht="12" thickTop="1" x14ac:dyDescent="0.2">
      <c r="A74" s="777" t="s">
        <v>145</v>
      </c>
      <c r="B74" s="778"/>
      <c r="C74" s="779"/>
      <c r="D74" s="179">
        <v>0</v>
      </c>
      <c r="E74" s="179">
        <v>0</v>
      </c>
      <c r="F74" s="179">
        <v>3.6774799999999999E-4</v>
      </c>
      <c r="G74" s="179">
        <v>4.4436299999999997E-4</v>
      </c>
      <c r="H74" s="179">
        <v>6.8929852E-2</v>
      </c>
      <c r="I74" s="179">
        <v>0.87928656800000005</v>
      </c>
      <c r="J74" s="179">
        <v>3.0523122E-2</v>
      </c>
      <c r="K74" s="179">
        <v>4.4972570000000002E-3</v>
      </c>
      <c r="L74" s="179">
        <v>0</v>
      </c>
      <c r="M74" s="179">
        <v>1.5951089000000002E-2</v>
      </c>
      <c r="P74" s="1"/>
    </row>
    <row r="75" spans="1:16" x14ac:dyDescent="0.2">
      <c r="A75" s="29" t="s">
        <v>2</v>
      </c>
      <c r="B75" s="29" t="s">
        <v>0</v>
      </c>
      <c r="C75" s="29" t="s">
        <v>1</v>
      </c>
      <c r="D75" s="175">
        <v>7.640712E-3</v>
      </c>
      <c r="E75" s="175">
        <v>0</v>
      </c>
      <c r="F75" s="175">
        <v>0</v>
      </c>
      <c r="G75" s="175">
        <v>0</v>
      </c>
      <c r="H75" s="175">
        <v>2.6829979999999998E-3</v>
      </c>
      <c r="I75" s="175">
        <v>2.6305044999999999E-2</v>
      </c>
      <c r="J75" s="175">
        <v>0.94908136499999995</v>
      </c>
      <c r="K75" s="175">
        <v>1.0731991999999999E-2</v>
      </c>
      <c r="L75" s="175">
        <v>0</v>
      </c>
      <c r="M75" s="175">
        <v>3.5578889999999998E-3</v>
      </c>
      <c r="O75" s="606"/>
    </row>
    <row r="76" spans="1:16" x14ac:dyDescent="0.2">
      <c r="A76" s="29" t="s">
        <v>2</v>
      </c>
      <c r="B76" s="29" t="s">
        <v>6</v>
      </c>
      <c r="C76" s="29" t="s">
        <v>7</v>
      </c>
      <c r="D76" s="175">
        <v>5.5287779999999998E-3</v>
      </c>
      <c r="E76" s="175">
        <v>1.8429259999999999E-3</v>
      </c>
      <c r="F76" s="175">
        <v>0</v>
      </c>
      <c r="G76" s="175">
        <v>3.5440899999999997E-4</v>
      </c>
      <c r="H76" s="175">
        <v>0</v>
      </c>
      <c r="I76" s="175">
        <v>1.1022115000000001E-2</v>
      </c>
      <c r="J76" s="175">
        <v>0.96225545800000001</v>
      </c>
      <c r="K76" s="175">
        <v>1.2085342000000001E-2</v>
      </c>
      <c r="L76" s="175">
        <v>0</v>
      </c>
      <c r="M76" s="175">
        <v>6.9109719999999996E-3</v>
      </c>
      <c r="O76" s="606"/>
    </row>
    <row r="77" spans="1:16" x14ac:dyDescent="0.2">
      <c r="A77" s="29" t="s">
        <v>2</v>
      </c>
      <c r="B77" s="29" t="s">
        <v>8</v>
      </c>
      <c r="C77" s="29" t="s">
        <v>9</v>
      </c>
      <c r="D77" s="175">
        <v>7.242816E-3</v>
      </c>
      <c r="E77" s="175">
        <v>5.4594099999999998E-4</v>
      </c>
      <c r="F77" s="175">
        <v>4.9134700000000005E-4</v>
      </c>
      <c r="G77" s="175">
        <v>2.8934870000000001E-3</v>
      </c>
      <c r="H77" s="175">
        <v>1.20107E-3</v>
      </c>
      <c r="I77" s="175">
        <v>1.0573056000000001E-2</v>
      </c>
      <c r="J77" s="175">
        <v>0.95173882200000004</v>
      </c>
      <c r="K77" s="175">
        <v>1.1300977E-2</v>
      </c>
      <c r="L77" s="175">
        <v>7.2792099999999997E-5</v>
      </c>
      <c r="M77" s="175">
        <v>1.3939692E-2</v>
      </c>
      <c r="O77" s="606"/>
    </row>
    <row r="78" spans="1:16" x14ac:dyDescent="0.2">
      <c r="A78" s="29" t="s">
        <v>2</v>
      </c>
      <c r="B78" s="29" t="s">
        <v>10</v>
      </c>
      <c r="C78" s="29" t="s">
        <v>194</v>
      </c>
      <c r="D78" s="175">
        <v>1.9749490000000001E-3</v>
      </c>
      <c r="E78" s="175">
        <v>0</v>
      </c>
      <c r="F78" s="175">
        <v>0</v>
      </c>
      <c r="G78" s="175">
        <v>0</v>
      </c>
      <c r="H78" s="175">
        <v>0</v>
      </c>
      <c r="I78" s="175">
        <v>1.0810248999999999E-2</v>
      </c>
      <c r="J78" s="175">
        <v>0.95982537300000004</v>
      </c>
      <c r="K78" s="175">
        <v>1.6059456E-2</v>
      </c>
      <c r="L78" s="175">
        <v>0</v>
      </c>
      <c r="M78" s="175">
        <v>1.1329972000000001E-2</v>
      </c>
      <c r="O78" s="606"/>
    </row>
    <row r="79" spans="1:16" x14ac:dyDescent="0.2">
      <c r="A79" s="29" t="s">
        <v>2</v>
      </c>
      <c r="B79" s="29" t="s">
        <v>14</v>
      </c>
      <c r="C79" s="29" t="s">
        <v>195</v>
      </c>
      <c r="D79" s="175">
        <v>0</v>
      </c>
      <c r="E79" s="175">
        <v>0</v>
      </c>
      <c r="F79" s="175">
        <v>0</v>
      </c>
      <c r="G79" s="175">
        <v>5.1950900000000003E-4</v>
      </c>
      <c r="H79" s="175">
        <v>5.9333390000000001E-3</v>
      </c>
      <c r="I79" s="175">
        <v>2.4225521999999999E-2</v>
      </c>
      <c r="J79" s="175">
        <v>0.93153419199999998</v>
      </c>
      <c r="K79" s="175">
        <v>3.0486971000000002E-2</v>
      </c>
      <c r="L79" s="175">
        <v>0</v>
      </c>
      <c r="M79" s="175">
        <v>7.3004680000000001E-3</v>
      </c>
      <c r="O79" s="606"/>
    </row>
    <row r="80" spans="1:16" x14ac:dyDescent="0.2">
      <c r="A80" s="29" t="s">
        <v>2</v>
      </c>
      <c r="B80" s="29" t="s">
        <v>15</v>
      </c>
      <c r="C80" s="29" t="s">
        <v>16</v>
      </c>
      <c r="D80" s="175">
        <v>4.58085E-4</v>
      </c>
      <c r="E80" s="175">
        <v>0</v>
      </c>
      <c r="F80" s="175">
        <v>0</v>
      </c>
      <c r="G80" s="175">
        <v>0</v>
      </c>
      <c r="H80" s="175">
        <v>5.4970219999999998E-3</v>
      </c>
      <c r="I80" s="175">
        <v>5.9780119E-2</v>
      </c>
      <c r="J80" s="175">
        <v>0.88639486899999997</v>
      </c>
      <c r="K80" s="175">
        <v>4.7869903999999998E-2</v>
      </c>
      <c r="L80" s="175">
        <v>0</v>
      </c>
      <c r="M80" s="175">
        <v>0</v>
      </c>
      <c r="O80" s="606"/>
    </row>
    <row r="81" spans="1:16" x14ac:dyDescent="0.2">
      <c r="A81" s="29" t="s">
        <v>2</v>
      </c>
      <c r="B81" s="29" t="s">
        <v>17</v>
      </c>
      <c r="C81" s="29" t="s">
        <v>196</v>
      </c>
      <c r="D81" s="175">
        <v>1.502307E-3</v>
      </c>
      <c r="E81" s="175">
        <v>0</v>
      </c>
      <c r="F81" s="175">
        <v>0</v>
      </c>
      <c r="G81" s="175">
        <v>0</v>
      </c>
      <c r="H81" s="175">
        <v>6.9749999999999999E-4</v>
      </c>
      <c r="I81" s="175">
        <v>0</v>
      </c>
      <c r="J81" s="175">
        <v>0.99034231100000003</v>
      </c>
      <c r="K81" s="175">
        <v>0</v>
      </c>
      <c r="L81" s="175">
        <v>0</v>
      </c>
      <c r="M81" s="175">
        <v>7.4578819999999999E-3</v>
      </c>
      <c r="O81" s="606"/>
    </row>
    <row r="82" spans="1:16" x14ac:dyDescent="0.2">
      <c r="A82" s="29" t="s">
        <v>2</v>
      </c>
      <c r="B82" s="29" t="s">
        <v>18</v>
      </c>
      <c r="C82" s="29" t="s">
        <v>19</v>
      </c>
      <c r="D82" s="175">
        <v>7.0602227000000004E-2</v>
      </c>
      <c r="E82" s="175">
        <v>0</v>
      </c>
      <c r="F82" s="175">
        <v>3.2003459999999997E-2</v>
      </c>
      <c r="G82" s="175">
        <v>3.0273543E-2</v>
      </c>
      <c r="H82" s="175">
        <v>4.9086388000000002E-2</v>
      </c>
      <c r="I82" s="175">
        <v>9.8064656E-2</v>
      </c>
      <c r="J82" s="175">
        <v>0.38328467900000002</v>
      </c>
      <c r="K82" s="175">
        <v>0.10411936400000001</v>
      </c>
      <c r="L82" s="175">
        <v>9.5145420000000008E-3</v>
      </c>
      <c r="M82" s="177">
        <v>0.22305114100000001</v>
      </c>
      <c r="O82" s="606"/>
    </row>
    <row r="83" spans="1:16" ht="12" thickBot="1" x14ac:dyDescent="0.25">
      <c r="A83" s="30" t="s">
        <v>2</v>
      </c>
      <c r="B83" s="30" t="s">
        <v>253</v>
      </c>
      <c r="C83" s="28" t="s">
        <v>520</v>
      </c>
      <c r="D83" s="178">
        <v>2.2040300000000001E-3</v>
      </c>
      <c r="E83" s="178">
        <v>2.361461E-3</v>
      </c>
      <c r="F83" s="178">
        <v>0</v>
      </c>
      <c r="G83" s="178">
        <v>0</v>
      </c>
      <c r="H83" s="178">
        <v>0</v>
      </c>
      <c r="I83" s="178">
        <v>0.10429785900000001</v>
      </c>
      <c r="J83" s="178">
        <v>0.85902078100000001</v>
      </c>
      <c r="K83" s="178">
        <v>2.0702141E-2</v>
      </c>
      <c r="L83" s="178">
        <v>0</v>
      </c>
      <c r="M83" s="178">
        <v>1.1413728E-2</v>
      </c>
      <c r="O83" s="606"/>
    </row>
    <row r="84" spans="1:16" s="9" customFormat="1" ht="12" thickTop="1" x14ac:dyDescent="0.2">
      <c r="A84" s="777" t="s">
        <v>146</v>
      </c>
      <c r="B84" s="778"/>
      <c r="C84" s="779"/>
      <c r="D84" s="179">
        <v>7.1313835580332496E-3</v>
      </c>
      <c r="E84" s="179">
        <v>5.5698393200817576E-4</v>
      </c>
      <c r="F84" s="179">
        <v>1.6063018753450068E-3</v>
      </c>
      <c r="G84" s="179">
        <v>2.3273971444627345E-3</v>
      </c>
      <c r="H84" s="179">
        <v>4.0779180736312867E-3</v>
      </c>
      <c r="I84" s="179">
        <v>2.4517239150002736E-2</v>
      </c>
      <c r="J84" s="179">
        <v>0.92024189016475788</v>
      </c>
      <c r="K84" s="179">
        <v>1.9917148640113784E-2</v>
      </c>
      <c r="L84" s="179">
        <v>0</v>
      </c>
      <c r="M84" s="179">
        <v>1.9E-2</v>
      </c>
      <c r="P84" s="1"/>
    </row>
    <row r="85" spans="1:16" x14ac:dyDescent="0.2">
      <c r="A85" s="11" t="s">
        <v>12</v>
      </c>
      <c r="B85" s="11" t="s">
        <v>11</v>
      </c>
      <c r="C85" s="10" t="s">
        <v>197</v>
      </c>
      <c r="D85" s="175">
        <v>0.114860978</v>
      </c>
      <c r="E85" s="175">
        <v>7.2866729999999996E-3</v>
      </c>
      <c r="F85" s="175">
        <v>4.8513901999999998E-2</v>
      </c>
      <c r="G85" s="175">
        <v>0</v>
      </c>
      <c r="H85" s="175">
        <v>0</v>
      </c>
      <c r="I85" s="175">
        <v>0</v>
      </c>
      <c r="J85" s="175">
        <v>0.23777564700000001</v>
      </c>
      <c r="K85" s="175">
        <v>0.583509108</v>
      </c>
      <c r="L85" s="175">
        <v>0</v>
      </c>
      <c r="M85" s="175">
        <v>8.053691E-3</v>
      </c>
      <c r="O85" s="606"/>
    </row>
    <row r="86" spans="1:16" x14ac:dyDescent="0.2">
      <c r="A86" s="11" t="s">
        <v>12</v>
      </c>
      <c r="B86" s="11" t="s">
        <v>89</v>
      </c>
      <c r="C86" s="10" t="s">
        <v>198</v>
      </c>
      <c r="D86" s="175">
        <v>0</v>
      </c>
      <c r="E86" s="175">
        <v>6.2486299999999998E-3</v>
      </c>
      <c r="F86" s="175">
        <v>0.114229336</v>
      </c>
      <c r="G86" s="175">
        <v>1.205876E-3</v>
      </c>
      <c r="H86" s="175">
        <v>0</v>
      </c>
      <c r="I86" s="175">
        <v>0</v>
      </c>
      <c r="J86" s="175">
        <v>0</v>
      </c>
      <c r="K86" s="175">
        <v>0.87820653400000004</v>
      </c>
      <c r="L86" s="175">
        <v>0</v>
      </c>
      <c r="M86" s="175">
        <v>1.0962499999999999E-4</v>
      </c>
      <c r="O86" s="606"/>
    </row>
    <row r="87" spans="1:16" ht="12" thickBot="1" x14ac:dyDescent="0.25">
      <c r="A87" s="49" t="s">
        <v>12</v>
      </c>
      <c r="B87" s="49" t="s">
        <v>105</v>
      </c>
      <c r="C87" s="28" t="s">
        <v>106</v>
      </c>
      <c r="D87" s="178">
        <v>2.6125559999999998E-3</v>
      </c>
      <c r="E87" s="178">
        <v>0</v>
      </c>
      <c r="F87" s="178">
        <v>5.4215449999999998E-3</v>
      </c>
      <c r="G87" s="178">
        <v>4.0779444999999998E-2</v>
      </c>
      <c r="H87" s="178">
        <v>6.5019250000000004E-3</v>
      </c>
      <c r="I87" s="178">
        <v>2.7402373000000001E-2</v>
      </c>
      <c r="J87" s="178">
        <v>0.11617034699999999</v>
      </c>
      <c r="K87" s="178">
        <v>0.79343128799999996</v>
      </c>
      <c r="L87" s="178">
        <v>0</v>
      </c>
      <c r="M87" s="178">
        <v>7.6805220000000004E-3</v>
      </c>
      <c r="O87" s="606"/>
    </row>
    <row r="88" spans="1:16" s="9" customFormat="1" ht="12" thickTop="1" x14ac:dyDescent="0.2">
      <c r="A88" s="777" t="s">
        <v>147</v>
      </c>
      <c r="B88" s="778"/>
      <c r="C88" s="779"/>
      <c r="D88" s="179">
        <v>1.1219251E-2</v>
      </c>
      <c r="E88" s="179">
        <v>1.45605E-3</v>
      </c>
      <c r="F88" s="179">
        <v>2.4078473E-2</v>
      </c>
      <c r="G88" s="179">
        <v>3.1987124999999998E-2</v>
      </c>
      <c r="H88" s="179">
        <v>5.0731860000000004E-3</v>
      </c>
      <c r="I88" s="179">
        <v>2.1380949E-2</v>
      </c>
      <c r="J88" s="179">
        <v>0.109648249</v>
      </c>
      <c r="K88" s="179">
        <v>0.78850486600000003</v>
      </c>
      <c r="L88" s="179">
        <v>0</v>
      </c>
      <c r="M88" s="179">
        <v>6.6518510000000003E-3</v>
      </c>
      <c r="P88" s="1"/>
    </row>
    <row r="89" spans="1:16" ht="6.75" customHeight="1" x14ac:dyDescent="0.2"/>
    <row r="90" spans="1:16" x14ac:dyDescent="0.2">
      <c r="A90" s="22" t="s">
        <v>479</v>
      </c>
      <c r="B90" s="21"/>
      <c r="C90" s="21"/>
      <c r="D90" s="21"/>
      <c r="E90" s="21"/>
      <c r="F90" s="21"/>
      <c r="G90" s="21"/>
      <c r="H90" s="21"/>
      <c r="I90" s="21"/>
      <c r="J90" s="21"/>
      <c r="K90" s="21"/>
      <c r="L90" s="21"/>
      <c r="M90" s="21"/>
    </row>
    <row r="91" spans="1:16" ht="6.75" customHeight="1" x14ac:dyDescent="0.2">
      <c r="A91" s="21"/>
      <c r="B91" s="21"/>
      <c r="C91" s="21"/>
      <c r="D91" s="21"/>
      <c r="E91" s="21"/>
      <c r="F91" s="21"/>
      <c r="G91" s="21"/>
      <c r="H91" s="21"/>
      <c r="I91" s="21"/>
      <c r="J91" s="21"/>
      <c r="K91" s="21"/>
      <c r="L91" s="21"/>
      <c r="M91" s="21"/>
    </row>
    <row r="92" spans="1:16" ht="24.75" customHeight="1" x14ac:dyDescent="0.2">
      <c r="A92" s="754"/>
      <c r="B92" s="707"/>
      <c r="C92" s="707"/>
      <c r="D92" s="707"/>
      <c r="E92" s="707"/>
      <c r="F92" s="707"/>
      <c r="G92" s="707"/>
      <c r="H92" s="707"/>
      <c r="I92" s="707"/>
      <c r="J92" s="707"/>
      <c r="K92" s="707"/>
      <c r="L92" s="707"/>
      <c r="M92" s="707"/>
    </row>
  </sheetData>
  <mergeCells count="13">
    <mergeCell ref="D1:M1"/>
    <mergeCell ref="A92:M92"/>
    <mergeCell ref="A66:C66"/>
    <mergeCell ref="A74:C74"/>
    <mergeCell ref="A84:C84"/>
    <mergeCell ref="A88:C88"/>
    <mergeCell ref="A18:C18"/>
    <mergeCell ref="A25:C25"/>
    <mergeCell ref="A36:C36"/>
    <mergeCell ref="A45:C45"/>
    <mergeCell ref="A1:A2"/>
    <mergeCell ref="B1:B2"/>
    <mergeCell ref="C1:C2"/>
  </mergeCells>
  <phoneticPr fontId="5" type="noConversion"/>
  <pageMargins left="0.47244094488188981" right="0.19685039370078741" top="0.47244094488188981" bottom="0.39370078740157483" header="0.19685039370078741" footer="0.19685039370078741"/>
  <pageSetup paperSize="9" orientation="landscape" r:id="rId1"/>
  <headerFooter alignWithMargins="0">
    <oddHeader>&amp;C&amp;"Arial,Gras"&amp;12&amp;UANNEXE 7.b&amp;U :&amp;K000000 PMSI SSR - Année 2017 - Zone de recrutement des établissements par territoire de santé</oddHeader>
    <oddFooter>&amp;C&amp;8Soins de suite et de réadaptation (SSR) - Bilan PMSI 2017</oddFooter>
  </headerFooter>
  <rowBreaks count="2" manualBreakCount="2">
    <brk id="45" max="16383" man="1"/>
    <brk id="84"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6">
    <tabColor rgb="FF008000"/>
  </sheetPr>
  <dimension ref="A1:N26"/>
  <sheetViews>
    <sheetView zoomScaleNormal="100" workbookViewId="0">
      <selection activeCell="V72" sqref="V72"/>
    </sheetView>
  </sheetViews>
  <sheetFormatPr baseColWidth="10" defaultRowHeight="12.75" x14ac:dyDescent="0.2"/>
  <cols>
    <col min="3" max="12" width="9.42578125" customWidth="1"/>
  </cols>
  <sheetData>
    <row r="1" spans="1:13" ht="18.75" customHeight="1" x14ac:dyDescent="0.2">
      <c r="A1" s="768" t="s">
        <v>521</v>
      </c>
      <c r="B1" s="770"/>
      <c r="C1" s="770"/>
      <c r="D1" s="770"/>
      <c r="E1" s="770"/>
      <c r="F1" s="770"/>
      <c r="G1" s="770"/>
      <c r="H1" s="770"/>
      <c r="I1" s="770"/>
      <c r="J1" s="770"/>
      <c r="K1" s="770"/>
      <c r="L1" s="770"/>
      <c r="M1" s="769"/>
    </row>
    <row r="2" spans="1:13" ht="18.75" customHeight="1" x14ac:dyDescent="0.2">
      <c r="A2" s="759"/>
      <c r="B2" s="760"/>
      <c r="C2" s="763" t="s">
        <v>126</v>
      </c>
      <c r="D2" s="764"/>
      <c r="E2" s="764"/>
      <c r="F2" s="764"/>
      <c r="G2" s="764"/>
      <c r="H2" s="764"/>
      <c r="I2" s="764"/>
      <c r="J2" s="764"/>
      <c r="K2" s="764"/>
      <c r="L2" s="765"/>
      <c r="M2" s="761" t="s">
        <v>125</v>
      </c>
    </row>
    <row r="3" spans="1:13" ht="33.75" customHeight="1" x14ac:dyDescent="0.2">
      <c r="A3" s="760"/>
      <c r="B3" s="760"/>
      <c r="C3" s="62">
        <v>1</v>
      </c>
      <c r="D3" s="62">
        <v>2</v>
      </c>
      <c r="E3" s="62">
        <v>3</v>
      </c>
      <c r="F3" s="62">
        <v>4</v>
      </c>
      <c r="G3" s="62">
        <v>5</v>
      </c>
      <c r="H3" s="62">
        <v>6</v>
      </c>
      <c r="I3" s="62">
        <v>7</v>
      </c>
      <c r="J3" s="62">
        <v>8</v>
      </c>
      <c r="K3" s="63" t="s">
        <v>151</v>
      </c>
      <c r="L3" s="64" t="s">
        <v>162</v>
      </c>
      <c r="M3" s="762"/>
    </row>
    <row r="4" spans="1:13" ht="20.25" customHeight="1" x14ac:dyDescent="0.2">
      <c r="A4" s="766" t="s">
        <v>127</v>
      </c>
      <c r="B4" s="56" t="s">
        <v>21</v>
      </c>
      <c r="C4" s="168">
        <v>109297</v>
      </c>
      <c r="D4" s="169">
        <v>1887</v>
      </c>
      <c r="E4" s="169">
        <v>611</v>
      </c>
      <c r="F4" s="169">
        <v>0</v>
      </c>
      <c r="G4" s="169">
        <v>22</v>
      </c>
      <c r="H4" s="169">
        <v>0</v>
      </c>
      <c r="I4" s="169">
        <v>1199</v>
      </c>
      <c r="J4" s="169">
        <v>253</v>
      </c>
      <c r="K4" s="169">
        <v>971</v>
      </c>
      <c r="L4" s="169">
        <v>0</v>
      </c>
      <c r="M4" s="170">
        <f t="shared" ref="M4:M12" si="0">SUM(C4:L4)</f>
        <v>114240</v>
      </c>
    </row>
    <row r="5" spans="1:13" ht="20.25" customHeight="1" x14ac:dyDescent="0.2">
      <c r="A5" s="766"/>
      <c r="B5" s="56" t="s">
        <v>26</v>
      </c>
      <c r="C5" s="169">
        <v>1472</v>
      </c>
      <c r="D5" s="168">
        <v>73899</v>
      </c>
      <c r="E5" s="169">
        <v>2406</v>
      </c>
      <c r="F5" s="169">
        <v>77</v>
      </c>
      <c r="G5" s="169">
        <v>53</v>
      </c>
      <c r="H5" s="169">
        <v>0</v>
      </c>
      <c r="I5" s="169">
        <v>14</v>
      </c>
      <c r="J5" s="169">
        <v>34</v>
      </c>
      <c r="K5" s="169">
        <v>489</v>
      </c>
      <c r="L5" s="169">
        <v>0</v>
      </c>
      <c r="M5" s="170">
        <f t="shared" si="0"/>
        <v>78444</v>
      </c>
    </row>
    <row r="6" spans="1:13" ht="20.25" customHeight="1" x14ac:dyDescent="0.2">
      <c r="A6" s="766"/>
      <c r="B6" s="56" t="s">
        <v>34</v>
      </c>
      <c r="C6" s="169">
        <v>208</v>
      </c>
      <c r="D6" s="169">
        <v>1305</v>
      </c>
      <c r="E6" s="168">
        <v>78933</v>
      </c>
      <c r="F6" s="169">
        <v>1569</v>
      </c>
      <c r="G6" s="169">
        <v>122</v>
      </c>
      <c r="H6" s="169">
        <v>0</v>
      </c>
      <c r="I6" s="169">
        <v>116</v>
      </c>
      <c r="J6" s="169">
        <v>1076</v>
      </c>
      <c r="K6" s="169">
        <v>560</v>
      </c>
      <c r="L6" s="169">
        <v>0</v>
      </c>
      <c r="M6" s="170">
        <f t="shared" si="0"/>
        <v>83889</v>
      </c>
    </row>
    <row r="7" spans="1:13" ht="20.25" customHeight="1" x14ac:dyDescent="0.2">
      <c r="A7" s="766"/>
      <c r="B7" s="56" t="s">
        <v>85</v>
      </c>
      <c r="C7" s="169">
        <v>76</v>
      </c>
      <c r="D7" s="169">
        <v>0</v>
      </c>
      <c r="E7" s="169">
        <v>315</v>
      </c>
      <c r="F7" s="168">
        <v>66557</v>
      </c>
      <c r="G7" s="169">
        <v>2443</v>
      </c>
      <c r="H7" s="169">
        <v>384</v>
      </c>
      <c r="I7" s="169">
        <v>201</v>
      </c>
      <c r="J7" s="169">
        <v>12189</v>
      </c>
      <c r="K7" s="169">
        <v>1619</v>
      </c>
      <c r="L7" s="169">
        <v>160</v>
      </c>
      <c r="M7" s="170">
        <f t="shared" si="0"/>
        <v>83944</v>
      </c>
    </row>
    <row r="8" spans="1:13" ht="20.25" customHeight="1" x14ac:dyDescent="0.2">
      <c r="A8" s="766"/>
      <c r="B8" s="56" t="s">
        <v>53</v>
      </c>
      <c r="C8" s="169">
        <v>957</v>
      </c>
      <c r="D8" s="169">
        <v>18</v>
      </c>
      <c r="E8" s="169">
        <v>17</v>
      </c>
      <c r="F8" s="169">
        <v>3195</v>
      </c>
      <c r="G8" s="168">
        <v>109103</v>
      </c>
      <c r="H8" s="169">
        <v>4770</v>
      </c>
      <c r="I8" s="169">
        <v>614</v>
      </c>
      <c r="J8" s="169">
        <v>1557</v>
      </c>
      <c r="K8" s="169">
        <v>5987</v>
      </c>
      <c r="L8" s="169">
        <v>69</v>
      </c>
      <c r="M8" s="170">
        <f t="shared" si="0"/>
        <v>126287</v>
      </c>
    </row>
    <row r="9" spans="1:13" ht="20.25" customHeight="1" x14ac:dyDescent="0.2">
      <c r="A9" s="766"/>
      <c r="B9" s="56" t="s">
        <v>5</v>
      </c>
      <c r="C9" s="171">
        <v>0</v>
      </c>
      <c r="D9" s="169">
        <v>0</v>
      </c>
      <c r="E9" s="169">
        <v>0</v>
      </c>
      <c r="F9" s="169">
        <v>58</v>
      </c>
      <c r="G9" s="169">
        <v>7894</v>
      </c>
      <c r="H9" s="168">
        <v>57837</v>
      </c>
      <c r="I9" s="169">
        <v>2475</v>
      </c>
      <c r="J9" s="169">
        <v>244</v>
      </c>
      <c r="K9" s="169">
        <v>1384</v>
      </c>
      <c r="L9" s="169">
        <v>0</v>
      </c>
      <c r="M9" s="170">
        <f t="shared" si="0"/>
        <v>69892</v>
      </c>
    </row>
    <row r="10" spans="1:13" ht="20.25" customHeight="1" x14ac:dyDescent="0.2">
      <c r="A10" s="766"/>
      <c r="B10" s="56" t="s">
        <v>2</v>
      </c>
      <c r="C10" s="169">
        <v>115</v>
      </c>
      <c r="D10" s="169">
        <v>50</v>
      </c>
      <c r="E10" s="169">
        <v>0</v>
      </c>
      <c r="F10" s="169">
        <v>29</v>
      </c>
      <c r="G10" s="169">
        <v>217</v>
      </c>
      <c r="H10" s="169">
        <v>2076</v>
      </c>
      <c r="I10" s="168">
        <v>70123</v>
      </c>
      <c r="J10" s="169">
        <v>1113</v>
      </c>
      <c r="K10" s="169">
        <v>821</v>
      </c>
      <c r="L10" s="169">
        <v>0</v>
      </c>
      <c r="M10" s="170">
        <f t="shared" si="0"/>
        <v>74544</v>
      </c>
    </row>
    <row r="11" spans="1:13" ht="20.25" customHeight="1" x14ac:dyDescent="0.2">
      <c r="A11" s="766"/>
      <c r="B11" s="56" t="s">
        <v>12</v>
      </c>
      <c r="C11" s="169">
        <v>599</v>
      </c>
      <c r="D11" s="169">
        <v>95</v>
      </c>
      <c r="E11" s="169">
        <v>1403</v>
      </c>
      <c r="F11" s="169">
        <v>204</v>
      </c>
      <c r="G11" s="169">
        <v>0</v>
      </c>
      <c r="H11" s="169">
        <v>0</v>
      </c>
      <c r="I11" s="169">
        <v>2329</v>
      </c>
      <c r="J11" s="168">
        <v>23073</v>
      </c>
      <c r="K11" s="169">
        <v>142</v>
      </c>
      <c r="L11" s="169">
        <v>0</v>
      </c>
      <c r="M11" s="170">
        <f t="shared" si="0"/>
        <v>27845</v>
      </c>
    </row>
    <row r="12" spans="1:13" ht="24" customHeight="1" x14ac:dyDescent="0.2">
      <c r="A12" s="767"/>
      <c r="B12" s="57" t="s">
        <v>151</v>
      </c>
      <c r="C12" s="172">
        <v>1371</v>
      </c>
      <c r="D12" s="172">
        <v>1448</v>
      </c>
      <c r="E12" s="172">
        <v>906</v>
      </c>
      <c r="F12" s="172">
        <v>2798</v>
      </c>
      <c r="G12" s="172">
        <v>8559</v>
      </c>
      <c r="H12" s="172">
        <v>2967</v>
      </c>
      <c r="I12" s="172">
        <v>1460</v>
      </c>
      <c r="J12" s="172">
        <v>250</v>
      </c>
      <c r="K12" s="173"/>
      <c r="L12" s="174">
        <v>0</v>
      </c>
      <c r="M12" s="170">
        <f t="shared" si="0"/>
        <v>19759</v>
      </c>
    </row>
    <row r="13" spans="1:13" ht="18.75" customHeight="1" x14ac:dyDescent="0.2">
      <c r="A13" s="768" t="s">
        <v>125</v>
      </c>
      <c r="B13" s="769"/>
      <c r="C13" s="170">
        <f t="shared" ref="C13:M13" si="1">SUM(C4:C12)</f>
        <v>114095</v>
      </c>
      <c r="D13" s="170">
        <f t="shared" si="1"/>
        <v>78702</v>
      </c>
      <c r="E13" s="170">
        <f t="shared" si="1"/>
        <v>84591</v>
      </c>
      <c r="F13" s="170">
        <f t="shared" si="1"/>
        <v>74487</v>
      </c>
      <c r="G13" s="170">
        <f t="shared" si="1"/>
        <v>128413</v>
      </c>
      <c r="H13" s="170">
        <f t="shared" si="1"/>
        <v>68034</v>
      </c>
      <c r="I13" s="170">
        <f t="shared" si="1"/>
        <v>78531</v>
      </c>
      <c r="J13" s="170">
        <f t="shared" si="1"/>
        <v>39789</v>
      </c>
      <c r="K13" s="170">
        <f t="shared" si="1"/>
        <v>11973</v>
      </c>
      <c r="L13" s="170">
        <f t="shared" si="1"/>
        <v>229</v>
      </c>
      <c r="M13" s="170">
        <f t="shared" si="1"/>
        <v>678844</v>
      </c>
    </row>
    <row r="14" spans="1:13" ht="18.75" customHeight="1" x14ac:dyDescent="0.2">
      <c r="A14" s="14"/>
      <c r="B14" s="14"/>
      <c r="C14" s="14"/>
      <c r="D14" s="14"/>
      <c r="E14" s="14"/>
      <c r="F14" s="14"/>
      <c r="G14" s="14"/>
      <c r="H14" s="14"/>
      <c r="I14" s="14"/>
      <c r="J14" s="14"/>
      <c r="K14" s="14"/>
      <c r="L14" s="14"/>
      <c r="M14" s="15"/>
    </row>
    <row r="15" spans="1:13" ht="18.75" customHeight="1" x14ac:dyDescent="0.2">
      <c r="A15" s="16"/>
      <c r="B15" s="16"/>
      <c r="C15" s="768" t="s">
        <v>128</v>
      </c>
      <c r="D15" s="770"/>
      <c r="E15" s="770"/>
      <c r="F15" s="770"/>
      <c r="G15" s="770"/>
      <c r="H15" s="770"/>
      <c r="I15" s="770"/>
      <c r="J15" s="770"/>
      <c r="K15" s="771"/>
      <c r="L15" s="17"/>
      <c r="M15" s="18"/>
    </row>
    <row r="16" spans="1:13" ht="18.75" customHeight="1" x14ac:dyDescent="0.2">
      <c r="A16" s="16"/>
      <c r="B16" s="16"/>
      <c r="C16" s="58">
        <v>1</v>
      </c>
      <c r="D16" s="58">
        <v>2</v>
      </c>
      <c r="E16" s="58">
        <v>3</v>
      </c>
      <c r="F16" s="58">
        <v>4</v>
      </c>
      <c r="G16" s="58">
        <v>5</v>
      </c>
      <c r="H16" s="58">
        <v>6</v>
      </c>
      <c r="I16" s="58">
        <v>7</v>
      </c>
      <c r="J16" s="58">
        <v>8</v>
      </c>
      <c r="K16" s="59" t="s">
        <v>139</v>
      </c>
      <c r="L16" s="19"/>
      <c r="M16" s="18"/>
    </row>
    <row r="17" spans="1:14" ht="18.75" customHeight="1" x14ac:dyDescent="0.2">
      <c r="A17" s="755" t="s">
        <v>372</v>
      </c>
      <c r="B17" s="755"/>
      <c r="C17" s="167">
        <v>3.6314515861703187E-2</v>
      </c>
      <c r="D17" s="167">
        <v>7.0014369095001333E-2</v>
      </c>
      <c r="E17" s="167">
        <v>6.3944628627929975E-2</v>
      </c>
      <c r="F17" s="167">
        <v>0.11231578947368422</v>
      </c>
      <c r="G17" s="167">
        <v>0.14374342875465113</v>
      </c>
      <c r="H17" s="167">
        <v>0.17138648806380791</v>
      </c>
      <c r="I17" s="167">
        <v>0.15222366063839526</v>
      </c>
      <c r="J17" s="167">
        <v>0.38817864851402956</v>
      </c>
      <c r="K17" s="167">
        <v>3.1017998979814908E-2</v>
      </c>
      <c r="L17" s="19"/>
      <c r="M17" s="18"/>
    </row>
    <row r="18" spans="1:14" ht="18.75" customHeight="1" x14ac:dyDescent="0.2">
      <c r="A18" s="755" t="s">
        <v>517</v>
      </c>
      <c r="B18" s="755"/>
      <c r="C18" s="167">
        <f>(C13-C4)/C13</f>
        <v>4.2052675402077216E-2</v>
      </c>
      <c r="D18" s="167">
        <f>(D13-D5)/D13</f>
        <v>6.1027674010825643E-2</v>
      </c>
      <c r="E18" s="167">
        <f>(E13-E6)/E13</f>
        <v>6.6886548214349043E-2</v>
      </c>
      <c r="F18" s="167">
        <f>(F13-F7)/F13</f>
        <v>0.10646153019990065</v>
      </c>
      <c r="G18" s="167">
        <f>(G13-G8)/G13</f>
        <v>0.15037418329919869</v>
      </c>
      <c r="H18" s="167">
        <f>(H13-H9)/H13</f>
        <v>0.14988094188200018</v>
      </c>
      <c r="I18" s="167">
        <f>(I13-I10)/I13</f>
        <v>0.10706599941424405</v>
      </c>
      <c r="J18" s="167">
        <f>(J13-J11)/J13</f>
        <v>0.42011611249340269</v>
      </c>
      <c r="K18" s="167">
        <f>M12/(M13-K13)</f>
        <v>2.9629418583204246E-2</v>
      </c>
      <c r="L18" s="16"/>
      <c r="M18" s="18"/>
    </row>
    <row r="19" spans="1:14" ht="18.75" customHeight="1" x14ac:dyDescent="0.2">
      <c r="A19" s="251" t="s">
        <v>373</v>
      </c>
      <c r="B19" s="251"/>
      <c r="C19" s="167">
        <v>4.9026422747605922E-2</v>
      </c>
      <c r="D19" s="167">
        <v>5.3550399233885056E-2</v>
      </c>
      <c r="E19" s="167">
        <v>6.9895393862336008E-2</v>
      </c>
      <c r="F19" s="167">
        <v>0.20625919171715984</v>
      </c>
      <c r="G19" s="167">
        <v>0.14087984438126591</v>
      </c>
      <c r="H19" s="167">
        <v>0.18446389496717724</v>
      </c>
      <c r="I19" s="167">
        <v>5.4361936434312051E-2</v>
      </c>
      <c r="J19" s="167">
        <v>0.15334624347654841</v>
      </c>
      <c r="K19" s="167">
        <v>1.7733094981311034E-2</v>
      </c>
      <c r="L19" s="16"/>
      <c r="M19" s="18"/>
    </row>
    <row r="20" spans="1:14" ht="18.75" customHeight="1" x14ac:dyDescent="0.2">
      <c r="A20" s="251" t="s">
        <v>518</v>
      </c>
      <c r="B20" s="231"/>
      <c r="C20" s="167">
        <f>(M4-C4)/M4</f>
        <v>4.3268557422969187E-2</v>
      </c>
      <c r="D20" s="167">
        <f>(M5-D5)/M5</f>
        <v>5.7939421753097749E-2</v>
      </c>
      <c r="E20" s="167">
        <f>(M6-E6)/M6</f>
        <v>5.9078067446268284E-2</v>
      </c>
      <c r="F20" s="167">
        <f>(M7-F7)/M7</f>
        <v>0.20712617935766703</v>
      </c>
      <c r="G20" s="167">
        <f>(M8-G8)/M8</f>
        <v>0.13607101285167911</v>
      </c>
      <c r="H20" s="167">
        <f>(M9-H9)/M9</f>
        <v>0.17248039832885023</v>
      </c>
      <c r="I20" s="167">
        <f>(M10-I10)/M10</f>
        <v>5.9307254775702943E-2</v>
      </c>
      <c r="J20" s="167">
        <f>(M11-J11)/M11</f>
        <v>0.17137726701382655</v>
      </c>
      <c r="K20" s="167">
        <f>K13/(M13-M12)</f>
        <v>1.8166093902910855E-2</v>
      </c>
      <c r="L20" s="16"/>
      <c r="M20" s="18"/>
    </row>
    <row r="23" spans="1:14" x14ac:dyDescent="0.2">
      <c r="A23" s="22" t="s">
        <v>519</v>
      </c>
      <c r="B23" s="21"/>
      <c r="C23" s="21"/>
      <c r="D23" s="21"/>
      <c r="E23" s="21"/>
      <c r="F23" s="21"/>
      <c r="G23" s="21"/>
      <c r="H23" s="21"/>
      <c r="I23" s="21"/>
      <c r="J23" s="21"/>
      <c r="K23" s="21"/>
      <c r="L23" s="21"/>
      <c r="M23" s="21"/>
      <c r="N23" s="21"/>
    </row>
    <row r="24" spans="1:14" ht="8.25" customHeight="1" x14ac:dyDescent="0.2">
      <c r="A24" s="21"/>
      <c r="B24" s="21"/>
      <c r="C24" s="21"/>
      <c r="D24" s="21"/>
      <c r="E24" s="21"/>
      <c r="F24" s="21"/>
      <c r="G24" s="21"/>
      <c r="H24" s="21"/>
      <c r="I24" s="21"/>
      <c r="J24" s="21"/>
      <c r="K24" s="21"/>
      <c r="L24" s="21"/>
      <c r="M24" s="21"/>
      <c r="N24" s="21"/>
    </row>
    <row r="25" spans="1:14" ht="21" customHeight="1" x14ac:dyDescent="0.2">
      <c r="A25" s="754"/>
      <c r="B25" s="743"/>
      <c r="C25" s="743"/>
      <c r="D25" s="743"/>
      <c r="E25" s="743"/>
      <c r="F25" s="743"/>
      <c r="G25" s="743"/>
      <c r="H25" s="743"/>
      <c r="I25" s="743"/>
      <c r="J25" s="743"/>
      <c r="K25" s="743"/>
      <c r="L25" s="743"/>
      <c r="M25" s="743"/>
      <c r="N25" s="230"/>
    </row>
    <row r="26" spans="1:14" x14ac:dyDescent="0.2">
      <c r="A26" s="23"/>
      <c r="B26" s="23"/>
      <c r="C26" s="23"/>
      <c r="D26" s="23"/>
      <c r="E26" s="23"/>
      <c r="F26" s="23"/>
      <c r="G26" s="23"/>
      <c r="H26" s="23"/>
      <c r="I26" s="23"/>
      <c r="J26" s="23"/>
      <c r="K26" s="23"/>
      <c r="L26" s="23"/>
      <c r="M26" s="23"/>
      <c r="N26" s="23"/>
    </row>
  </sheetData>
  <mergeCells count="10">
    <mergeCell ref="C15:K15"/>
    <mergeCell ref="A18:B18"/>
    <mergeCell ref="A25:M25"/>
    <mergeCell ref="A1:M1"/>
    <mergeCell ref="A2:B3"/>
    <mergeCell ref="C2:L2"/>
    <mergeCell ref="M2:M3"/>
    <mergeCell ref="A4:A12"/>
    <mergeCell ref="A13:B13"/>
    <mergeCell ref="A17:B17"/>
  </mergeCells>
  <pageMargins left="0.98425196850393704" right="0.78740157480314965" top="0.59055118110236227" bottom="0.59055118110236227" header="0.19685039370078741" footer="0.19685039370078741"/>
  <pageSetup paperSize="9" orientation="landscape" r:id="rId1"/>
  <headerFooter>
    <oddHeader>&amp;C&amp;"Arial,Gras"&amp;12&amp;UANNEXE 7.c&amp;U : PMSI SSR - Année 2017 - Etude des fuites et attractivités par territoire de santé - SSR polyvalents - Adultes</oddHeader>
    <oddFooter>&amp;C&amp;8Soins de suite et de réadaptation (SSR) - Bilan PMSI 2017</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7">
    <tabColor rgb="FF008000"/>
  </sheetPr>
  <dimension ref="A1:N43"/>
  <sheetViews>
    <sheetView zoomScaleNormal="100" workbookViewId="0">
      <selection activeCell="R19" sqref="R19"/>
    </sheetView>
  </sheetViews>
  <sheetFormatPr baseColWidth="10" defaultColWidth="11.42578125" defaultRowHeight="15" customHeight="1" x14ac:dyDescent="0.2"/>
  <cols>
    <col min="1" max="1" width="4.7109375" style="1" customWidth="1"/>
    <col min="2" max="2" width="28.7109375" style="1" customWidth="1"/>
    <col min="3" max="11" width="9.42578125" style="1" customWidth="1"/>
    <col min="12" max="12" width="10.7109375" style="1" customWidth="1"/>
    <col min="13" max="16384" width="11.42578125" style="1"/>
  </cols>
  <sheetData>
    <row r="1" spans="1:14" ht="15" customHeight="1" x14ac:dyDescent="0.2">
      <c r="A1" s="794" t="s">
        <v>522</v>
      </c>
      <c r="B1" s="795"/>
      <c r="C1" s="795"/>
      <c r="D1" s="795"/>
      <c r="E1" s="795"/>
      <c r="F1" s="795"/>
      <c r="G1" s="795"/>
      <c r="H1" s="795"/>
      <c r="I1" s="795"/>
      <c r="J1" s="795"/>
      <c r="K1" s="795"/>
      <c r="L1" s="795"/>
      <c r="M1" s="796"/>
    </row>
    <row r="2" spans="1:14" ht="9.75" customHeight="1" x14ac:dyDescent="0.2">
      <c r="A2" s="786"/>
      <c r="B2" s="787"/>
      <c r="C2" s="797" t="s">
        <v>126</v>
      </c>
      <c r="D2" s="798"/>
      <c r="E2" s="798"/>
      <c r="F2" s="798"/>
      <c r="G2" s="798"/>
      <c r="H2" s="798"/>
      <c r="I2" s="798"/>
      <c r="J2" s="798"/>
      <c r="K2" s="798"/>
      <c r="L2" s="799"/>
      <c r="M2" s="800" t="s">
        <v>125</v>
      </c>
    </row>
    <row r="3" spans="1:14" ht="24.75" customHeight="1" x14ac:dyDescent="0.2">
      <c r="A3" s="788"/>
      <c r="B3" s="789"/>
      <c r="C3" s="232">
        <v>1</v>
      </c>
      <c r="D3" s="232">
        <v>2</v>
      </c>
      <c r="E3" s="232">
        <v>3</v>
      </c>
      <c r="F3" s="232">
        <v>4</v>
      </c>
      <c r="G3" s="232">
        <v>5</v>
      </c>
      <c r="H3" s="232">
        <v>6</v>
      </c>
      <c r="I3" s="232">
        <v>7</v>
      </c>
      <c r="J3" s="232">
        <v>8</v>
      </c>
      <c r="K3" s="63" t="s">
        <v>151</v>
      </c>
      <c r="L3" s="64" t="s">
        <v>162</v>
      </c>
      <c r="M3" s="801"/>
    </row>
    <row r="4" spans="1:14" ht="12.6" customHeight="1" x14ac:dyDescent="0.2">
      <c r="A4" s="790" t="s">
        <v>127</v>
      </c>
      <c r="B4" s="250" t="s">
        <v>165</v>
      </c>
      <c r="C4" s="241">
        <v>9719</v>
      </c>
      <c r="D4" s="241">
        <v>175</v>
      </c>
      <c r="E4" s="241">
        <v>3</v>
      </c>
      <c r="F4" s="241">
        <v>80</v>
      </c>
      <c r="G4" s="241">
        <v>0</v>
      </c>
      <c r="H4" s="241">
        <v>0</v>
      </c>
      <c r="I4" s="241">
        <v>108</v>
      </c>
      <c r="J4" s="241">
        <v>0</v>
      </c>
      <c r="K4" s="241">
        <v>155</v>
      </c>
      <c r="L4" s="242">
        <v>0</v>
      </c>
      <c r="M4" s="247">
        <f t="shared" ref="M4:M34" si="0">SUM(C4:L4)</f>
        <v>10240</v>
      </c>
      <c r="N4" s="266"/>
    </row>
    <row r="5" spans="1:14" ht="12.6" customHeight="1" x14ac:dyDescent="0.2">
      <c r="A5" s="791"/>
      <c r="B5" s="250" t="s">
        <v>318</v>
      </c>
      <c r="C5" s="241">
        <v>1724</v>
      </c>
      <c r="D5" s="241">
        <v>45</v>
      </c>
      <c r="E5" s="241">
        <v>0</v>
      </c>
      <c r="F5" s="241">
        <v>0</v>
      </c>
      <c r="G5" s="241">
        <v>47</v>
      </c>
      <c r="H5" s="241">
        <v>0</v>
      </c>
      <c r="I5" s="241">
        <v>8</v>
      </c>
      <c r="J5" s="241">
        <v>0</v>
      </c>
      <c r="K5" s="241">
        <v>11</v>
      </c>
      <c r="L5" s="242">
        <v>0</v>
      </c>
      <c r="M5" s="247">
        <f t="shared" si="0"/>
        <v>1835</v>
      </c>
      <c r="N5" s="266"/>
    </row>
    <row r="6" spans="1:14" ht="12.6" customHeight="1" x14ac:dyDescent="0.2">
      <c r="A6" s="792"/>
      <c r="B6" s="250" t="s">
        <v>367</v>
      </c>
      <c r="C6" s="241">
        <v>35090</v>
      </c>
      <c r="D6" s="241">
        <v>479</v>
      </c>
      <c r="E6" s="241">
        <v>0</v>
      </c>
      <c r="F6" s="241">
        <v>15</v>
      </c>
      <c r="G6" s="241">
        <v>133</v>
      </c>
      <c r="H6" s="241">
        <v>25</v>
      </c>
      <c r="I6" s="241">
        <v>1062</v>
      </c>
      <c r="J6" s="241">
        <v>126</v>
      </c>
      <c r="K6" s="241">
        <v>1154</v>
      </c>
      <c r="L6" s="242">
        <v>0</v>
      </c>
      <c r="M6" s="247">
        <f t="shared" si="0"/>
        <v>38084</v>
      </c>
      <c r="N6" s="266"/>
    </row>
    <row r="7" spans="1:14" ht="12.6" customHeight="1" x14ac:dyDescent="0.2">
      <c r="A7" s="792"/>
      <c r="B7" s="250" t="s">
        <v>322</v>
      </c>
      <c r="C7" s="241">
        <v>16453</v>
      </c>
      <c r="D7" s="241">
        <v>305</v>
      </c>
      <c r="E7" s="241">
        <v>58</v>
      </c>
      <c r="F7" s="241">
        <v>0</v>
      </c>
      <c r="G7" s="241">
        <v>19</v>
      </c>
      <c r="H7" s="241">
        <v>0</v>
      </c>
      <c r="I7" s="241">
        <v>214</v>
      </c>
      <c r="J7" s="241">
        <v>0</v>
      </c>
      <c r="K7" s="241">
        <v>425</v>
      </c>
      <c r="L7" s="242">
        <v>0</v>
      </c>
      <c r="M7" s="247">
        <f t="shared" si="0"/>
        <v>17474</v>
      </c>
      <c r="N7" s="266"/>
    </row>
    <row r="8" spans="1:14" ht="15" customHeight="1" x14ac:dyDescent="0.2">
      <c r="A8" s="792"/>
      <c r="B8" s="240" t="s">
        <v>238</v>
      </c>
      <c r="C8" s="246">
        <f t="shared" ref="C8:L8" si="1">SUM(C4:C7)</f>
        <v>62986</v>
      </c>
      <c r="D8" s="246">
        <f t="shared" si="1"/>
        <v>1004</v>
      </c>
      <c r="E8" s="246">
        <f t="shared" si="1"/>
        <v>61</v>
      </c>
      <c r="F8" s="246">
        <f t="shared" si="1"/>
        <v>95</v>
      </c>
      <c r="G8" s="246">
        <f t="shared" si="1"/>
        <v>199</v>
      </c>
      <c r="H8" s="246">
        <f t="shared" si="1"/>
        <v>25</v>
      </c>
      <c r="I8" s="246">
        <f t="shared" si="1"/>
        <v>1392</v>
      </c>
      <c r="J8" s="246">
        <f t="shared" si="1"/>
        <v>126</v>
      </c>
      <c r="K8" s="246">
        <f t="shared" si="1"/>
        <v>1745</v>
      </c>
      <c r="L8" s="246">
        <f t="shared" si="1"/>
        <v>0</v>
      </c>
      <c r="M8" s="244">
        <f t="shared" si="0"/>
        <v>67633</v>
      </c>
      <c r="N8" s="266"/>
    </row>
    <row r="9" spans="1:14" ht="12.6" customHeight="1" x14ac:dyDescent="0.2">
      <c r="A9" s="792"/>
      <c r="B9" s="250" t="s">
        <v>174</v>
      </c>
      <c r="C9" s="241">
        <v>11309</v>
      </c>
      <c r="D9" s="241">
        <v>42004</v>
      </c>
      <c r="E9" s="241">
        <v>1373</v>
      </c>
      <c r="F9" s="241">
        <v>351</v>
      </c>
      <c r="G9" s="241">
        <v>263</v>
      </c>
      <c r="H9" s="241">
        <v>120</v>
      </c>
      <c r="I9" s="241">
        <v>303</v>
      </c>
      <c r="J9" s="241">
        <v>98</v>
      </c>
      <c r="K9" s="241">
        <v>2398</v>
      </c>
      <c r="L9" s="242">
        <v>51</v>
      </c>
      <c r="M9" s="249">
        <f t="shared" si="0"/>
        <v>58270</v>
      </c>
      <c r="N9" s="266"/>
    </row>
    <row r="10" spans="1:14" ht="12.6" customHeight="1" x14ac:dyDescent="0.2">
      <c r="A10" s="792"/>
      <c r="B10" s="250" t="s">
        <v>222</v>
      </c>
      <c r="C10" s="241">
        <v>434</v>
      </c>
      <c r="D10" s="241">
        <v>6987</v>
      </c>
      <c r="E10" s="241">
        <v>1373</v>
      </c>
      <c r="F10" s="241">
        <v>44</v>
      </c>
      <c r="G10" s="241">
        <v>0</v>
      </c>
      <c r="H10" s="241">
        <v>0</v>
      </c>
      <c r="I10" s="241">
        <v>0</v>
      </c>
      <c r="J10" s="241">
        <v>0</v>
      </c>
      <c r="K10" s="241">
        <v>116</v>
      </c>
      <c r="L10" s="242">
        <v>46</v>
      </c>
      <c r="M10" s="249">
        <f t="shared" si="0"/>
        <v>9000</v>
      </c>
      <c r="N10" s="266"/>
    </row>
    <row r="11" spans="1:14" ht="15" customHeight="1" x14ac:dyDescent="0.2">
      <c r="A11" s="792"/>
      <c r="B11" s="240" t="s">
        <v>239</v>
      </c>
      <c r="C11" s="246">
        <f t="shared" ref="C11:L11" si="2">SUM(C9:C10)</f>
        <v>11743</v>
      </c>
      <c r="D11" s="246">
        <f t="shared" si="2"/>
        <v>48991</v>
      </c>
      <c r="E11" s="246">
        <f t="shared" si="2"/>
        <v>2746</v>
      </c>
      <c r="F11" s="246">
        <f t="shared" si="2"/>
        <v>395</v>
      </c>
      <c r="G11" s="246">
        <f t="shared" si="2"/>
        <v>263</v>
      </c>
      <c r="H11" s="246">
        <f t="shared" si="2"/>
        <v>120</v>
      </c>
      <c r="I11" s="246">
        <f t="shared" si="2"/>
        <v>303</v>
      </c>
      <c r="J11" s="246">
        <f t="shared" si="2"/>
        <v>98</v>
      </c>
      <c r="K11" s="246">
        <f t="shared" si="2"/>
        <v>2514</v>
      </c>
      <c r="L11" s="246">
        <f t="shared" si="2"/>
        <v>97</v>
      </c>
      <c r="M11" s="244">
        <f t="shared" si="0"/>
        <v>67270</v>
      </c>
      <c r="N11" s="266"/>
    </row>
    <row r="12" spans="1:14" ht="12.6" customHeight="1" x14ac:dyDescent="0.2">
      <c r="A12" s="792"/>
      <c r="B12" s="250" t="s">
        <v>175</v>
      </c>
      <c r="C12" s="241">
        <v>271</v>
      </c>
      <c r="D12" s="241">
        <v>630</v>
      </c>
      <c r="E12" s="241">
        <v>19932</v>
      </c>
      <c r="F12" s="241">
        <v>3333</v>
      </c>
      <c r="G12" s="241">
        <v>262</v>
      </c>
      <c r="H12" s="241">
        <v>14</v>
      </c>
      <c r="I12" s="241">
        <v>83</v>
      </c>
      <c r="J12" s="241">
        <v>1642</v>
      </c>
      <c r="K12" s="241">
        <v>690</v>
      </c>
      <c r="L12" s="242">
        <v>0</v>
      </c>
      <c r="M12" s="249">
        <f t="shared" si="0"/>
        <v>26857</v>
      </c>
      <c r="N12" s="266"/>
    </row>
    <row r="13" spans="1:14" ht="15" customHeight="1" x14ac:dyDescent="0.2">
      <c r="A13" s="792"/>
      <c r="B13" s="240" t="s">
        <v>240</v>
      </c>
      <c r="C13" s="246">
        <f t="shared" ref="C13:L13" si="3">C12</f>
        <v>271</v>
      </c>
      <c r="D13" s="246">
        <f t="shared" si="3"/>
        <v>630</v>
      </c>
      <c r="E13" s="246">
        <f t="shared" si="3"/>
        <v>19932</v>
      </c>
      <c r="F13" s="246">
        <f t="shared" si="3"/>
        <v>3333</v>
      </c>
      <c r="G13" s="246">
        <f t="shared" si="3"/>
        <v>262</v>
      </c>
      <c r="H13" s="246">
        <f t="shared" si="3"/>
        <v>14</v>
      </c>
      <c r="I13" s="246">
        <f t="shared" si="3"/>
        <v>83</v>
      </c>
      <c r="J13" s="246">
        <f t="shared" si="3"/>
        <v>1642</v>
      </c>
      <c r="K13" s="246">
        <f t="shared" si="3"/>
        <v>690</v>
      </c>
      <c r="L13" s="246">
        <f t="shared" si="3"/>
        <v>0</v>
      </c>
      <c r="M13" s="244">
        <f t="shared" si="0"/>
        <v>26857</v>
      </c>
      <c r="N13" s="266"/>
    </row>
    <row r="14" spans="1:14" ht="12.6" customHeight="1" x14ac:dyDescent="0.2">
      <c r="A14" s="792"/>
      <c r="B14" s="250" t="s">
        <v>88</v>
      </c>
      <c r="C14" s="241">
        <v>0</v>
      </c>
      <c r="D14" s="241">
        <v>0</v>
      </c>
      <c r="E14" s="241">
        <v>0</v>
      </c>
      <c r="F14" s="241">
        <v>3669</v>
      </c>
      <c r="G14" s="241">
        <v>724</v>
      </c>
      <c r="H14" s="241">
        <v>0</v>
      </c>
      <c r="I14" s="241">
        <v>0</v>
      </c>
      <c r="J14" s="241">
        <v>31</v>
      </c>
      <c r="K14" s="241">
        <v>0</v>
      </c>
      <c r="L14" s="242">
        <v>0</v>
      </c>
      <c r="M14" s="249">
        <f t="shared" si="0"/>
        <v>4424</v>
      </c>
      <c r="N14" s="266"/>
    </row>
    <row r="15" spans="1:14" ht="12.6" customHeight="1" x14ac:dyDescent="0.2">
      <c r="A15" s="792"/>
      <c r="B15" s="250" t="s">
        <v>237</v>
      </c>
      <c r="C15" s="241">
        <v>0</v>
      </c>
      <c r="D15" s="241">
        <v>0</v>
      </c>
      <c r="E15" s="241">
        <v>43</v>
      </c>
      <c r="F15" s="241">
        <v>6825</v>
      </c>
      <c r="G15" s="241">
        <v>40</v>
      </c>
      <c r="H15" s="241">
        <v>0</v>
      </c>
      <c r="I15" s="241">
        <v>11</v>
      </c>
      <c r="J15" s="241">
        <v>607</v>
      </c>
      <c r="K15" s="241">
        <v>164</v>
      </c>
      <c r="L15" s="242">
        <v>0</v>
      </c>
      <c r="M15" s="249">
        <f t="shared" si="0"/>
        <v>7690</v>
      </c>
      <c r="N15" s="266"/>
    </row>
    <row r="16" spans="1:14" ht="15" customHeight="1" x14ac:dyDescent="0.2">
      <c r="A16" s="792"/>
      <c r="B16" s="240" t="s">
        <v>241</v>
      </c>
      <c r="C16" s="246">
        <f t="shared" ref="C16:L16" si="4">SUM(C14:C15)</f>
        <v>0</v>
      </c>
      <c r="D16" s="246">
        <f t="shared" si="4"/>
        <v>0</v>
      </c>
      <c r="E16" s="246">
        <f t="shared" si="4"/>
        <v>43</v>
      </c>
      <c r="F16" s="246">
        <f t="shared" si="4"/>
        <v>10494</v>
      </c>
      <c r="G16" s="246">
        <f t="shared" si="4"/>
        <v>764</v>
      </c>
      <c r="H16" s="246">
        <f t="shared" si="4"/>
        <v>0</v>
      </c>
      <c r="I16" s="246">
        <f t="shared" si="4"/>
        <v>11</v>
      </c>
      <c r="J16" s="246">
        <f t="shared" si="4"/>
        <v>638</v>
      </c>
      <c r="K16" s="246">
        <f t="shared" si="4"/>
        <v>164</v>
      </c>
      <c r="L16" s="246">
        <f t="shared" si="4"/>
        <v>0</v>
      </c>
      <c r="M16" s="244">
        <f t="shared" si="0"/>
        <v>12114</v>
      </c>
      <c r="N16" s="266"/>
    </row>
    <row r="17" spans="1:14" ht="12.6" customHeight="1" x14ac:dyDescent="0.2">
      <c r="A17" s="792"/>
      <c r="B17" s="250" t="s">
        <v>505</v>
      </c>
      <c r="C17" s="241">
        <v>0</v>
      </c>
      <c r="D17" s="241">
        <v>0</v>
      </c>
      <c r="E17" s="241">
        <v>0</v>
      </c>
      <c r="F17" s="241">
        <v>187</v>
      </c>
      <c r="G17" s="241">
        <v>2081</v>
      </c>
      <c r="H17" s="241">
        <v>21</v>
      </c>
      <c r="I17" s="241">
        <v>0</v>
      </c>
      <c r="J17" s="241">
        <v>0</v>
      </c>
      <c r="K17" s="241">
        <v>786</v>
      </c>
      <c r="L17" s="242">
        <v>0</v>
      </c>
      <c r="M17" s="249">
        <f t="shared" si="0"/>
        <v>3075</v>
      </c>
      <c r="N17" s="266"/>
    </row>
    <row r="18" spans="1:14" ht="12.6" customHeight="1" x14ac:dyDescent="0.2">
      <c r="A18" s="792"/>
      <c r="B18" s="250" t="s">
        <v>164</v>
      </c>
      <c r="C18" s="241">
        <v>0</v>
      </c>
      <c r="D18" s="241">
        <v>0</v>
      </c>
      <c r="E18" s="241">
        <v>0</v>
      </c>
      <c r="F18" s="241">
        <v>100</v>
      </c>
      <c r="G18" s="241">
        <v>6180</v>
      </c>
      <c r="H18" s="241">
        <v>704</v>
      </c>
      <c r="I18" s="241">
        <v>20</v>
      </c>
      <c r="J18" s="241">
        <v>217</v>
      </c>
      <c r="K18" s="241">
        <v>477</v>
      </c>
      <c r="L18" s="242">
        <v>137</v>
      </c>
      <c r="M18" s="249">
        <f t="shared" si="0"/>
        <v>7835</v>
      </c>
      <c r="N18" s="266"/>
    </row>
    <row r="19" spans="1:14" ht="12.6" customHeight="1" x14ac:dyDescent="0.2">
      <c r="A19" s="792"/>
      <c r="B19" s="250" t="s">
        <v>188</v>
      </c>
      <c r="C19" s="241">
        <v>0</v>
      </c>
      <c r="D19" s="241">
        <v>0</v>
      </c>
      <c r="E19" s="241">
        <v>167</v>
      </c>
      <c r="F19" s="241">
        <v>255</v>
      </c>
      <c r="G19" s="241">
        <v>20132</v>
      </c>
      <c r="H19" s="241">
        <v>1552</v>
      </c>
      <c r="I19" s="241">
        <v>267</v>
      </c>
      <c r="J19" s="241">
        <v>69</v>
      </c>
      <c r="K19" s="241">
        <v>1420</v>
      </c>
      <c r="L19" s="242">
        <v>0</v>
      </c>
      <c r="M19" s="249">
        <f t="shared" si="0"/>
        <v>23862</v>
      </c>
      <c r="N19" s="266"/>
    </row>
    <row r="20" spans="1:14" ht="12.6" customHeight="1" x14ac:dyDescent="0.2">
      <c r="A20" s="792"/>
      <c r="B20" s="250" t="s">
        <v>364</v>
      </c>
      <c r="C20" s="241">
        <v>0</v>
      </c>
      <c r="D20" s="241">
        <v>0</v>
      </c>
      <c r="E20" s="241">
        <v>0</v>
      </c>
      <c r="F20" s="241">
        <v>33</v>
      </c>
      <c r="G20" s="241">
        <v>9525</v>
      </c>
      <c r="H20" s="241">
        <v>132</v>
      </c>
      <c r="I20" s="241">
        <v>122</v>
      </c>
      <c r="J20" s="241">
        <v>0</v>
      </c>
      <c r="K20" s="241">
        <v>107</v>
      </c>
      <c r="L20" s="242">
        <v>0</v>
      </c>
      <c r="M20" s="249">
        <f t="shared" si="0"/>
        <v>9919</v>
      </c>
      <c r="N20" s="266"/>
    </row>
    <row r="21" spans="1:14" ht="12.6" customHeight="1" x14ac:dyDescent="0.2">
      <c r="A21" s="792"/>
      <c r="B21" s="250" t="s">
        <v>189</v>
      </c>
      <c r="C21" s="241">
        <v>0</v>
      </c>
      <c r="D21" s="241">
        <v>0</v>
      </c>
      <c r="E21" s="241">
        <v>8</v>
      </c>
      <c r="F21" s="241">
        <v>65</v>
      </c>
      <c r="G21" s="241">
        <v>3179</v>
      </c>
      <c r="H21" s="241">
        <v>234</v>
      </c>
      <c r="I21" s="241">
        <v>7</v>
      </c>
      <c r="J21" s="241">
        <v>22</v>
      </c>
      <c r="K21" s="241">
        <v>151</v>
      </c>
      <c r="L21" s="242">
        <v>4</v>
      </c>
      <c r="M21" s="249">
        <f t="shared" si="0"/>
        <v>3670</v>
      </c>
      <c r="N21" s="266"/>
    </row>
    <row r="22" spans="1:14" ht="12.6" customHeight="1" x14ac:dyDescent="0.2">
      <c r="A22" s="792"/>
      <c r="B22" s="250" t="s">
        <v>190</v>
      </c>
      <c r="C22" s="241">
        <v>128</v>
      </c>
      <c r="D22" s="241">
        <v>137</v>
      </c>
      <c r="E22" s="241">
        <v>24</v>
      </c>
      <c r="F22" s="241">
        <v>277</v>
      </c>
      <c r="G22" s="241">
        <v>4916</v>
      </c>
      <c r="H22" s="241">
        <v>770</v>
      </c>
      <c r="I22" s="241">
        <v>301</v>
      </c>
      <c r="J22" s="241">
        <v>77</v>
      </c>
      <c r="K22" s="241">
        <v>1072</v>
      </c>
      <c r="L22" s="242">
        <v>0</v>
      </c>
      <c r="M22" s="249">
        <f t="shared" si="0"/>
        <v>7702</v>
      </c>
      <c r="N22" s="266"/>
    </row>
    <row r="23" spans="1:14" ht="15" customHeight="1" x14ac:dyDescent="0.2">
      <c r="A23" s="792"/>
      <c r="B23" s="250" t="s">
        <v>201</v>
      </c>
      <c r="C23" s="241">
        <v>0</v>
      </c>
      <c r="D23" s="241">
        <v>0</v>
      </c>
      <c r="E23" s="241">
        <v>0</v>
      </c>
      <c r="F23" s="241">
        <v>0</v>
      </c>
      <c r="G23" s="241">
        <v>6511</v>
      </c>
      <c r="H23" s="241">
        <v>1752</v>
      </c>
      <c r="I23" s="241">
        <v>0</v>
      </c>
      <c r="J23" s="241">
        <v>0</v>
      </c>
      <c r="K23" s="241">
        <v>1028</v>
      </c>
      <c r="L23" s="242">
        <v>0</v>
      </c>
      <c r="M23" s="249">
        <f t="shared" si="0"/>
        <v>9291</v>
      </c>
      <c r="N23" s="266"/>
    </row>
    <row r="24" spans="1:14" ht="15" customHeight="1" x14ac:dyDescent="0.2">
      <c r="A24" s="792"/>
      <c r="B24" s="240" t="s">
        <v>242</v>
      </c>
      <c r="C24" s="246">
        <f t="shared" ref="C24:L24" si="5">SUM(C17:C23)</f>
        <v>128</v>
      </c>
      <c r="D24" s="246">
        <f t="shared" si="5"/>
        <v>137</v>
      </c>
      <c r="E24" s="246">
        <f t="shared" si="5"/>
        <v>199</v>
      </c>
      <c r="F24" s="246">
        <f t="shared" si="5"/>
        <v>917</v>
      </c>
      <c r="G24" s="246">
        <f t="shared" si="5"/>
        <v>52524</v>
      </c>
      <c r="H24" s="246">
        <f t="shared" si="5"/>
        <v>5165</v>
      </c>
      <c r="I24" s="246">
        <f t="shared" si="5"/>
        <v>717</v>
      </c>
      <c r="J24" s="246">
        <f t="shared" si="5"/>
        <v>385</v>
      </c>
      <c r="K24" s="246">
        <f t="shared" si="5"/>
        <v>5041</v>
      </c>
      <c r="L24" s="246">
        <f t="shared" si="5"/>
        <v>141</v>
      </c>
      <c r="M24" s="244">
        <f t="shared" si="0"/>
        <v>65354</v>
      </c>
      <c r="N24" s="266"/>
    </row>
    <row r="25" spans="1:14" ht="12.6" customHeight="1" x14ac:dyDescent="0.2">
      <c r="A25" s="792"/>
      <c r="B25" s="250" t="s">
        <v>191</v>
      </c>
      <c r="C25" s="241">
        <v>0</v>
      </c>
      <c r="D25" s="241">
        <v>0</v>
      </c>
      <c r="E25" s="241">
        <v>48</v>
      </c>
      <c r="F25" s="241">
        <v>0</v>
      </c>
      <c r="G25" s="241">
        <v>639</v>
      </c>
      <c r="H25" s="241">
        <v>7885</v>
      </c>
      <c r="I25" s="241">
        <v>1321</v>
      </c>
      <c r="J25" s="241">
        <v>193</v>
      </c>
      <c r="K25" s="241">
        <v>286</v>
      </c>
      <c r="L25" s="242">
        <v>0</v>
      </c>
      <c r="M25" s="249">
        <f t="shared" si="0"/>
        <v>10372</v>
      </c>
      <c r="N25" s="266"/>
    </row>
    <row r="26" spans="1:14" ht="12.6" customHeight="1" x14ac:dyDescent="0.2">
      <c r="A26" s="792"/>
      <c r="B26" s="250" t="s">
        <v>50</v>
      </c>
      <c r="C26" s="241">
        <v>0</v>
      </c>
      <c r="D26" s="241">
        <v>0</v>
      </c>
      <c r="E26" s="241">
        <v>0</v>
      </c>
      <c r="F26" s="241">
        <v>0</v>
      </c>
      <c r="G26" s="241">
        <v>22</v>
      </c>
      <c r="H26" s="241">
        <v>3386</v>
      </c>
      <c r="I26" s="241">
        <v>0</v>
      </c>
      <c r="J26" s="241">
        <v>34</v>
      </c>
      <c r="K26" s="241">
        <v>71</v>
      </c>
      <c r="L26" s="242">
        <v>0</v>
      </c>
      <c r="M26" s="249">
        <f t="shared" si="0"/>
        <v>3513</v>
      </c>
      <c r="N26" s="266"/>
    </row>
    <row r="27" spans="1:14" ht="15" customHeight="1" x14ac:dyDescent="0.2">
      <c r="A27" s="792"/>
      <c r="B27" s="240" t="s">
        <v>243</v>
      </c>
      <c r="C27" s="246">
        <f t="shared" ref="C27:L27" si="6">SUM(C25:C26)</f>
        <v>0</v>
      </c>
      <c r="D27" s="246">
        <f t="shared" si="6"/>
        <v>0</v>
      </c>
      <c r="E27" s="246">
        <f t="shared" si="6"/>
        <v>48</v>
      </c>
      <c r="F27" s="246">
        <f t="shared" si="6"/>
        <v>0</v>
      </c>
      <c r="G27" s="246">
        <f t="shared" si="6"/>
        <v>661</v>
      </c>
      <c r="H27" s="246">
        <f t="shared" si="6"/>
        <v>11271</v>
      </c>
      <c r="I27" s="246">
        <f t="shared" si="6"/>
        <v>1321</v>
      </c>
      <c r="J27" s="246">
        <f t="shared" si="6"/>
        <v>227</v>
      </c>
      <c r="K27" s="246">
        <f t="shared" si="6"/>
        <v>357</v>
      </c>
      <c r="L27" s="246">
        <f t="shared" si="6"/>
        <v>0</v>
      </c>
      <c r="M27" s="244">
        <f t="shared" si="0"/>
        <v>13885</v>
      </c>
      <c r="N27" s="266"/>
    </row>
    <row r="28" spans="1:14" ht="12.6" customHeight="1" x14ac:dyDescent="0.2">
      <c r="A28" s="792"/>
      <c r="B28" s="250" t="s">
        <v>1</v>
      </c>
      <c r="C28" s="245">
        <v>2</v>
      </c>
      <c r="D28" s="241">
        <v>0</v>
      </c>
      <c r="E28" s="241">
        <v>0</v>
      </c>
      <c r="F28" s="241">
        <v>0</v>
      </c>
      <c r="G28" s="241">
        <v>22</v>
      </c>
      <c r="H28" s="241">
        <v>138</v>
      </c>
      <c r="I28" s="241">
        <v>2927</v>
      </c>
      <c r="J28" s="241">
        <v>31</v>
      </c>
      <c r="K28" s="241">
        <v>14</v>
      </c>
      <c r="L28" s="242">
        <v>0</v>
      </c>
      <c r="M28" s="249">
        <f t="shared" si="0"/>
        <v>3134</v>
      </c>
      <c r="N28" s="266"/>
    </row>
    <row r="29" spans="1:14" ht="12.6" customHeight="1" x14ac:dyDescent="0.2">
      <c r="A29" s="792"/>
      <c r="B29" s="250" t="s">
        <v>7</v>
      </c>
      <c r="C29" s="245">
        <v>48</v>
      </c>
      <c r="D29" s="241">
        <v>0</v>
      </c>
      <c r="E29" s="241">
        <v>0</v>
      </c>
      <c r="F29" s="241">
        <v>0</v>
      </c>
      <c r="G29" s="241">
        <v>0</v>
      </c>
      <c r="H29" s="241">
        <v>39</v>
      </c>
      <c r="I29" s="241">
        <v>6559</v>
      </c>
      <c r="J29" s="241">
        <v>117</v>
      </c>
      <c r="K29" s="241">
        <v>64</v>
      </c>
      <c r="L29" s="242">
        <v>0</v>
      </c>
      <c r="M29" s="249">
        <f t="shared" si="0"/>
        <v>6827</v>
      </c>
      <c r="N29" s="266"/>
    </row>
    <row r="30" spans="1:14" ht="12.6" customHeight="1" x14ac:dyDescent="0.2">
      <c r="A30" s="792"/>
      <c r="B30" s="250" t="s">
        <v>319</v>
      </c>
      <c r="C30" s="245">
        <v>315</v>
      </c>
      <c r="D30" s="241">
        <v>29</v>
      </c>
      <c r="E30" s="241">
        <v>27</v>
      </c>
      <c r="F30" s="241">
        <v>26</v>
      </c>
      <c r="G30" s="241">
        <v>60</v>
      </c>
      <c r="H30" s="241">
        <v>399</v>
      </c>
      <c r="I30" s="241">
        <v>16443</v>
      </c>
      <c r="J30" s="241">
        <v>218</v>
      </c>
      <c r="K30" s="241">
        <v>221</v>
      </c>
      <c r="L30" s="242">
        <v>0</v>
      </c>
      <c r="M30" s="249">
        <f t="shared" si="0"/>
        <v>17738</v>
      </c>
      <c r="N30" s="266"/>
    </row>
    <row r="31" spans="1:14" ht="15" customHeight="1" x14ac:dyDescent="0.2">
      <c r="A31" s="792"/>
      <c r="B31" s="240" t="s">
        <v>244</v>
      </c>
      <c r="C31" s="246">
        <f t="shared" ref="C31:L31" si="7">SUM(C28:C30)</f>
        <v>365</v>
      </c>
      <c r="D31" s="246">
        <f t="shared" si="7"/>
        <v>29</v>
      </c>
      <c r="E31" s="246">
        <f t="shared" si="7"/>
        <v>27</v>
      </c>
      <c r="F31" s="246">
        <f t="shared" si="7"/>
        <v>26</v>
      </c>
      <c r="G31" s="246">
        <f t="shared" si="7"/>
        <v>82</v>
      </c>
      <c r="H31" s="246">
        <f t="shared" si="7"/>
        <v>576</v>
      </c>
      <c r="I31" s="246">
        <f t="shared" si="7"/>
        <v>25929</v>
      </c>
      <c r="J31" s="246">
        <f t="shared" si="7"/>
        <v>366</v>
      </c>
      <c r="K31" s="246">
        <f t="shared" si="7"/>
        <v>299</v>
      </c>
      <c r="L31" s="246">
        <f t="shared" si="7"/>
        <v>0</v>
      </c>
      <c r="M31" s="244">
        <f t="shared" si="0"/>
        <v>27699</v>
      </c>
      <c r="N31" s="266"/>
    </row>
    <row r="32" spans="1:14" ht="12.6" customHeight="1" x14ac:dyDescent="0.2">
      <c r="A32" s="792"/>
      <c r="B32" s="250" t="s">
        <v>246</v>
      </c>
      <c r="C32" s="241">
        <v>74</v>
      </c>
      <c r="D32" s="241">
        <v>0</v>
      </c>
      <c r="E32" s="241">
        <v>103</v>
      </c>
      <c r="F32" s="241">
        <v>958</v>
      </c>
      <c r="G32" s="241">
        <v>204</v>
      </c>
      <c r="H32" s="241">
        <v>973</v>
      </c>
      <c r="I32" s="241">
        <v>2250</v>
      </c>
      <c r="J32" s="241">
        <v>9104</v>
      </c>
      <c r="K32" s="241">
        <v>146</v>
      </c>
      <c r="L32" s="242">
        <v>0</v>
      </c>
      <c r="M32" s="249">
        <f t="shared" si="0"/>
        <v>13812</v>
      </c>
      <c r="N32" s="266"/>
    </row>
    <row r="33" spans="1:14" ht="15" customHeight="1" x14ac:dyDescent="0.2">
      <c r="A33" s="792"/>
      <c r="B33" s="240" t="s">
        <v>245</v>
      </c>
      <c r="C33" s="246">
        <f t="shared" ref="C33:L33" si="8">C32</f>
        <v>74</v>
      </c>
      <c r="D33" s="246">
        <f t="shared" si="8"/>
        <v>0</v>
      </c>
      <c r="E33" s="246">
        <f t="shared" si="8"/>
        <v>103</v>
      </c>
      <c r="F33" s="246">
        <f t="shared" si="8"/>
        <v>958</v>
      </c>
      <c r="G33" s="246">
        <f t="shared" si="8"/>
        <v>204</v>
      </c>
      <c r="H33" s="246">
        <f t="shared" si="8"/>
        <v>973</v>
      </c>
      <c r="I33" s="246">
        <f t="shared" si="8"/>
        <v>2250</v>
      </c>
      <c r="J33" s="246">
        <f t="shared" si="8"/>
        <v>9104</v>
      </c>
      <c r="K33" s="246">
        <f t="shared" si="8"/>
        <v>146</v>
      </c>
      <c r="L33" s="246">
        <f t="shared" si="8"/>
        <v>0</v>
      </c>
      <c r="M33" s="244">
        <f t="shared" si="0"/>
        <v>13812</v>
      </c>
      <c r="N33" s="266"/>
    </row>
    <row r="34" spans="1:14" ht="12.6" customHeight="1" x14ac:dyDescent="0.2">
      <c r="A34" s="793"/>
      <c r="B34" s="57" t="s">
        <v>151</v>
      </c>
      <c r="C34" s="243">
        <v>641</v>
      </c>
      <c r="D34" s="243">
        <v>431</v>
      </c>
      <c r="E34" s="243">
        <v>549</v>
      </c>
      <c r="F34" s="243">
        <v>1478</v>
      </c>
      <c r="G34" s="243">
        <v>3477</v>
      </c>
      <c r="H34" s="243">
        <v>1577</v>
      </c>
      <c r="I34" s="243">
        <v>772</v>
      </c>
      <c r="J34" s="243">
        <v>205</v>
      </c>
      <c r="K34" s="243">
        <v>0</v>
      </c>
      <c r="L34" s="243">
        <v>0</v>
      </c>
      <c r="M34" s="244">
        <f t="shared" si="0"/>
        <v>9130</v>
      </c>
      <c r="N34" s="266"/>
    </row>
    <row r="35" spans="1:14" ht="15" customHeight="1" x14ac:dyDescent="0.2">
      <c r="A35" s="794" t="s">
        <v>125</v>
      </c>
      <c r="B35" s="796"/>
      <c r="C35" s="244">
        <f t="shared" ref="C35:M35" si="9">C8+C11+C13+C16+C24+C27+C31+C33+C34</f>
        <v>76208</v>
      </c>
      <c r="D35" s="244">
        <f t="shared" si="9"/>
        <v>51222</v>
      </c>
      <c r="E35" s="244">
        <f t="shared" si="9"/>
        <v>23708</v>
      </c>
      <c r="F35" s="244">
        <f t="shared" si="9"/>
        <v>17696</v>
      </c>
      <c r="G35" s="244">
        <f t="shared" si="9"/>
        <v>58436</v>
      </c>
      <c r="H35" s="244">
        <f t="shared" si="9"/>
        <v>19721</v>
      </c>
      <c r="I35" s="244">
        <f t="shared" si="9"/>
        <v>32778</v>
      </c>
      <c r="J35" s="244">
        <f t="shared" si="9"/>
        <v>12791</v>
      </c>
      <c r="K35" s="244">
        <f t="shared" si="9"/>
        <v>10956</v>
      </c>
      <c r="L35" s="244">
        <f t="shared" si="9"/>
        <v>238</v>
      </c>
      <c r="M35" s="244">
        <f t="shared" si="9"/>
        <v>303754</v>
      </c>
      <c r="N35" s="266"/>
    </row>
    <row r="36" spans="1:14" ht="2.25" customHeight="1" x14ac:dyDescent="0.2">
      <c r="A36" s="208"/>
      <c r="B36" s="208"/>
      <c r="C36" s="208"/>
      <c r="D36" s="208"/>
      <c r="E36" s="208"/>
      <c r="F36" s="208"/>
      <c r="G36" s="208"/>
      <c r="H36" s="208"/>
      <c r="I36" s="208"/>
      <c r="J36" s="208"/>
      <c r="K36" s="208"/>
      <c r="L36" s="208"/>
      <c r="M36" s="233"/>
    </row>
    <row r="37" spans="1:14" ht="12.75" customHeight="1" x14ac:dyDescent="0.2">
      <c r="C37" s="234">
        <v>1</v>
      </c>
      <c r="D37" s="234">
        <v>2</v>
      </c>
      <c r="E37" s="234">
        <v>3</v>
      </c>
      <c r="F37" s="234">
        <v>4</v>
      </c>
      <c r="G37" s="234">
        <v>5</v>
      </c>
      <c r="H37" s="234">
        <v>6</v>
      </c>
      <c r="I37" s="234">
        <v>7</v>
      </c>
      <c r="J37" s="234">
        <v>8</v>
      </c>
      <c r="K37" s="235" t="s">
        <v>139</v>
      </c>
      <c r="L37" s="236"/>
      <c r="M37" s="7"/>
    </row>
    <row r="38" spans="1:14" ht="12.75" customHeight="1" x14ac:dyDescent="0.2">
      <c r="A38" s="783" t="s">
        <v>372</v>
      </c>
      <c r="B38" s="783"/>
      <c r="C38" s="237">
        <v>0.20907981763308289</v>
      </c>
      <c r="D38" s="237">
        <v>4.0716960941680043E-2</v>
      </c>
      <c r="E38" s="237">
        <v>0.1552988632196553</v>
      </c>
      <c r="F38" s="237">
        <v>0.39745418632722485</v>
      </c>
      <c r="G38" s="237">
        <v>9.2456256190161776E-2</v>
      </c>
      <c r="H38" s="237">
        <v>0.49411764705882355</v>
      </c>
      <c r="I38" s="237">
        <v>0.24731406185077462</v>
      </c>
      <c r="J38" s="237">
        <v>0.33795052029494865</v>
      </c>
      <c r="K38" s="237">
        <v>3.2153114490956002E-2</v>
      </c>
      <c r="L38" s="236"/>
      <c r="M38" s="7"/>
    </row>
    <row r="39" spans="1:14" ht="13.5" customHeight="1" x14ac:dyDescent="0.2">
      <c r="A39" s="783" t="s">
        <v>517</v>
      </c>
      <c r="B39" s="783"/>
      <c r="C39" s="237">
        <f>(C35-C8)/C35</f>
        <v>0.17349884526558892</v>
      </c>
      <c r="D39" s="237">
        <f>(D35-D11)/D35</f>
        <v>4.3555503494592168E-2</v>
      </c>
      <c r="E39" s="237">
        <f>(E35-E13)/E35</f>
        <v>0.15927113210730556</v>
      </c>
      <c r="F39" s="237">
        <f>(F35-F16)/F35</f>
        <v>0.40698462929475587</v>
      </c>
      <c r="G39" s="237">
        <f>(G35-G24)/G35</f>
        <v>0.10117051132863303</v>
      </c>
      <c r="H39" s="237">
        <f>(H35-H27)/H35</f>
        <v>0.42847725774555045</v>
      </c>
      <c r="I39" s="237">
        <f>(I35-I31)/I35</f>
        <v>0.20895112575507963</v>
      </c>
      <c r="J39" s="237">
        <f>(J35-J33)/J35</f>
        <v>0.28824955046517081</v>
      </c>
      <c r="K39" s="237">
        <f>M34/(M35-K35)</f>
        <v>3.1181906980238937E-2</v>
      </c>
      <c r="M39" s="7"/>
    </row>
    <row r="40" spans="1:14" ht="13.5" customHeight="1" x14ac:dyDescent="0.2">
      <c r="A40" s="252" t="s">
        <v>373</v>
      </c>
      <c r="B40" s="252"/>
      <c r="C40" s="237">
        <v>6.3773183338400735E-2</v>
      </c>
      <c r="D40" s="237">
        <v>0.28128758117533875</v>
      </c>
      <c r="E40" s="237">
        <v>0.30528538038151248</v>
      </c>
      <c r="F40" s="237">
        <v>0.11242220965004446</v>
      </c>
      <c r="G40" s="237">
        <v>0.18757850250469169</v>
      </c>
      <c r="H40" s="237">
        <v>0.26915017462165308</v>
      </c>
      <c r="I40" s="237">
        <v>8.4506533824272617E-2</v>
      </c>
      <c r="J40" s="237">
        <v>0.35614234970846459</v>
      </c>
      <c r="K40" s="237">
        <v>3.5900468453706334E-2</v>
      </c>
      <c r="M40" s="7"/>
    </row>
    <row r="41" spans="1:14" ht="13.5" customHeight="1" x14ac:dyDescent="0.2">
      <c r="A41" s="252" t="s">
        <v>518</v>
      </c>
      <c r="B41" s="238"/>
      <c r="C41" s="237">
        <f>(M8-C8)/M8</f>
        <v>6.870906214421954E-2</v>
      </c>
      <c r="D41" s="237">
        <f>(M11-D11)/M11</f>
        <v>0.27172588077895049</v>
      </c>
      <c r="E41" s="237">
        <f>(M13-E13)/M13</f>
        <v>0.25784711620806494</v>
      </c>
      <c r="F41" s="237">
        <f>(M16-F16)/M16</f>
        <v>0.1337295690936107</v>
      </c>
      <c r="G41" s="237">
        <f>(M24-G24)/M24</f>
        <v>0.19631545123481348</v>
      </c>
      <c r="H41" s="237">
        <f>(M27-H27)/M27</f>
        <v>0.1882607129996399</v>
      </c>
      <c r="I41" s="237">
        <f>(M31-I31)/M31</f>
        <v>6.3901223870897861E-2</v>
      </c>
      <c r="J41" s="237">
        <f>(M33-J33)/M33</f>
        <v>0.34086301766579785</v>
      </c>
      <c r="K41" s="237">
        <f>K35/(M35-M34)</f>
        <v>3.7186379928315409E-2</v>
      </c>
      <c r="M41" s="7"/>
    </row>
    <row r="42" spans="1:14" ht="12.75" customHeight="1" x14ac:dyDescent="0.2">
      <c r="A42" s="22" t="s">
        <v>519</v>
      </c>
    </row>
    <row r="43" spans="1:14" ht="15" customHeight="1" x14ac:dyDescent="0.2">
      <c r="A43" s="784"/>
      <c r="B43" s="785"/>
      <c r="C43" s="785"/>
      <c r="D43" s="785"/>
      <c r="E43" s="785"/>
      <c r="F43" s="785"/>
      <c r="G43" s="785"/>
      <c r="H43" s="785"/>
      <c r="I43" s="785"/>
      <c r="J43" s="785"/>
      <c r="K43" s="785"/>
      <c r="L43" s="785"/>
      <c r="M43" s="785"/>
      <c r="N43" s="239"/>
    </row>
  </sheetData>
  <mergeCells count="9">
    <mergeCell ref="A39:B39"/>
    <mergeCell ref="A43:M43"/>
    <mergeCell ref="A2:B3"/>
    <mergeCell ref="A4:A34"/>
    <mergeCell ref="A1:M1"/>
    <mergeCell ref="C2:L2"/>
    <mergeCell ref="M2:M3"/>
    <mergeCell ref="A35:B35"/>
    <mergeCell ref="A38:B38"/>
  </mergeCells>
  <pageMargins left="0.39370078740157483" right="0.39370078740157483" top="0.51181102362204722" bottom="0.19685039370078741" header="0.11811023622047245" footer="0.11811023622047245"/>
  <pageSetup paperSize="9" orientation="landscape" r:id="rId1"/>
  <headerFooter>
    <oddHeader>&amp;C&amp;"Arial,Gras"&amp;12&amp;UANNEXE 7.d &amp;U: PMSI SSR - Année 2017 - Etude des fuites et attractivités par territoire de santé - Affections de l'appareil locomoteur - Adultes</oddHeader>
    <oddFooter>&amp;C&amp;8Soins de suite et de réadaptation (SSR) - Bilan PMSI 2017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rgb="FF008000"/>
  </sheetPr>
  <dimension ref="A1:H31"/>
  <sheetViews>
    <sheetView showGridLines="0" zoomScaleNormal="100" workbookViewId="0">
      <selection activeCell="V72" sqref="V72"/>
    </sheetView>
  </sheetViews>
  <sheetFormatPr baseColWidth="10" defaultRowHeight="12.75" x14ac:dyDescent="0.2"/>
  <cols>
    <col min="1" max="1" width="3.42578125" customWidth="1"/>
    <col min="2" max="2" width="10.140625" customWidth="1"/>
    <col min="3" max="3" width="39.5703125" customWidth="1"/>
    <col min="4" max="7" width="23.140625" customWidth="1"/>
  </cols>
  <sheetData>
    <row r="1" spans="1:8" s="196" customFormat="1" ht="30.75" customHeight="1" x14ac:dyDescent="0.2">
      <c r="A1" s="420" t="s">
        <v>112</v>
      </c>
      <c r="B1" s="420" t="s">
        <v>113</v>
      </c>
      <c r="C1" s="420" t="s">
        <v>114</v>
      </c>
      <c r="D1" s="419" t="s">
        <v>508</v>
      </c>
      <c r="E1" s="445" t="s">
        <v>509</v>
      </c>
      <c r="F1" s="449" t="s">
        <v>510</v>
      </c>
      <c r="G1" s="418" t="s">
        <v>511</v>
      </c>
    </row>
    <row r="2" spans="1:8" x14ac:dyDescent="0.2">
      <c r="A2" s="227" t="s">
        <v>21</v>
      </c>
      <c r="B2" s="227" t="s">
        <v>20</v>
      </c>
      <c r="C2" s="332" t="s">
        <v>165</v>
      </c>
      <c r="D2" s="441">
        <v>7053</v>
      </c>
      <c r="E2" s="441">
        <v>88344.71</v>
      </c>
      <c r="F2" s="450">
        <v>0.14299999999999999</v>
      </c>
      <c r="G2" s="453">
        <v>8200.7999999999993</v>
      </c>
      <c r="H2" s="215"/>
    </row>
    <row r="3" spans="1:8" x14ac:dyDescent="0.2">
      <c r="A3" s="227" t="s">
        <v>21</v>
      </c>
      <c r="B3" s="227" t="s">
        <v>41</v>
      </c>
      <c r="C3" s="332" t="s">
        <v>321</v>
      </c>
      <c r="D3" s="687">
        <v>15139</v>
      </c>
      <c r="E3" s="446">
        <v>55883.29</v>
      </c>
      <c r="F3" s="450">
        <v>3.8574988656652067</v>
      </c>
      <c r="G3" s="453">
        <v>4660.04</v>
      </c>
      <c r="H3" s="215"/>
    </row>
    <row r="4" spans="1:8" x14ac:dyDescent="0.2">
      <c r="A4" s="227" t="s">
        <v>21</v>
      </c>
      <c r="B4" s="227" t="s">
        <v>42</v>
      </c>
      <c r="C4" s="332" t="s">
        <v>322</v>
      </c>
      <c r="D4" s="688"/>
      <c r="E4" s="446">
        <v>128535.89</v>
      </c>
      <c r="F4" s="450">
        <v>-3.1103302133269062E-2</v>
      </c>
      <c r="G4" s="453">
        <v>10531.4</v>
      </c>
      <c r="H4" s="215"/>
    </row>
    <row r="5" spans="1:8" s="308" customFormat="1" x14ac:dyDescent="0.2">
      <c r="A5" s="227" t="s">
        <v>21</v>
      </c>
      <c r="B5" s="227" t="s">
        <v>256</v>
      </c>
      <c r="C5" s="332" t="s">
        <v>323</v>
      </c>
      <c r="D5" s="689"/>
      <c r="E5" s="446">
        <v>34729.89</v>
      </c>
      <c r="F5" s="450">
        <v>0.22192656173475389</v>
      </c>
      <c r="G5" s="453">
        <v>3107.95</v>
      </c>
      <c r="H5" s="215"/>
    </row>
    <row r="6" spans="1:8" x14ac:dyDescent="0.2">
      <c r="A6" s="227" t="s">
        <v>21</v>
      </c>
      <c r="B6" s="227" t="s">
        <v>47</v>
      </c>
      <c r="C6" s="332" t="s">
        <v>48</v>
      </c>
      <c r="D6" s="442">
        <v>533</v>
      </c>
      <c r="E6" s="446">
        <v>6098.14</v>
      </c>
      <c r="F6" s="450">
        <v>5.8999999999999997E-2</v>
      </c>
      <c r="G6" s="453">
        <v>575.29999999999995</v>
      </c>
      <c r="H6" s="215"/>
    </row>
    <row r="7" spans="1:8" x14ac:dyDescent="0.2">
      <c r="A7" s="227" t="s">
        <v>26</v>
      </c>
      <c r="B7" s="227" t="s">
        <v>46</v>
      </c>
      <c r="C7" s="332" t="s">
        <v>506</v>
      </c>
      <c r="D7" s="441">
        <v>7813</v>
      </c>
      <c r="E7" s="446">
        <v>97416.95</v>
      </c>
      <c r="F7" s="450">
        <v>4.8000000000000001E-2</v>
      </c>
      <c r="G7" s="453">
        <v>8508.5499999999993</v>
      </c>
      <c r="H7" s="215"/>
    </row>
    <row r="8" spans="1:8" x14ac:dyDescent="0.2">
      <c r="A8" s="227" t="s">
        <v>34</v>
      </c>
      <c r="B8" s="227" t="s">
        <v>93</v>
      </c>
      <c r="C8" s="332" t="s">
        <v>175</v>
      </c>
      <c r="D8" s="441">
        <v>25787</v>
      </c>
      <c r="E8" s="446">
        <v>310044.64</v>
      </c>
      <c r="F8" s="450">
        <v>2.9000000000000001E-2</v>
      </c>
      <c r="G8" s="453">
        <v>27037.82</v>
      </c>
      <c r="H8" s="269"/>
    </row>
    <row r="9" spans="1:8" x14ac:dyDescent="0.2">
      <c r="A9" s="227" t="s">
        <v>85</v>
      </c>
      <c r="B9" s="227" t="s">
        <v>87</v>
      </c>
      <c r="C9" s="332" t="s">
        <v>88</v>
      </c>
      <c r="D9" s="441">
        <v>4652</v>
      </c>
      <c r="E9" s="446">
        <v>49432.75</v>
      </c>
      <c r="F9" s="450">
        <v>-6.5000000000000002E-2</v>
      </c>
      <c r="G9" s="453">
        <v>4193.22</v>
      </c>
      <c r="H9" s="215"/>
    </row>
    <row r="10" spans="1:8" s="308" customFormat="1" x14ac:dyDescent="0.2">
      <c r="A10" s="227" t="s">
        <v>53</v>
      </c>
      <c r="B10" s="227" t="s">
        <v>54</v>
      </c>
      <c r="C10" s="332" t="s">
        <v>505</v>
      </c>
      <c r="D10" s="442">
        <v>0</v>
      </c>
      <c r="E10" s="446">
        <v>7573.83</v>
      </c>
      <c r="F10" s="450" t="s">
        <v>229</v>
      </c>
      <c r="G10" s="453">
        <v>596.91</v>
      </c>
      <c r="H10" s="215"/>
    </row>
    <row r="11" spans="1:8" x14ac:dyDescent="0.2">
      <c r="A11" s="227" t="s">
        <v>53</v>
      </c>
      <c r="B11" s="227" t="s">
        <v>68</v>
      </c>
      <c r="C11" s="332" t="s">
        <v>164</v>
      </c>
      <c r="D11" s="442">
        <v>1648</v>
      </c>
      <c r="E11" s="446">
        <v>17370</v>
      </c>
      <c r="F11" s="450">
        <v>-6.3E-2</v>
      </c>
      <c r="G11" s="453">
        <v>1572.84</v>
      </c>
      <c r="H11" s="215"/>
    </row>
    <row r="12" spans="1:8" x14ac:dyDescent="0.2">
      <c r="A12" s="227" t="s">
        <v>53</v>
      </c>
      <c r="B12" s="227" t="s">
        <v>73</v>
      </c>
      <c r="C12" s="332" t="s">
        <v>188</v>
      </c>
      <c r="D12" s="441">
        <v>11853</v>
      </c>
      <c r="E12" s="446">
        <v>136101.28</v>
      </c>
      <c r="F12" s="450">
        <v>6.9000000000000006E-2</v>
      </c>
      <c r="G12" s="453">
        <v>12852.53</v>
      </c>
      <c r="H12" s="215"/>
    </row>
    <row r="13" spans="1:8" s="308" customFormat="1" x14ac:dyDescent="0.2">
      <c r="A13" s="228" t="s">
        <v>53</v>
      </c>
      <c r="B13" s="227" t="s">
        <v>78</v>
      </c>
      <c r="C13" s="332" t="s">
        <v>189</v>
      </c>
      <c r="D13" s="456">
        <v>0</v>
      </c>
      <c r="E13" s="447">
        <v>130060.86</v>
      </c>
      <c r="F13" s="451" t="s">
        <v>229</v>
      </c>
      <c r="G13" s="454">
        <v>11144.39</v>
      </c>
      <c r="H13" s="215"/>
    </row>
    <row r="14" spans="1:8" s="308" customFormat="1" x14ac:dyDescent="0.2">
      <c r="A14" s="228" t="s">
        <v>2</v>
      </c>
      <c r="B14" s="227" t="s">
        <v>0</v>
      </c>
      <c r="C14" s="332" t="s">
        <v>302</v>
      </c>
      <c r="D14" s="443">
        <v>7759</v>
      </c>
      <c r="E14" s="443">
        <v>115184.19</v>
      </c>
      <c r="F14" s="451">
        <v>0.34599999999999997</v>
      </c>
      <c r="G14" s="454">
        <v>10361.219999999999</v>
      </c>
      <c r="H14" s="215"/>
    </row>
    <row r="15" spans="1:8" x14ac:dyDescent="0.2">
      <c r="A15" s="274" t="s">
        <v>2</v>
      </c>
      <c r="B15" s="227" t="s">
        <v>6</v>
      </c>
      <c r="C15" s="332" t="s">
        <v>7</v>
      </c>
      <c r="D15" s="443">
        <v>2665</v>
      </c>
      <c r="E15" s="447">
        <v>36454.269999999997</v>
      </c>
      <c r="F15" s="451">
        <v>0.16800000000000001</v>
      </c>
      <c r="G15" s="454">
        <v>3177.29</v>
      </c>
      <c r="H15" s="215"/>
    </row>
    <row r="16" spans="1:8" x14ac:dyDescent="0.2">
      <c r="A16" s="228" t="s">
        <v>2</v>
      </c>
      <c r="B16" s="228" t="s">
        <v>8</v>
      </c>
      <c r="C16" s="333" t="s">
        <v>9</v>
      </c>
      <c r="D16" s="443">
        <v>16195</v>
      </c>
      <c r="E16" s="447">
        <v>184400.29</v>
      </c>
      <c r="F16" s="451">
        <v>-0.03</v>
      </c>
      <c r="G16" s="454">
        <v>15838.89</v>
      </c>
      <c r="H16" s="215"/>
    </row>
    <row r="17" spans="1:8" s="308" customFormat="1" ht="13.5" thickBot="1" x14ac:dyDescent="0.25">
      <c r="A17" s="228" t="s">
        <v>2</v>
      </c>
      <c r="B17" s="228" t="s">
        <v>10</v>
      </c>
      <c r="C17" s="333" t="s">
        <v>194</v>
      </c>
      <c r="D17" s="456">
        <v>0</v>
      </c>
      <c r="E17" s="447">
        <v>930.06</v>
      </c>
      <c r="F17" s="451" t="s">
        <v>229</v>
      </c>
      <c r="G17" s="454">
        <v>84.83</v>
      </c>
      <c r="H17" s="215"/>
    </row>
    <row r="18" spans="1:8" ht="13.5" thickTop="1" x14ac:dyDescent="0.2">
      <c r="A18" s="684" t="s">
        <v>121</v>
      </c>
      <c r="B18" s="685"/>
      <c r="C18" s="686"/>
      <c r="D18" s="444">
        <f>SUM(D2:D17)</f>
        <v>101097</v>
      </c>
      <c r="E18" s="448">
        <f>SUM(E2:E17)</f>
        <v>1398561.04</v>
      </c>
      <c r="F18" s="452">
        <f>E18/1155673.07-1</f>
        <v>0.2101701392072759</v>
      </c>
      <c r="G18" s="455">
        <f>SUM(G2:G17)</f>
        <v>122443.97999999998</v>
      </c>
    </row>
    <row r="20" spans="1:8" x14ac:dyDescent="0.2">
      <c r="A20" s="180" t="s">
        <v>493</v>
      </c>
    </row>
    <row r="29" spans="1:8" x14ac:dyDescent="0.2">
      <c r="A29" s="290"/>
    </row>
    <row r="31" spans="1:8" x14ac:dyDescent="0.2">
      <c r="B31" s="180" t="s">
        <v>507</v>
      </c>
    </row>
  </sheetData>
  <sortState ref="A3:C9">
    <sortCondition ref="A3:A9"/>
  </sortState>
  <mergeCells count="2">
    <mergeCell ref="A18:C18"/>
    <mergeCell ref="D3:D5"/>
  </mergeCells>
  <pageMargins left="0.78740157480314965" right="0.39370078740157483" top="0.74803149606299213" bottom="0.74803149606299213" header="0.31496062992125984" footer="0.31496062992125984"/>
  <pageSetup paperSize="9" scale="90" orientation="landscape" r:id="rId1"/>
  <headerFooter>
    <oddHeader>&amp;C&amp;"Arial,Gras"&amp;12&amp;UANNEXE 3&amp;U :&amp;K000000 PMSI SSR 2017 -  Consultations et actes externes</oddHeader>
    <oddFooter>&amp;C&amp;8Soins de suite et de réadaptation (SSR) - Bilan PMSI 2017</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8">
    <tabColor rgb="FF008000"/>
  </sheetPr>
  <dimension ref="A1:P40"/>
  <sheetViews>
    <sheetView zoomScaleNormal="100" workbookViewId="0">
      <selection activeCell="T5" sqref="T5"/>
    </sheetView>
  </sheetViews>
  <sheetFormatPr baseColWidth="10" defaultColWidth="11.42578125" defaultRowHeight="11.25" x14ac:dyDescent="0.2"/>
  <cols>
    <col min="1" max="1" width="4.7109375" style="1" customWidth="1"/>
    <col min="2" max="2" width="27.5703125" style="1" customWidth="1"/>
    <col min="3" max="11" width="9.42578125" style="1" customWidth="1"/>
    <col min="12" max="12" width="10.7109375" style="1" customWidth="1"/>
    <col min="13" max="16384" width="11.42578125" style="1"/>
  </cols>
  <sheetData>
    <row r="1" spans="1:13" ht="18.75" customHeight="1" x14ac:dyDescent="0.2">
      <c r="A1" s="794" t="s">
        <v>523</v>
      </c>
      <c r="B1" s="795"/>
      <c r="C1" s="795"/>
      <c r="D1" s="795"/>
      <c r="E1" s="795"/>
      <c r="F1" s="795"/>
      <c r="G1" s="795"/>
      <c r="H1" s="795"/>
      <c r="I1" s="795"/>
      <c r="J1" s="795"/>
      <c r="K1" s="795"/>
      <c r="L1" s="795"/>
      <c r="M1" s="796"/>
    </row>
    <row r="2" spans="1:13" ht="18.75" customHeight="1" x14ac:dyDescent="0.2">
      <c r="A2" s="786"/>
      <c r="B2" s="787"/>
      <c r="C2" s="797" t="s">
        <v>126</v>
      </c>
      <c r="D2" s="798"/>
      <c r="E2" s="798"/>
      <c r="F2" s="798"/>
      <c r="G2" s="798"/>
      <c r="H2" s="798"/>
      <c r="I2" s="798"/>
      <c r="J2" s="798"/>
      <c r="K2" s="798"/>
      <c r="L2" s="799"/>
      <c r="M2" s="800" t="s">
        <v>125</v>
      </c>
    </row>
    <row r="3" spans="1:13" ht="24" customHeight="1" x14ac:dyDescent="0.2">
      <c r="A3" s="788"/>
      <c r="B3" s="789"/>
      <c r="C3" s="232">
        <v>1</v>
      </c>
      <c r="D3" s="232">
        <v>2</v>
      </c>
      <c r="E3" s="232">
        <v>3</v>
      </c>
      <c r="F3" s="232">
        <v>4</v>
      </c>
      <c r="G3" s="232">
        <v>5</v>
      </c>
      <c r="H3" s="232">
        <v>6</v>
      </c>
      <c r="I3" s="232">
        <v>7</v>
      </c>
      <c r="J3" s="232">
        <v>8</v>
      </c>
      <c r="K3" s="63" t="s">
        <v>151</v>
      </c>
      <c r="L3" s="64" t="s">
        <v>162</v>
      </c>
      <c r="M3" s="801"/>
    </row>
    <row r="4" spans="1:13" ht="11.25" customHeight="1" x14ac:dyDescent="0.2">
      <c r="A4" s="790" t="s">
        <v>127</v>
      </c>
      <c r="B4" s="250" t="s">
        <v>165</v>
      </c>
      <c r="C4" s="241">
        <v>6757</v>
      </c>
      <c r="D4" s="241">
        <v>27</v>
      </c>
      <c r="E4" s="241">
        <v>9</v>
      </c>
      <c r="F4" s="241">
        <v>0</v>
      </c>
      <c r="G4" s="241">
        <v>0</v>
      </c>
      <c r="H4" s="241">
        <v>0</v>
      </c>
      <c r="I4" s="241">
        <v>2</v>
      </c>
      <c r="J4" s="241">
        <v>0</v>
      </c>
      <c r="K4" s="241">
        <v>380</v>
      </c>
      <c r="L4" s="242">
        <v>0</v>
      </c>
      <c r="M4" s="247">
        <f>SUM(C4:L4)</f>
        <v>7175</v>
      </c>
    </row>
    <row r="5" spans="1:13" ht="11.25" customHeight="1" x14ac:dyDescent="0.2">
      <c r="A5" s="791"/>
      <c r="B5" s="250" t="s">
        <v>318</v>
      </c>
      <c r="C5" s="241">
        <v>294</v>
      </c>
      <c r="D5" s="241">
        <v>0</v>
      </c>
      <c r="E5" s="241">
        <v>0</v>
      </c>
      <c r="F5" s="241">
        <v>0</v>
      </c>
      <c r="G5" s="241">
        <v>0</v>
      </c>
      <c r="H5" s="241">
        <v>0</v>
      </c>
      <c r="I5" s="241">
        <v>0</v>
      </c>
      <c r="J5" s="241">
        <v>0</v>
      </c>
      <c r="K5" s="241">
        <v>0</v>
      </c>
      <c r="L5" s="242">
        <v>0</v>
      </c>
      <c r="M5" s="247">
        <f>SUM(C5:L5)</f>
        <v>294</v>
      </c>
    </row>
    <row r="6" spans="1:13" ht="11.25" customHeight="1" x14ac:dyDescent="0.2">
      <c r="A6" s="792"/>
      <c r="B6" s="250" t="s">
        <v>322</v>
      </c>
      <c r="C6" s="241">
        <v>13842</v>
      </c>
      <c r="D6" s="241">
        <v>562</v>
      </c>
      <c r="E6" s="241">
        <v>9</v>
      </c>
      <c r="F6" s="241">
        <v>0</v>
      </c>
      <c r="G6" s="241">
        <v>0</v>
      </c>
      <c r="H6" s="241">
        <v>0</v>
      </c>
      <c r="I6" s="241">
        <v>376</v>
      </c>
      <c r="J6" s="241">
        <v>25</v>
      </c>
      <c r="K6" s="241">
        <v>24</v>
      </c>
      <c r="L6" s="242">
        <v>0</v>
      </c>
      <c r="M6" s="248">
        <f t="shared" ref="M6:M31" si="0">SUM(C6:L6)</f>
        <v>14838</v>
      </c>
    </row>
    <row r="7" spans="1:13" ht="11.25" customHeight="1" x14ac:dyDescent="0.2">
      <c r="A7" s="792"/>
      <c r="B7" s="240" t="s">
        <v>238</v>
      </c>
      <c r="C7" s="246">
        <f t="shared" ref="C7:L7" si="1">SUM(C4:C6)</f>
        <v>20893</v>
      </c>
      <c r="D7" s="243">
        <f t="shared" si="1"/>
        <v>589</v>
      </c>
      <c r="E7" s="243">
        <f t="shared" si="1"/>
        <v>18</v>
      </c>
      <c r="F7" s="243">
        <f t="shared" si="1"/>
        <v>0</v>
      </c>
      <c r="G7" s="243">
        <f t="shared" si="1"/>
        <v>0</v>
      </c>
      <c r="H7" s="243">
        <f t="shared" si="1"/>
        <v>0</v>
      </c>
      <c r="I7" s="243">
        <f t="shared" si="1"/>
        <v>378</v>
      </c>
      <c r="J7" s="243">
        <f t="shared" si="1"/>
        <v>25</v>
      </c>
      <c r="K7" s="243">
        <f t="shared" si="1"/>
        <v>404</v>
      </c>
      <c r="L7" s="243">
        <f t="shared" si="1"/>
        <v>0</v>
      </c>
      <c r="M7" s="244">
        <f t="shared" si="0"/>
        <v>22307</v>
      </c>
    </row>
    <row r="8" spans="1:13" ht="11.25" customHeight="1" x14ac:dyDescent="0.2">
      <c r="A8" s="792"/>
      <c r="B8" s="250" t="s">
        <v>406</v>
      </c>
      <c r="C8" s="241">
        <v>761</v>
      </c>
      <c r="D8" s="241">
        <v>6787</v>
      </c>
      <c r="E8" s="241">
        <v>255</v>
      </c>
      <c r="F8" s="241">
        <v>0</v>
      </c>
      <c r="G8" s="241">
        <v>29</v>
      </c>
      <c r="H8" s="241">
        <v>20</v>
      </c>
      <c r="I8" s="241">
        <v>0</v>
      </c>
      <c r="J8" s="241">
        <v>76</v>
      </c>
      <c r="K8" s="241">
        <v>487</v>
      </c>
      <c r="L8" s="242">
        <v>0</v>
      </c>
      <c r="M8" s="244">
        <f>SUM(C8:L8)</f>
        <v>8415</v>
      </c>
    </row>
    <row r="9" spans="1:13" ht="11.25" customHeight="1" x14ac:dyDescent="0.2">
      <c r="A9" s="792"/>
      <c r="B9" s="250" t="s">
        <v>222</v>
      </c>
      <c r="C9" s="241">
        <v>249</v>
      </c>
      <c r="D9" s="241">
        <v>7423</v>
      </c>
      <c r="E9" s="241">
        <v>710</v>
      </c>
      <c r="F9" s="241">
        <v>0</v>
      </c>
      <c r="G9" s="241">
        <v>0</v>
      </c>
      <c r="H9" s="241">
        <v>0</v>
      </c>
      <c r="I9" s="241">
        <v>0</v>
      </c>
      <c r="J9" s="241">
        <v>46</v>
      </c>
      <c r="K9" s="241">
        <v>57</v>
      </c>
      <c r="L9" s="242">
        <v>0</v>
      </c>
      <c r="M9" s="249">
        <f t="shared" si="0"/>
        <v>8485</v>
      </c>
    </row>
    <row r="10" spans="1:13" ht="11.25" customHeight="1" x14ac:dyDescent="0.2">
      <c r="A10" s="792"/>
      <c r="B10" s="240" t="s">
        <v>239</v>
      </c>
      <c r="C10" s="246">
        <f>SUM(C8:C9)</f>
        <v>1010</v>
      </c>
      <c r="D10" s="246">
        <f t="shared" ref="D10:L10" si="2">SUM(D8:D9)</f>
        <v>14210</v>
      </c>
      <c r="E10" s="246">
        <f t="shared" si="2"/>
        <v>965</v>
      </c>
      <c r="F10" s="246">
        <f t="shared" si="2"/>
        <v>0</v>
      </c>
      <c r="G10" s="246">
        <f t="shared" si="2"/>
        <v>29</v>
      </c>
      <c r="H10" s="246">
        <f t="shared" si="2"/>
        <v>20</v>
      </c>
      <c r="I10" s="246">
        <f t="shared" si="2"/>
        <v>0</v>
      </c>
      <c r="J10" s="246">
        <f t="shared" si="2"/>
        <v>122</v>
      </c>
      <c r="K10" s="246">
        <f t="shared" si="2"/>
        <v>544</v>
      </c>
      <c r="L10" s="246">
        <f t="shared" si="2"/>
        <v>0</v>
      </c>
      <c r="M10" s="244">
        <f t="shared" si="0"/>
        <v>16900</v>
      </c>
    </row>
    <row r="11" spans="1:13" ht="11.25" customHeight="1" x14ac:dyDescent="0.2">
      <c r="A11" s="792"/>
      <c r="B11" s="250" t="s">
        <v>175</v>
      </c>
      <c r="C11" s="241">
        <v>2620</v>
      </c>
      <c r="D11" s="241">
        <v>2697</v>
      </c>
      <c r="E11" s="241">
        <v>17622</v>
      </c>
      <c r="F11" s="241">
        <v>3422</v>
      </c>
      <c r="G11" s="241">
        <v>925</v>
      </c>
      <c r="H11" s="241">
        <v>330</v>
      </c>
      <c r="I11" s="241">
        <v>932</v>
      </c>
      <c r="J11" s="241">
        <v>2463</v>
      </c>
      <c r="K11" s="241">
        <v>1002</v>
      </c>
      <c r="L11" s="242">
        <v>0</v>
      </c>
      <c r="M11" s="249">
        <f t="shared" si="0"/>
        <v>32013</v>
      </c>
    </row>
    <row r="12" spans="1:13" ht="11.25" customHeight="1" x14ac:dyDescent="0.2">
      <c r="A12" s="792"/>
      <c r="B12" s="240" t="s">
        <v>240</v>
      </c>
      <c r="C12" s="246">
        <f>C11</f>
        <v>2620</v>
      </c>
      <c r="D12" s="243">
        <f t="shared" ref="D12:L12" si="3">D11</f>
        <v>2697</v>
      </c>
      <c r="E12" s="243">
        <f t="shared" si="3"/>
        <v>17622</v>
      </c>
      <c r="F12" s="243">
        <f t="shared" si="3"/>
        <v>3422</v>
      </c>
      <c r="G12" s="243">
        <f t="shared" si="3"/>
        <v>925</v>
      </c>
      <c r="H12" s="243">
        <f t="shared" si="3"/>
        <v>330</v>
      </c>
      <c r="I12" s="243">
        <f t="shared" si="3"/>
        <v>932</v>
      </c>
      <c r="J12" s="243">
        <f t="shared" si="3"/>
        <v>2463</v>
      </c>
      <c r="K12" s="243">
        <f t="shared" si="3"/>
        <v>1002</v>
      </c>
      <c r="L12" s="243">
        <f t="shared" si="3"/>
        <v>0</v>
      </c>
      <c r="M12" s="244">
        <f t="shared" si="0"/>
        <v>32013</v>
      </c>
    </row>
    <row r="13" spans="1:13" ht="11.25" customHeight="1" x14ac:dyDescent="0.2">
      <c r="A13" s="792"/>
      <c r="B13" s="250" t="s">
        <v>88</v>
      </c>
      <c r="C13" s="241">
        <v>0</v>
      </c>
      <c r="D13" s="241">
        <v>0</v>
      </c>
      <c r="E13" s="241">
        <v>0</v>
      </c>
      <c r="F13" s="241">
        <v>2317</v>
      </c>
      <c r="G13" s="241">
        <v>745</v>
      </c>
      <c r="H13" s="241">
        <v>0</v>
      </c>
      <c r="I13" s="241">
        <v>0</v>
      </c>
      <c r="J13" s="241">
        <v>90</v>
      </c>
      <c r="K13" s="241">
        <v>0</v>
      </c>
      <c r="L13" s="242">
        <v>0</v>
      </c>
      <c r="M13" s="249">
        <f t="shared" si="0"/>
        <v>3152</v>
      </c>
    </row>
    <row r="14" spans="1:13" ht="11.25" customHeight="1" x14ac:dyDescent="0.2">
      <c r="A14" s="792"/>
      <c r="B14" s="250" t="s">
        <v>237</v>
      </c>
      <c r="C14" s="241">
        <v>0</v>
      </c>
      <c r="D14" s="241">
        <v>0</v>
      </c>
      <c r="E14" s="241">
        <v>42</v>
      </c>
      <c r="F14" s="241">
        <v>10121</v>
      </c>
      <c r="G14" s="241">
        <v>38</v>
      </c>
      <c r="H14" s="241">
        <v>0</v>
      </c>
      <c r="I14" s="241">
        <v>0</v>
      </c>
      <c r="J14" s="241">
        <v>612</v>
      </c>
      <c r="K14" s="241">
        <v>360</v>
      </c>
      <c r="L14" s="242">
        <v>0</v>
      </c>
      <c r="M14" s="249">
        <f t="shared" si="0"/>
        <v>11173</v>
      </c>
    </row>
    <row r="15" spans="1:13" ht="11.25" customHeight="1" x14ac:dyDescent="0.2">
      <c r="A15" s="792"/>
      <c r="B15" s="240" t="s">
        <v>241</v>
      </c>
      <c r="C15" s="246">
        <f>SUM(C13:C14)</f>
        <v>0</v>
      </c>
      <c r="D15" s="243">
        <f t="shared" ref="D15:L15" si="4">SUM(D13:D14)</f>
        <v>0</v>
      </c>
      <c r="E15" s="243">
        <f t="shared" si="4"/>
        <v>42</v>
      </c>
      <c r="F15" s="243">
        <f t="shared" si="4"/>
        <v>12438</v>
      </c>
      <c r="G15" s="243">
        <f t="shared" si="4"/>
        <v>783</v>
      </c>
      <c r="H15" s="243">
        <f t="shared" si="4"/>
        <v>0</v>
      </c>
      <c r="I15" s="243">
        <f t="shared" si="4"/>
        <v>0</v>
      </c>
      <c r="J15" s="243">
        <f t="shared" si="4"/>
        <v>702</v>
      </c>
      <c r="K15" s="243">
        <f t="shared" si="4"/>
        <v>360</v>
      </c>
      <c r="L15" s="243">
        <f t="shared" si="4"/>
        <v>0</v>
      </c>
      <c r="M15" s="244">
        <f t="shared" si="0"/>
        <v>14325</v>
      </c>
    </row>
    <row r="16" spans="1:13" ht="11.25" customHeight="1" x14ac:dyDescent="0.2">
      <c r="A16" s="792"/>
      <c r="B16" s="250" t="s">
        <v>55</v>
      </c>
      <c r="C16" s="241">
        <v>0</v>
      </c>
      <c r="D16" s="241">
        <v>0</v>
      </c>
      <c r="E16" s="241">
        <v>0</v>
      </c>
      <c r="F16" s="241">
        <v>239</v>
      </c>
      <c r="G16" s="241">
        <v>1378</v>
      </c>
      <c r="H16" s="241">
        <v>0</v>
      </c>
      <c r="I16" s="241">
        <v>0</v>
      </c>
      <c r="J16" s="241">
        <v>0</v>
      </c>
      <c r="K16" s="241">
        <v>271</v>
      </c>
      <c r="L16" s="242">
        <v>0</v>
      </c>
      <c r="M16" s="249">
        <f t="shared" si="0"/>
        <v>1888</v>
      </c>
    </row>
    <row r="17" spans="1:16" ht="11.25" customHeight="1" x14ac:dyDescent="0.2">
      <c r="A17" s="792"/>
      <c r="B17" s="250" t="s">
        <v>164</v>
      </c>
      <c r="C17" s="241">
        <v>0</v>
      </c>
      <c r="D17" s="241">
        <v>0</v>
      </c>
      <c r="E17" s="241">
        <v>0</v>
      </c>
      <c r="F17" s="241">
        <v>393</v>
      </c>
      <c r="G17" s="241">
        <v>6020</v>
      </c>
      <c r="H17" s="241">
        <v>1367</v>
      </c>
      <c r="I17" s="241">
        <v>343</v>
      </c>
      <c r="J17" s="241">
        <v>61</v>
      </c>
      <c r="K17" s="241">
        <v>521</v>
      </c>
      <c r="L17" s="242">
        <v>578</v>
      </c>
      <c r="M17" s="249">
        <f t="shared" si="0"/>
        <v>9283</v>
      </c>
    </row>
    <row r="18" spans="1:16" ht="11.25" customHeight="1" x14ac:dyDescent="0.2">
      <c r="A18" s="792"/>
      <c r="B18" s="250" t="s">
        <v>188</v>
      </c>
      <c r="C18" s="241">
        <v>22</v>
      </c>
      <c r="D18" s="241">
        <v>1</v>
      </c>
      <c r="E18" s="241">
        <v>13</v>
      </c>
      <c r="F18" s="241">
        <v>976</v>
      </c>
      <c r="G18" s="241">
        <v>33631</v>
      </c>
      <c r="H18" s="241">
        <v>5189</v>
      </c>
      <c r="I18" s="241">
        <v>778</v>
      </c>
      <c r="J18" s="241">
        <v>180</v>
      </c>
      <c r="K18" s="241">
        <v>2757</v>
      </c>
      <c r="L18" s="242">
        <v>0</v>
      </c>
      <c r="M18" s="249">
        <f t="shared" si="0"/>
        <v>43547</v>
      </c>
    </row>
    <row r="19" spans="1:16" ht="11.25" customHeight="1" x14ac:dyDescent="0.2">
      <c r="A19" s="792"/>
      <c r="B19" s="250" t="s">
        <v>364</v>
      </c>
      <c r="C19" s="241">
        <v>0</v>
      </c>
      <c r="D19" s="241">
        <v>0</v>
      </c>
      <c r="E19" s="241">
        <v>0</v>
      </c>
      <c r="F19" s="241">
        <v>0</v>
      </c>
      <c r="G19" s="241">
        <v>10315</v>
      </c>
      <c r="H19" s="241">
        <v>121</v>
      </c>
      <c r="I19" s="241">
        <v>32</v>
      </c>
      <c r="J19" s="241">
        <v>0</v>
      </c>
      <c r="K19" s="241">
        <v>335</v>
      </c>
      <c r="L19" s="242">
        <v>0</v>
      </c>
      <c r="M19" s="249">
        <f t="shared" si="0"/>
        <v>10803</v>
      </c>
    </row>
    <row r="20" spans="1:16" ht="11.25" customHeight="1" x14ac:dyDescent="0.2">
      <c r="A20" s="792"/>
      <c r="B20" s="250" t="s">
        <v>189</v>
      </c>
      <c r="C20" s="241">
        <v>59</v>
      </c>
      <c r="D20" s="241">
        <v>25</v>
      </c>
      <c r="E20" s="241">
        <v>2</v>
      </c>
      <c r="F20" s="241">
        <v>247</v>
      </c>
      <c r="G20" s="241">
        <v>9528</v>
      </c>
      <c r="H20" s="241">
        <v>812</v>
      </c>
      <c r="I20" s="241">
        <v>70</v>
      </c>
      <c r="J20" s="241">
        <v>43</v>
      </c>
      <c r="K20" s="241">
        <v>947</v>
      </c>
      <c r="L20" s="242">
        <v>1</v>
      </c>
      <c r="M20" s="249">
        <f t="shared" si="0"/>
        <v>11734</v>
      </c>
    </row>
    <row r="21" spans="1:16" ht="11.25" customHeight="1" x14ac:dyDescent="0.2">
      <c r="A21" s="792"/>
      <c r="B21" s="250" t="s">
        <v>476</v>
      </c>
      <c r="C21" s="241">
        <v>0</v>
      </c>
      <c r="D21" s="241">
        <v>0</v>
      </c>
      <c r="E21" s="241">
        <v>61</v>
      </c>
      <c r="F21" s="241">
        <v>0</v>
      </c>
      <c r="G21" s="241">
        <v>3238</v>
      </c>
      <c r="H21" s="241">
        <v>1054</v>
      </c>
      <c r="I21" s="241">
        <v>0</v>
      </c>
      <c r="J21" s="241">
        <v>0</v>
      </c>
      <c r="K21" s="241">
        <v>597</v>
      </c>
      <c r="L21" s="242">
        <v>0</v>
      </c>
      <c r="M21" s="249">
        <f t="shared" si="0"/>
        <v>4950</v>
      </c>
    </row>
    <row r="22" spans="1:16" ht="11.25" customHeight="1" x14ac:dyDescent="0.2">
      <c r="A22" s="792"/>
      <c r="B22" s="240" t="s">
        <v>242</v>
      </c>
      <c r="C22" s="246">
        <f>SUM(C16:C21)</f>
        <v>81</v>
      </c>
      <c r="D22" s="246">
        <f t="shared" ref="D22:L22" si="5">SUM(D16:D21)</f>
        <v>26</v>
      </c>
      <c r="E22" s="246">
        <f t="shared" si="5"/>
        <v>76</v>
      </c>
      <c r="F22" s="246">
        <f t="shared" si="5"/>
        <v>1855</v>
      </c>
      <c r="G22" s="246">
        <f t="shared" si="5"/>
        <v>64110</v>
      </c>
      <c r="H22" s="246">
        <f t="shared" si="5"/>
        <v>8543</v>
      </c>
      <c r="I22" s="246">
        <f t="shared" si="5"/>
        <v>1223</v>
      </c>
      <c r="J22" s="246">
        <f t="shared" si="5"/>
        <v>284</v>
      </c>
      <c r="K22" s="246">
        <f t="shared" si="5"/>
        <v>5428</v>
      </c>
      <c r="L22" s="246">
        <f t="shared" si="5"/>
        <v>579</v>
      </c>
      <c r="M22" s="244">
        <f t="shared" si="0"/>
        <v>82205</v>
      </c>
    </row>
    <row r="23" spans="1:16" ht="11.25" customHeight="1" x14ac:dyDescent="0.2">
      <c r="A23" s="792"/>
      <c r="B23" s="250" t="s">
        <v>50</v>
      </c>
      <c r="C23" s="241">
        <v>0</v>
      </c>
      <c r="D23" s="241">
        <v>0</v>
      </c>
      <c r="E23" s="241">
        <v>0</v>
      </c>
      <c r="F23" s="241">
        <v>0</v>
      </c>
      <c r="G23" s="241">
        <v>0</v>
      </c>
      <c r="H23" s="241">
        <v>5013</v>
      </c>
      <c r="I23" s="241">
        <v>4</v>
      </c>
      <c r="J23" s="241">
        <v>0</v>
      </c>
      <c r="K23" s="241">
        <v>145</v>
      </c>
      <c r="L23" s="242">
        <v>0</v>
      </c>
      <c r="M23" s="249">
        <f t="shared" si="0"/>
        <v>5162</v>
      </c>
    </row>
    <row r="24" spans="1:16" ht="11.25" customHeight="1" x14ac:dyDescent="0.2">
      <c r="A24" s="792"/>
      <c r="B24" s="240" t="s">
        <v>243</v>
      </c>
      <c r="C24" s="246">
        <f t="shared" ref="C24:L24" si="6">SUM(C23:C23)</f>
        <v>0</v>
      </c>
      <c r="D24" s="243">
        <f t="shared" si="6"/>
        <v>0</v>
      </c>
      <c r="E24" s="243">
        <f t="shared" si="6"/>
        <v>0</v>
      </c>
      <c r="F24" s="243">
        <f t="shared" si="6"/>
        <v>0</v>
      </c>
      <c r="G24" s="243">
        <f t="shared" si="6"/>
        <v>0</v>
      </c>
      <c r="H24" s="243">
        <f t="shared" si="6"/>
        <v>5013</v>
      </c>
      <c r="I24" s="243">
        <f t="shared" si="6"/>
        <v>4</v>
      </c>
      <c r="J24" s="243">
        <f t="shared" si="6"/>
        <v>0</v>
      </c>
      <c r="K24" s="243">
        <f t="shared" si="6"/>
        <v>145</v>
      </c>
      <c r="L24" s="243">
        <f t="shared" si="6"/>
        <v>0</v>
      </c>
      <c r="M24" s="244">
        <f t="shared" si="0"/>
        <v>5162</v>
      </c>
    </row>
    <row r="25" spans="1:16" ht="11.25" customHeight="1" x14ac:dyDescent="0.2">
      <c r="A25" s="792"/>
      <c r="B25" s="250" t="s">
        <v>1</v>
      </c>
      <c r="C25" s="245">
        <v>0</v>
      </c>
      <c r="D25" s="241">
        <v>0</v>
      </c>
      <c r="E25" s="241">
        <v>0</v>
      </c>
      <c r="F25" s="241">
        <v>0</v>
      </c>
      <c r="G25" s="241">
        <v>0</v>
      </c>
      <c r="H25" s="241">
        <v>172</v>
      </c>
      <c r="I25" s="241">
        <v>2381</v>
      </c>
      <c r="J25" s="241">
        <v>20</v>
      </c>
      <c r="K25" s="241">
        <v>17</v>
      </c>
      <c r="L25" s="242">
        <v>0</v>
      </c>
      <c r="M25" s="249">
        <f t="shared" si="0"/>
        <v>2590</v>
      </c>
    </row>
    <row r="26" spans="1:16" ht="11.25" customHeight="1" x14ac:dyDescent="0.2">
      <c r="A26" s="792"/>
      <c r="B26" s="250" t="s">
        <v>7</v>
      </c>
      <c r="C26" s="245">
        <v>31</v>
      </c>
      <c r="D26" s="241">
        <v>32</v>
      </c>
      <c r="E26" s="241">
        <v>0</v>
      </c>
      <c r="F26" s="241">
        <v>0</v>
      </c>
      <c r="G26" s="241">
        <v>0</v>
      </c>
      <c r="H26" s="241">
        <v>164</v>
      </c>
      <c r="I26" s="241">
        <v>3395</v>
      </c>
      <c r="J26" s="241">
        <v>148</v>
      </c>
      <c r="K26" s="241">
        <v>0</v>
      </c>
      <c r="L26" s="242">
        <v>0</v>
      </c>
      <c r="M26" s="249">
        <f t="shared" si="0"/>
        <v>3770</v>
      </c>
    </row>
    <row r="27" spans="1:16" ht="11.25" customHeight="1" x14ac:dyDescent="0.2">
      <c r="A27" s="792"/>
      <c r="B27" s="250" t="s">
        <v>320</v>
      </c>
      <c r="C27" s="245">
        <v>11</v>
      </c>
      <c r="D27" s="241">
        <v>1</v>
      </c>
      <c r="E27" s="241">
        <v>0</v>
      </c>
      <c r="F27" s="241">
        <v>133</v>
      </c>
      <c r="G27" s="241">
        <v>0</v>
      </c>
      <c r="H27" s="241">
        <v>102</v>
      </c>
      <c r="I27" s="241">
        <v>14518</v>
      </c>
      <c r="J27" s="241">
        <v>301</v>
      </c>
      <c r="K27" s="241">
        <v>365</v>
      </c>
      <c r="L27" s="242">
        <v>0</v>
      </c>
      <c r="M27" s="249">
        <f t="shared" si="0"/>
        <v>15431</v>
      </c>
    </row>
    <row r="28" spans="1:16" ht="11.25" customHeight="1" x14ac:dyDescent="0.2">
      <c r="A28" s="792"/>
      <c r="B28" s="240" t="s">
        <v>244</v>
      </c>
      <c r="C28" s="246">
        <f>SUM(C25:C27)</f>
        <v>42</v>
      </c>
      <c r="D28" s="246">
        <f t="shared" ref="D28:L28" si="7">SUM(D25:D27)</f>
        <v>33</v>
      </c>
      <c r="E28" s="246">
        <f t="shared" si="7"/>
        <v>0</v>
      </c>
      <c r="F28" s="246">
        <f t="shared" si="7"/>
        <v>133</v>
      </c>
      <c r="G28" s="246">
        <f t="shared" si="7"/>
        <v>0</v>
      </c>
      <c r="H28" s="246">
        <f t="shared" si="7"/>
        <v>438</v>
      </c>
      <c r="I28" s="246">
        <f t="shared" si="7"/>
        <v>20294</v>
      </c>
      <c r="J28" s="246">
        <f t="shared" si="7"/>
        <v>469</v>
      </c>
      <c r="K28" s="246">
        <f t="shared" si="7"/>
        <v>382</v>
      </c>
      <c r="L28" s="246">
        <f t="shared" si="7"/>
        <v>0</v>
      </c>
      <c r="M28" s="244">
        <f t="shared" si="0"/>
        <v>21791</v>
      </c>
    </row>
    <row r="29" spans="1:16" ht="11.25" customHeight="1" x14ac:dyDescent="0.2">
      <c r="A29" s="792"/>
      <c r="B29" s="250" t="s">
        <v>246</v>
      </c>
      <c r="C29" s="241">
        <v>59</v>
      </c>
      <c r="D29" s="241">
        <v>0</v>
      </c>
      <c r="E29" s="241">
        <v>23</v>
      </c>
      <c r="F29" s="241">
        <v>298</v>
      </c>
      <c r="G29" s="241">
        <v>0</v>
      </c>
      <c r="H29" s="241">
        <v>399</v>
      </c>
      <c r="I29" s="241">
        <v>1679</v>
      </c>
      <c r="J29" s="241">
        <v>5851</v>
      </c>
      <c r="K29" s="241">
        <v>146</v>
      </c>
      <c r="L29" s="242">
        <v>0</v>
      </c>
      <c r="M29" s="249">
        <f t="shared" si="0"/>
        <v>8455</v>
      </c>
    </row>
    <row r="30" spans="1:16" ht="11.25" customHeight="1" x14ac:dyDescent="0.2">
      <c r="A30" s="792"/>
      <c r="B30" s="240" t="s">
        <v>245</v>
      </c>
      <c r="C30" s="246">
        <f>C29</f>
        <v>59</v>
      </c>
      <c r="D30" s="243">
        <f t="shared" ref="D30:L30" si="8">D29</f>
        <v>0</v>
      </c>
      <c r="E30" s="243">
        <f t="shared" si="8"/>
        <v>23</v>
      </c>
      <c r="F30" s="243">
        <f t="shared" si="8"/>
        <v>298</v>
      </c>
      <c r="G30" s="243">
        <f t="shared" si="8"/>
        <v>0</v>
      </c>
      <c r="H30" s="243">
        <f t="shared" si="8"/>
        <v>399</v>
      </c>
      <c r="I30" s="243">
        <f t="shared" si="8"/>
        <v>1679</v>
      </c>
      <c r="J30" s="243">
        <f t="shared" si="8"/>
        <v>5851</v>
      </c>
      <c r="K30" s="243">
        <f t="shared" si="8"/>
        <v>146</v>
      </c>
      <c r="L30" s="243">
        <f t="shared" si="8"/>
        <v>0</v>
      </c>
      <c r="M30" s="244">
        <f t="shared" si="0"/>
        <v>8455</v>
      </c>
    </row>
    <row r="31" spans="1:16" ht="21" customHeight="1" x14ac:dyDescent="0.2">
      <c r="A31" s="793"/>
      <c r="B31" s="57" t="s">
        <v>151</v>
      </c>
      <c r="C31" s="243">
        <v>393</v>
      </c>
      <c r="D31" s="243">
        <v>28</v>
      </c>
      <c r="E31" s="243">
        <v>27</v>
      </c>
      <c r="F31" s="243">
        <v>1211</v>
      </c>
      <c r="G31" s="243">
        <v>1544</v>
      </c>
      <c r="H31" s="243">
        <v>1575</v>
      </c>
      <c r="I31" s="243">
        <v>469</v>
      </c>
      <c r="J31" s="243">
        <v>363</v>
      </c>
      <c r="K31" s="243">
        <v>0</v>
      </c>
      <c r="L31" s="243">
        <v>224</v>
      </c>
      <c r="M31" s="244">
        <f t="shared" si="0"/>
        <v>5834</v>
      </c>
    </row>
    <row r="32" spans="1:16" ht="18.75" customHeight="1" x14ac:dyDescent="0.2">
      <c r="A32" s="794" t="s">
        <v>125</v>
      </c>
      <c r="B32" s="796"/>
      <c r="C32" s="244">
        <f>C7+C10+C12+C15+C22+C24+C28+C30+C31</f>
        <v>25098</v>
      </c>
      <c r="D32" s="244">
        <f t="shared" ref="D32:L32" si="9">D7+D10+D12+D15+D22+D24+D28+D30+D31</f>
        <v>17583</v>
      </c>
      <c r="E32" s="244">
        <f t="shared" si="9"/>
        <v>18773</v>
      </c>
      <c r="F32" s="244">
        <f t="shared" si="9"/>
        <v>19357</v>
      </c>
      <c r="G32" s="244">
        <f t="shared" si="9"/>
        <v>67391</v>
      </c>
      <c r="H32" s="244">
        <f t="shared" si="9"/>
        <v>16318</v>
      </c>
      <c r="I32" s="244">
        <f t="shared" si="9"/>
        <v>24979</v>
      </c>
      <c r="J32" s="244">
        <f t="shared" si="9"/>
        <v>10279</v>
      </c>
      <c r="K32" s="244">
        <f t="shared" si="9"/>
        <v>8411</v>
      </c>
      <c r="L32" s="244">
        <f t="shared" si="9"/>
        <v>803</v>
      </c>
      <c r="M32" s="244">
        <f>M7+M10+M12+M15+M22+M24+M28+M30+M31</f>
        <v>208992</v>
      </c>
      <c r="P32" s="254"/>
    </row>
    <row r="33" spans="1:14" ht="4.5" customHeight="1" x14ac:dyDescent="0.2">
      <c r="A33" s="208"/>
      <c r="B33" s="208"/>
      <c r="C33" s="208"/>
      <c r="D33" s="208"/>
      <c r="E33" s="208"/>
      <c r="F33" s="208"/>
      <c r="G33" s="208"/>
      <c r="H33" s="208"/>
      <c r="I33" s="208"/>
      <c r="J33" s="208"/>
      <c r="K33" s="208"/>
      <c r="L33" s="208"/>
      <c r="M33" s="233"/>
    </row>
    <row r="34" spans="1:14" ht="18.75" customHeight="1" x14ac:dyDescent="0.2">
      <c r="C34" s="234">
        <v>1</v>
      </c>
      <c r="D34" s="234">
        <v>2</v>
      </c>
      <c r="E34" s="234">
        <v>3</v>
      </c>
      <c r="F34" s="234">
        <v>4</v>
      </c>
      <c r="G34" s="234">
        <v>5</v>
      </c>
      <c r="H34" s="234">
        <v>6</v>
      </c>
      <c r="I34" s="234">
        <v>7</v>
      </c>
      <c r="J34" s="234">
        <v>8</v>
      </c>
      <c r="K34" s="235" t="s">
        <v>139</v>
      </c>
      <c r="L34" s="236"/>
      <c r="M34" s="7"/>
    </row>
    <row r="35" spans="1:14" ht="18.75" customHeight="1" x14ac:dyDescent="0.2">
      <c r="A35" s="783" t="s">
        <v>372</v>
      </c>
      <c r="B35" s="783"/>
      <c r="C35" s="237">
        <v>0.16464450855629767</v>
      </c>
      <c r="D35" s="237">
        <v>0.22956355527237973</v>
      </c>
      <c r="E35" s="237">
        <v>6.4587852494577006E-2</v>
      </c>
      <c r="F35" s="237">
        <v>0.39816980172852057</v>
      </c>
      <c r="G35" s="237">
        <v>5.0763828179407014E-2</v>
      </c>
      <c r="H35" s="237">
        <v>0.66566507878343717</v>
      </c>
      <c r="I35" s="237">
        <v>0.23561191565993847</v>
      </c>
      <c r="J35" s="237">
        <v>0.38247441192314596</v>
      </c>
      <c r="K35" s="237">
        <v>3.4448709810678192E-2</v>
      </c>
      <c r="L35" s="236"/>
      <c r="M35" s="7"/>
    </row>
    <row r="36" spans="1:14" ht="18.75" customHeight="1" x14ac:dyDescent="0.2">
      <c r="A36" s="783" t="s">
        <v>517</v>
      </c>
      <c r="B36" s="783"/>
      <c r="C36" s="237">
        <f>(C32-C7)/C32</f>
        <v>0.16754323053629772</v>
      </c>
      <c r="D36" s="237">
        <f>(D32-D10)/D32</f>
        <v>0.19183302053119491</v>
      </c>
      <c r="E36" s="237">
        <f>(E32-E12)/E32</f>
        <v>6.1311457944920898E-2</v>
      </c>
      <c r="F36" s="237">
        <f>(F32-F15)/F32</f>
        <v>0.35744175233765563</v>
      </c>
      <c r="G36" s="237">
        <f>(G32-G22)/G32</f>
        <v>4.8686026323989849E-2</v>
      </c>
      <c r="H36" s="237">
        <f>(H32-H24)/H32</f>
        <v>0.69279323446500796</v>
      </c>
      <c r="I36" s="237">
        <f>(I32-I28)/I32</f>
        <v>0.18755754834060612</v>
      </c>
      <c r="J36" s="237">
        <f>(J32-J30)/J32</f>
        <v>0.43078120439731493</v>
      </c>
      <c r="K36" s="237">
        <f>M31/(M32-K32)</f>
        <v>2.9085506603317362E-2</v>
      </c>
      <c r="M36" s="7"/>
    </row>
    <row r="37" spans="1:14" ht="18.75" customHeight="1" x14ac:dyDescent="0.2">
      <c r="A37" s="252" t="s">
        <v>373</v>
      </c>
      <c r="B37" s="252"/>
      <c r="C37" s="237">
        <v>7.7107802471291967E-2</v>
      </c>
      <c r="D37" s="237">
        <v>0.14767040248114471</v>
      </c>
      <c r="E37" s="237">
        <v>0.473602294921875</v>
      </c>
      <c r="F37" s="237">
        <v>9.8331936933505976E-2</v>
      </c>
      <c r="G37" s="237">
        <v>0.21103708173745983</v>
      </c>
      <c r="H37" s="237">
        <v>1.5537332757876565E-2</v>
      </c>
      <c r="I37" s="237">
        <v>5.1931130758492323E-2</v>
      </c>
      <c r="J37" s="237">
        <v>0.21920762856169826</v>
      </c>
      <c r="K37" s="237">
        <v>3.7460011349996734E-2</v>
      </c>
      <c r="M37" s="7"/>
    </row>
    <row r="38" spans="1:14" ht="18.75" customHeight="1" x14ac:dyDescent="0.2">
      <c r="A38" s="252" t="s">
        <v>518</v>
      </c>
      <c r="B38" s="238"/>
      <c r="C38" s="237">
        <f>(M7-C7)/M7</f>
        <v>6.3388174115748416E-2</v>
      </c>
      <c r="D38" s="237">
        <f>(M10-D10)/M10</f>
        <v>0.1591715976331361</v>
      </c>
      <c r="E38" s="237">
        <f>(M12-E12)/M12</f>
        <v>0.4495361259488333</v>
      </c>
      <c r="F38" s="237">
        <f>(M15-F15)/M15</f>
        <v>0.13172774869109949</v>
      </c>
      <c r="G38" s="237">
        <f>(M22-G22)/M22</f>
        <v>0.22012043063074022</v>
      </c>
      <c r="H38" s="237">
        <f>(M24-H24)/M24</f>
        <v>2.8864781092599767E-2</v>
      </c>
      <c r="I38" s="237">
        <f>(M28-I28)/M28</f>
        <v>6.8698086365930888E-2</v>
      </c>
      <c r="J38" s="237">
        <f>(M30-J30)/M30</f>
        <v>0.30798344175044351</v>
      </c>
      <c r="K38" s="237">
        <f>K32/(M32-M31)</f>
        <v>4.1401273885350316E-2</v>
      </c>
      <c r="M38" s="7"/>
    </row>
    <row r="39" spans="1:14" x14ac:dyDescent="0.2">
      <c r="A39" s="22" t="s">
        <v>519</v>
      </c>
    </row>
    <row r="40" spans="1:14" ht="21" customHeight="1" x14ac:dyDescent="0.2">
      <c r="A40" s="784"/>
      <c r="B40" s="785"/>
      <c r="C40" s="785"/>
      <c r="D40" s="785"/>
      <c r="E40" s="785"/>
      <c r="F40" s="785"/>
      <c r="G40" s="785"/>
      <c r="H40" s="785"/>
      <c r="I40" s="785"/>
      <c r="J40" s="785"/>
      <c r="K40" s="785"/>
      <c r="L40" s="785"/>
      <c r="M40" s="785"/>
      <c r="N40" s="239"/>
    </row>
  </sheetData>
  <mergeCells count="9">
    <mergeCell ref="A36:B36"/>
    <mergeCell ref="A40:M40"/>
    <mergeCell ref="A1:M1"/>
    <mergeCell ref="A2:B3"/>
    <mergeCell ref="C2:L2"/>
    <mergeCell ref="M2:M3"/>
    <mergeCell ref="A4:A31"/>
    <mergeCell ref="A32:B32"/>
    <mergeCell ref="A35:B35"/>
  </mergeCells>
  <pageMargins left="0.39370078740157483" right="0.39370078740157483" top="0.51181102362204722" bottom="0.59055118110236227" header="0.19685039370078741" footer="0.19685039370078741"/>
  <pageSetup paperSize="9" orientation="landscape" r:id="rId1"/>
  <headerFooter>
    <oddHeader>&amp;C&amp;"Arial,Gras"&amp;12&amp;UANNEXE 7.e&amp;U : PMSI SSR - Année 2017 - Etude des fuites et attractivités par territoire de santé - Affections du système nerveux - Adultes</oddHeader>
    <oddFooter>&amp;C&amp;8Soins de suite et de réadaptation (SSR) - Bilan PMSI 2017</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9">
    <tabColor rgb="FF008000"/>
  </sheetPr>
  <dimension ref="A1:P28"/>
  <sheetViews>
    <sheetView zoomScaleNormal="100" workbookViewId="0">
      <selection activeCell="V72" sqref="V72"/>
    </sheetView>
  </sheetViews>
  <sheetFormatPr baseColWidth="10" defaultColWidth="11.42578125" defaultRowHeight="11.25" x14ac:dyDescent="0.2"/>
  <cols>
    <col min="1" max="1" width="4.7109375" style="1" customWidth="1"/>
    <col min="2" max="2" width="27.5703125" style="1" customWidth="1"/>
    <col min="3" max="11" width="9.42578125" style="1" customWidth="1"/>
    <col min="12" max="12" width="10.7109375" style="1" customWidth="1"/>
    <col min="13" max="16384" width="11.42578125" style="1"/>
  </cols>
  <sheetData>
    <row r="1" spans="1:13" ht="18.75" customHeight="1" x14ac:dyDescent="0.2">
      <c r="A1" s="794" t="s">
        <v>524</v>
      </c>
      <c r="B1" s="795"/>
      <c r="C1" s="795"/>
      <c r="D1" s="795"/>
      <c r="E1" s="795"/>
      <c r="F1" s="795"/>
      <c r="G1" s="795"/>
      <c r="H1" s="795"/>
      <c r="I1" s="795"/>
      <c r="J1" s="795"/>
      <c r="K1" s="795"/>
      <c r="L1" s="795"/>
      <c r="M1" s="796"/>
    </row>
    <row r="2" spans="1:13" ht="18.75" customHeight="1" x14ac:dyDescent="0.2">
      <c r="A2" s="786"/>
      <c r="B2" s="787"/>
      <c r="C2" s="797" t="s">
        <v>126</v>
      </c>
      <c r="D2" s="798"/>
      <c r="E2" s="798"/>
      <c r="F2" s="798"/>
      <c r="G2" s="798"/>
      <c r="H2" s="798"/>
      <c r="I2" s="798"/>
      <c r="J2" s="798"/>
      <c r="K2" s="798"/>
      <c r="L2" s="799"/>
      <c r="M2" s="800" t="s">
        <v>125</v>
      </c>
    </row>
    <row r="3" spans="1:13" ht="33.75" customHeight="1" x14ac:dyDescent="0.2">
      <c r="A3" s="788"/>
      <c r="B3" s="789"/>
      <c r="C3" s="232">
        <v>1</v>
      </c>
      <c r="D3" s="232">
        <v>2</v>
      </c>
      <c r="E3" s="232">
        <v>3</v>
      </c>
      <c r="F3" s="232">
        <v>4</v>
      </c>
      <c r="G3" s="232">
        <v>5</v>
      </c>
      <c r="H3" s="232">
        <v>6</v>
      </c>
      <c r="I3" s="232">
        <v>7</v>
      </c>
      <c r="J3" s="232">
        <v>8</v>
      </c>
      <c r="K3" s="63" t="s">
        <v>151</v>
      </c>
      <c r="L3" s="64" t="s">
        <v>162</v>
      </c>
      <c r="M3" s="801"/>
    </row>
    <row r="4" spans="1:13" ht="11.25" customHeight="1" x14ac:dyDescent="0.2">
      <c r="A4" s="802" t="s">
        <v>127</v>
      </c>
      <c r="B4" s="250" t="s">
        <v>417</v>
      </c>
      <c r="C4" s="241">
        <v>5368</v>
      </c>
      <c r="D4" s="241">
        <v>15</v>
      </c>
      <c r="E4" s="241">
        <v>0</v>
      </c>
      <c r="F4" s="241">
        <v>0</v>
      </c>
      <c r="G4" s="241">
        <v>0</v>
      </c>
      <c r="H4" s="241">
        <v>0</v>
      </c>
      <c r="I4" s="241">
        <v>0</v>
      </c>
      <c r="J4" s="241">
        <v>0</v>
      </c>
      <c r="K4" s="241">
        <v>8</v>
      </c>
      <c r="L4" s="242">
        <v>0</v>
      </c>
      <c r="M4" s="248">
        <f t="shared" ref="M4:M19" si="0">SUM(C4:L4)</f>
        <v>5391</v>
      </c>
    </row>
    <row r="5" spans="1:13" ht="11.25" customHeight="1" x14ac:dyDescent="0.2">
      <c r="A5" s="803"/>
      <c r="B5" s="250" t="s">
        <v>323</v>
      </c>
      <c r="C5" s="241">
        <v>9365</v>
      </c>
      <c r="D5" s="241">
        <v>1593</v>
      </c>
      <c r="E5" s="241">
        <v>93</v>
      </c>
      <c r="F5" s="241">
        <v>0</v>
      </c>
      <c r="G5" s="241">
        <v>0</v>
      </c>
      <c r="H5" s="241">
        <v>48</v>
      </c>
      <c r="I5" s="241">
        <v>1316</v>
      </c>
      <c r="J5" s="241">
        <v>176</v>
      </c>
      <c r="K5" s="241">
        <v>136</v>
      </c>
      <c r="L5" s="242">
        <v>0</v>
      </c>
      <c r="M5" s="248">
        <f t="shared" si="0"/>
        <v>12727</v>
      </c>
    </row>
    <row r="6" spans="1:13" ht="11.25" customHeight="1" x14ac:dyDescent="0.2">
      <c r="A6" s="803"/>
      <c r="B6" s="240" t="s">
        <v>238</v>
      </c>
      <c r="C6" s="246">
        <f>SUM(C4:C5)</f>
        <v>14733</v>
      </c>
      <c r="D6" s="246">
        <f t="shared" ref="D6:L6" si="1">SUM(D4:D5)</f>
        <v>1608</v>
      </c>
      <c r="E6" s="246">
        <f t="shared" si="1"/>
        <v>93</v>
      </c>
      <c r="F6" s="246">
        <f t="shared" si="1"/>
        <v>0</v>
      </c>
      <c r="G6" s="246">
        <f t="shared" si="1"/>
        <v>0</v>
      </c>
      <c r="H6" s="246">
        <f t="shared" si="1"/>
        <v>48</v>
      </c>
      <c r="I6" s="246">
        <f t="shared" si="1"/>
        <v>1316</v>
      </c>
      <c r="J6" s="246">
        <f t="shared" si="1"/>
        <v>176</v>
      </c>
      <c r="K6" s="246">
        <f t="shared" si="1"/>
        <v>144</v>
      </c>
      <c r="L6" s="246">
        <f t="shared" si="1"/>
        <v>0</v>
      </c>
      <c r="M6" s="244">
        <f t="shared" si="0"/>
        <v>18118</v>
      </c>
    </row>
    <row r="7" spans="1:13" ht="11.25" customHeight="1" x14ac:dyDescent="0.2">
      <c r="A7" s="803"/>
      <c r="B7" s="250" t="s">
        <v>25</v>
      </c>
      <c r="C7" s="241">
        <v>121</v>
      </c>
      <c r="D7" s="241">
        <v>2212</v>
      </c>
      <c r="E7" s="241">
        <v>0</v>
      </c>
      <c r="F7" s="241">
        <v>0</v>
      </c>
      <c r="G7" s="241">
        <v>0</v>
      </c>
      <c r="H7" s="241">
        <v>0</v>
      </c>
      <c r="I7" s="241">
        <v>0</v>
      </c>
      <c r="J7" s="241">
        <v>0</v>
      </c>
      <c r="K7" s="241">
        <v>38</v>
      </c>
      <c r="L7" s="242">
        <v>0</v>
      </c>
      <c r="M7" s="249">
        <f t="shared" si="0"/>
        <v>2371</v>
      </c>
    </row>
    <row r="8" spans="1:13" ht="11.25" customHeight="1" x14ac:dyDescent="0.2">
      <c r="A8" s="803"/>
      <c r="B8" s="240" t="s">
        <v>239</v>
      </c>
      <c r="C8" s="246">
        <f t="shared" ref="C8:L8" si="2">SUM(C7:C7)</f>
        <v>121</v>
      </c>
      <c r="D8" s="243">
        <f t="shared" si="2"/>
        <v>2212</v>
      </c>
      <c r="E8" s="243">
        <f t="shared" si="2"/>
        <v>0</v>
      </c>
      <c r="F8" s="243">
        <f t="shared" si="2"/>
        <v>0</v>
      </c>
      <c r="G8" s="243">
        <f t="shared" si="2"/>
        <v>0</v>
      </c>
      <c r="H8" s="243">
        <f t="shared" si="2"/>
        <v>0</v>
      </c>
      <c r="I8" s="243">
        <f t="shared" si="2"/>
        <v>0</v>
      </c>
      <c r="J8" s="243">
        <f t="shared" si="2"/>
        <v>0</v>
      </c>
      <c r="K8" s="243">
        <f t="shared" si="2"/>
        <v>38</v>
      </c>
      <c r="L8" s="243">
        <f t="shared" si="2"/>
        <v>0</v>
      </c>
      <c r="M8" s="244">
        <f t="shared" si="0"/>
        <v>2371</v>
      </c>
    </row>
    <row r="9" spans="1:13" ht="11.25" customHeight="1" x14ac:dyDescent="0.2">
      <c r="A9" s="803"/>
      <c r="B9" s="250" t="s">
        <v>175</v>
      </c>
      <c r="C9" s="241">
        <v>43</v>
      </c>
      <c r="D9" s="241">
        <v>1100</v>
      </c>
      <c r="E9" s="241">
        <v>3632</v>
      </c>
      <c r="F9" s="241">
        <v>897</v>
      </c>
      <c r="G9" s="241">
        <v>12</v>
      </c>
      <c r="H9" s="241">
        <v>0</v>
      </c>
      <c r="I9" s="241">
        <v>18</v>
      </c>
      <c r="J9" s="241">
        <v>792</v>
      </c>
      <c r="K9" s="241">
        <v>27</v>
      </c>
      <c r="L9" s="242">
        <v>0</v>
      </c>
      <c r="M9" s="249">
        <f t="shared" si="0"/>
        <v>6521</v>
      </c>
    </row>
    <row r="10" spans="1:13" ht="11.25" customHeight="1" x14ac:dyDescent="0.2">
      <c r="A10" s="803"/>
      <c r="B10" s="240" t="s">
        <v>240</v>
      </c>
      <c r="C10" s="246">
        <f>C9</f>
        <v>43</v>
      </c>
      <c r="D10" s="243">
        <f t="shared" ref="D10:L10" si="3">D9</f>
        <v>1100</v>
      </c>
      <c r="E10" s="243">
        <f t="shared" si="3"/>
        <v>3632</v>
      </c>
      <c r="F10" s="243">
        <f t="shared" si="3"/>
        <v>897</v>
      </c>
      <c r="G10" s="243">
        <f t="shared" si="3"/>
        <v>12</v>
      </c>
      <c r="H10" s="243">
        <f t="shared" si="3"/>
        <v>0</v>
      </c>
      <c r="I10" s="243">
        <f t="shared" si="3"/>
        <v>18</v>
      </c>
      <c r="J10" s="243">
        <f t="shared" si="3"/>
        <v>792</v>
      </c>
      <c r="K10" s="243">
        <f t="shared" si="3"/>
        <v>27</v>
      </c>
      <c r="L10" s="243">
        <f t="shared" si="3"/>
        <v>0</v>
      </c>
      <c r="M10" s="244">
        <f t="shared" si="0"/>
        <v>6521</v>
      </c>
    </row>
    <row r="11" spans="1:13" ht="11.25" customHeight="1" x14ac:dyDescent="0.2">
      <c r="A11" s="803"/>
      <c r="B11" s="250" t="s">
        <v>237</v>
      </c>
      <c r="C11" s="241">
        <v>0</v>
      </c>
      <c r="D11" s="241">
        <v>0</v>
      </c>
      <c r="E11" s="241">
        <v>0</v>
      </c>
      <c r="F11" s="241">
        <v>1874</v>
      </c>
      <c r="G11" s="241">
        <v>15</v>
      </c>
      <c r="H11" s="241">
        <v>0</v>
      </c>
      <c r="I11" s="241">
        <v>10</v>
      </c>
      <c r="J11" s="241">
        <v>116</v>
      </c>
      <c r="K11" s="241">
        <v>23</v>
      </c>
      <c r="L11" s="242">
        <v>0</v>
      </c>
      <c r="M11" s="249">
        <f t="shared" ref="M11:M12" si="4">SUM(C11:L11)</f>
        <v>2038</v>
      </c>
    </row>
    <row r="12" spans="1:13" ht="11.25" customHeight="1" x14ac:dyDescent="0.2">
      <c r="A12" s="803"/>
      <c r="B12" s="240" t="s">
        <v>241</v>
      </c>
      <c r="C12" s="246">
        <f t="shared" ref="C12:L12" si="5">SUM(C11:C11)</f>
        <v>0</v>
      </c>
      <c r="D12" s="243">
        <f t="shared" si="5"/>
        <v>0</v>
      </c>
      <c r="E12" s="243">
        <f t="shared" si="5"/>
        <v>0</v>
      </c>
      <c r="F12" s="243">
        <f t="shared" si="5"/>
        <v>1874</v>
      </c>
      <c r="G12" s="243">
        <f t="shared" si="5"/>
        <v>15</v>
      </c>
      <c r="H12" s="243">
        <f t="shared" si="5"/>
        <v>0</v>
      </c>
      <c r="I12" s="243">
        <f t="shared" si="5"/>
        <v>10</v>
      </c>
      <c r="J12" s="243">
        <f t="shared" si="5"/>
        <v>116</v>
      </c>
      <c r="K12" s="243">
        <f t="shared" si="5"/>
        <v>23</v>
      </c>
      <c r="L12" s="243">
        <f t="shared" si="5"/>
        <v>0</v>
      </c>
      <c r="M12" s="244">
        <f t="shared" si="4"/>
        <v>2038</v>
      </c>
    </row>
    <row r="13" spans="1:13" ht="11.25" customHeight="1" x14ac:dyDescent="0.2">
      <c r="A13" s="803"/>
      <c r="B13" s="250" t="s">
        <v>67</v>
      </c>
      <c r="C13" s="241">
        <v>0</v>
      </c>
      <c r="D13" s="241">
        <v>30</v>
      </c>
      <c r="E13" s="241">
        <v>172</v>
      </c>
      <c r="F13" s="241">
        <v>699</v>
      </c>
      <c r="G13" s="241">
        <v>12403</v>
      </c>
      <c r="H13" s="241">
        <v>1089</v>
      </c>
      <c r="I13" s="241">
        <v>771</v>
      </c>
      <c r="J13" s="241">
        <v>174</v>
      </c>
      <c r="K13" s="241">
        <v>1492</v>
      </c>
      <c r="L13" s="242">
        <v>0</v>
      </c>
      <c r="M13" s="249">
        <f t="shared" si="0"/>
        <v>16830</v>
      </c>
    </row>
    <row r="14" spans="1:13" ht="11.25" customHeight="1" x14ac:dyDescent="0.2">
      <c r="A14" s="803"/>
      <c r="B14" s="240" t="s">
        <v>242</v>
      </c>
      <c r="C14" s="246">
        <f t="shared" ref="C14:L14" si="6">SUM(C13:C13)</f>
        <v>0</v>
      </c>
      <c r="D14" s="243">
        <f t="shared" si="6"/>
        <v>30</v>
      </c>
      <c r="E14" s="243">
        <f t="shared" si="6"/>
        <v>172</v>
      </c>
      <c r="F14" s="243">
        <f t="shared" si="6"/>
        <v>699</v>
      </c>
      <c r="G14" s="243">
        <f t="shared" si="6"/>
        <v>12403</v>
      </c>
      <c r="H14" s="243">
        <f t="shared" si="6"/>
        <v>1089</v>
      </c>
      <c r="I14" s="243">
        <f t="shared" si="6"/>
        <v>771</v>
      </c>
      <c r="J14" s="243">
        <f t="shared" si="6"/>
        <v>174</v>
      </c>
      <c r="K14" s="243">
        <f t="shared" si="6"/>
        <v>1492</v>
      </c>
      <c r="L14" s="243">
        <f t="shared" si="6"/>
        <v>0</v>
      </c>
      <c r="M14" s="244">
        <f t="shared" si="0"/>
        <v>16830</v>
      </c>
    </row>
    <row r="15" spans="1:13" ht="11.25" customHeight="1" x14ac:dyDescent="0.2">
      <c r="A15" s="803"/>
      <c r="B15" s="250" t="s">
        <v>60</v>
      </c>
      <c r="C15" s="241">
        <v>0</v>
      </c>
      <c r="D15" s="241">
        <v>0</v>
      </c>
      <c r="E15" s="241">
        <v>0</v>
      </c>
      <c r="F15" s="241">
        <v>0</v>
      </c>
      <c r="G15" s="241">
        <v>24</v>
      </c>
      <c r="H15" s="241">
        <v>3787</v>
      </c>
      <c r="I15" s="241">
        <v>6</v>
      </c>
      <c r="J15" s="241">
        <v>0</v>
      </c>
      <c r="K15" s="241">
        <v>64</v>
      </c>
      <c r="L15" s="242">
        <v>0</v>
      </c>
      <c r="M15" s="249">
        <f t="shared" si="0"/>
        <v>3881</v>
      </c>
    </row>
    <row r="16" spans="1:13" ht="11.25" customHeight="1" x14ac:dyDescent="0.2">
      <c r="A16" s="803"/>
      <c r="B16" s="240" t="s">
        <v>243</v>
      </c>
      <c r="C16" s="246">
        <f t="shared" ref="C16:L16" si="7">SUM(C15:C15)</f>
        <v>0</v>
      </c>
      <c r="D16" s="243">
        <f t="shared" si="7"/>
        <v>0</v>
      </c>
      <c r="E16" s="243">
        <f t="shared" si="7"/>
        <v>0</v>
      </c>
      <c r="F16" s="243">
        <f t="shared" si="7"/>
        <v>0</v>
      </c>
      <c r="G16" s="243">
        <f t="shared" si="7"/>
        <v>24</v>
      </c>
      <c r="H16" s="243">
        <f t="shared" si="7"/>
        <v>3787</v>
      </c>
      <c r="I16" s="243">
        <f t="shared" si="7"/>
        <v>6</v>
      </c>
      <c r="J16" s="243">
        <f t="shared" si="7"/>
        <v>0</v>
      </c>
      <c r="K16" s="243">
        <f t="shared" si="7"/>
        <v>64</v>
      </c>
      <c r="L16" s="243">
        <f t="shared" si="7"/>
        <v>0</v>
      </c>
      <c r="M16" s="244">
        <f t="shared" si="0"/>
        <v>3881</v>
      </c>
    </row>
    <row r="17" spans="1:16" ht="11.25" customHeight="1" x14ac:dyDescent="0.2">
      <c r="A17" s="803"/>
      <c r="B17" s="250" t="s">
        <v>194</v>
      </c>
      <c r="C17" s="245">
        <v>38</v>
      </c>
      <c r="D17" s="241">
        <v>0</v>
      </c>
      <c r="E17" s="241">
        <v>0</v>
      </c>
      <c r="F17" s="241">
        <v>0</v>
      </c>
      <c r="G17" s="241">
        <v>0</v>
      </c>
      <c r="H17" s="241">
        <v>186</v>
      </c>
      <c r="I17" s="241">
        <v>4878</v>
      </c>
      <c r="J17" s="241">
        <v>309</v>
      </c>
      <c r="K17" s="241">
        <v>20</v>
      </c>
      <c r="L17" s="242">
        <v>0</v>
      </c>
      <c r="M17" s="249">
        <f t="shared" si="0"/>
        <v>5431</v>
      </c>
    </row>
    <row r="18" spans="1:16" ht="11.25" customHeight="1" x14ac:dyDescent="0.2">
      <c r="A18" s="803"/>
      <c r="B18" s="240" t="s">
        <v>244</v>
      </c>
      <c r="C18" s="246">
        <f t="shared" ref="C18:L18" si="8">SUM(C17:C17)</f>
        <v>38</v>
      </c>
      <c r="D18" s="243">
        <f t="shared" si="8"/>
        <v>0</v>
      </c>
      <c r="E18" s="243">
        <f t="shared" si="8"/>
        <v>0</v>
      </c>
      <c r="F18" s="243">
        <f t="shared" si="8"/>
        <v>0</v>
      </c>
      <c r="G18" s="243">
        <f t="shared" si="8"/>
        <v>0</v>
      </c>
      <c r="H18" s="243">
        <f t="shared" si="8"/>
        <v>186</v>
      </c>
      <c r="I18" s="243">
        <f t="shared" si="8"/>
        <v>4878</v>
      </c>
      <c r="J18" s="243">
        <f t="shared" si="8"/>
        <v>309</v>
      </c>
      <c r="K18" s="243">
        <f t="shared" si="8"/>
        <v>20</v>
      </c>
      <c r="L18" s="243">
        <f t="shared" si="8"/>
        <v>0</v>
      </c>
      <c r="M18" s="244">
        <f t="shared" si="0"/>
        <v>5431</v>
      </c>
    </row>
    <row r="19" spans="1:16" ht="20.25" customHeight="1" x14ac:dyDescent="0.2">
      <c r="A19" s="804"/>
      <c r="B19" s="57" t="s">
        <v>151</v>
      </c>
      <c r="C19" s="243">
        <v>124</v>
      </c>
      <c r="D19" s="243">
        <v>131</v>
      </c>
      <c r="E19" s="243">
        <v>193</v>
      </c>
      <c r="F19" s="243">
        <v>499</v>
      </c>
      <c r="G19" s="243">
        <v>348</v>
      </c>
      <c r="H19" s="243">
        <v>163</v>
      </c>
      <c r="I19" s="243">
        <v>336</v>
      </c>
      <c r="J19" s="243">
        <v>62</v>
      </c>
      <c r="K19" s="243">
        <v>0</v>
      </c>
      <c r="L19" s="243">
        <v>27</v>
      </c>
      <c r="M19" s="244">
        <f t="shared" si="0"/>
        <v>1883</v>
      </c>
    </row>
    <row r="20" spans="1:16" ht="18.75" customHeight="1" x14ac:dyDescent="0.2">
      <c r="A20" s="794" t="s">
        <v>125</v>
      </c>
      <c r="B20" s="796"/>
      <c r="C20" s="244">
        <f>C6+C8+C10+C12+C14+C16+C18+C19</f>
        <v>15059</v>
      </c>
      <c r="D20" s="244">
        <f t="shared" ref="D20:M20" si="9">D6+D8+D10+D12+D14+D16+D18+D19</f>
        <v>5081</v>
      </c>
      <c r="E20" s="244">
        <f t="shared" si="9"/>
        <v>4090</v>
      </c>
      <c r="F20" s="244">
        <f t="shared" si="9"/>
        <v>3969</v>
      </c>
      <c r="G20" s="244">
        <f t="shared" si="9"/>
        <v>12802</v>
      </c>
      <c r="H20" s="244">
        <f t="shared" si="9"/>
        <v>5273</v>
      </c>
      <c r="I20" s="244">
        <f t="shared" si="9"/>
        <v>7335</v>
      </c>
      <c r="J20" s="244">
        <f t="shared" si="9"/>
        <v>1629</v>
      </c>
      <c r="K20" s="244">
        <f t="shared" si="9"/>
        <v>1808</v>
      </c>
      <c r="L20" s="244">
        <f t="shared" si="9"/>
        <v>27</v>
      </c>
      <c r="M20" s="244">
        <f t="shared" si="9"/>
        <v>57073</v>
      </c>
      <c r="P20" s="254"/>
    </row>
    <row r="21" spans="1:16" ht="4.5" customHeight="1" x14ac:dyDescent="0.2">
      <c r="A21" s="208"/>
      <c r="B21" s="208"/>
      <c r="C21" s="208"/>
      <c r="D21" s="208"/>
      <c r="E21" s="208"/>
      <c r="F21" s="208"/>
      <c r="G21" s="208"/>
      <c r="H21" s="208"/>
      <c r="I21" s="208"/>
      <c r="J21" s="208"/>
      <c r="K21" s="208"/>
      <c r="L21" s="208"/>
      <c r="M21" s="233"/>
    </row>
    <row r="22" spans="1:16" ht="18.75" customHeight="1" x14ac:dyDescent="0.2">
      <c r="C22" s="234">
        <v>1</v>
      </c>
      <c r="D22" s="234">
        <v>2</v>
      </c>
      <c r="E22" s="234">
        <v>3</v>
      </c>
      <c r="F22" s="234">
        <v>4</v>
      </c>
      <c r="G22" s="234">
        <v>5</v>
      </c>
      <c r="H22" s="234">
        <v>6</v>
      </c>
      <c r="I22" s="234">
        <v>7</v>
      </c>
      <c r="J22" s="234">
        <v>8</v>
      </c>
      <c r="K22" s="235" t="s">
        <v>139</v>
      </c>
      <c r="L22" s="236"/>
      <c r="M22" s="7"/>
    </row>
    <row r="23" spans="1:16" ht="18.75" customHeight="1" x14ac:dyDescent="0.2">
      <c r="A23" s="783" t="s">
        <v>372</v>
      </c>
      <c r="B23" s="783"/>
      <c r="C23" s="237">
        <v>2.9997029997029998E-2</v>
      </c>
      <c r="D23" s="237">
        <v>0.66894364479141255</v>
      </c>
      <c r="E23" s="237">
        <v>8.0753353973168213E-2</v>
      </c>
      <c r="F23" s="237">
        <v>0.56344480073293635</v>
      </c>
      <c r="G23" s="237">
        <v>4.4126934006946637E-2</v>
      </c>
      <c r="H23" s="237">
        <v>0.29133560348089294</v>
      </c>
      <c r="I23" s="237">
        <v>0.34606972854753637</v>
      </c>
      <c r="J23" s="237">
        <v>1</v>
      </c>
      <c r="K23" s="237">
        <v>3.6675645638291864E-2</v>
      </c>
      <c r="L23" s="236"/>
      <c r="M23" s="7"/>
    </row>
    <row r="24" spans="1:16" ht="18.75" customHeight="1" x14ac:dyDescent="0.2">
      <c r="A24" s="783" t="s">
        <v>517</v>
      </c>
      <c r="B24" s="783"/>
      <c r="C24" s="237">
        <f>(C20-C6)/C20</f>
        <v>2.1648183810345972E-2</v>
      </c>
      <c r="D24" s="237">
        <f>(D20-D8)/D20</f>
        <v>0.56465262743554423</v>
      </c>
      <c r="E24" s="237">
        <f>(E20-E10)/E20</f>
        <v>0.11198044009779951</v>
      </c>
      <c r="F24" s="237">
        <f>(F20-F12)/F20</f>
        <v>0.52784076593600404</v>
      </c>
      <c r="G24" s="237">
        <f>(G20-G14)/G20</f>
        <v>3.116700515544446E-2</v>
      </c>
      <c r="H24" s="237">
        <f>(H20-H16)/H20</f>
        <v>0.28181300967191353</v>
      </c>
      <c r="I24" s="237">
        <f>(I20-I18)/I20</f>
        <v>0.33496932515337424</v>
      </c>
      <c r="J24" s="237">
        <v>1</v>
      </c>
      <c r="K24" s="237">
        <f>M19/(M20-K20)</f>
        <v>3.4072197593413553E-2</v>
      </c>
      <c r="M24" s="7"/>
    </row>
    <row r="25" spans="1:16" ht="18.75" customHeight="1" x14ac:dyDescent="0.2">
      <c r="A25" s="252" t="s">
        <v>373</v>
      </c>
      <c r="B25" s="252"/>
      <c r="C25" s="237">
        <v>0.20146699266503668</v>
      </c>
      <c r="D25" s="237">
        <v>7.3087431693989069E-2</v>
      </c>
      <c r="E25" s="237">
        <v>0.49078176361297698</v>
      </c>
      <c r="F25" s="237">
        <v>5.8765432098765433E-2</v>
      </c>
      <c r="G25" s="237">
        <v>0.27914037385403023</v>
      </c>
      <c r="H25" s="237">
        <v>2.4733142410830512E-2</v>
      </c>
      <c r="I25" s="237">
        <v>0.1051056338028169</v>
      </c>
      <c r="J25" s="237">
        <v>0</v>
      </c>
      <c r="K25" s="237">
        <v>3.8088968306216497E-2</v>
      </c>
      <c r="M25" s="7"/>
    </row>
    <row r="26" spans="1:16" ht="18.75" customHeight="1" x14ac:dyDescent="0.2">
      <c r="A26" s="252" t="s">
        <v>518</v>
      </c>
      <c r="B26" s="238"/>
      <c r="C26" s="237">
        <f>(M6-C6)/M6</f>
        <v>0.18683077602384368</v>
      </c>
      <c r="D26" s="237">
        <f>(M8-D8)/M8</f>
        <v>6.7060312104597217E-2</v>
      </c>
      <c r="E26" s="237">
        <f>(M10-E10)/M10</f>
        <v>0.44303021009047694</v>
      </c>
      <c r="F26" s="237">
        <f>(M12-F12)/M12</f>
        <v>8.0471050049067711E-2</v>
      </c>
      <c r="G26" s="237">
        <f>(M14-G14)/M14</f>
        <v>0.26304218657159834</v>
      </c>
      <c r="H26" s="237">
        <f>(M16-H16)/M16</f>
        <v>2.4220561710899254E-2</v>
      </c>
      <c r="I26" s="237">
        <f>(M18-I18)/M18</f>
        <v>0.10182286871662677</v>
      </c>
      <c r="J26" s="237">
        <v>0</v>
      </c>
      <c r="K26" s="237">
        <f>K20/(M20-M19)</f>
        <v>3.2759557890922268E-2</v>
      </c>
      <c r="M26" s="7"/>
    </row>
    <row r="27" spans="1:16" x14ac:dyDescent="0.2">
      <c r="A27" s="22" t="s">
        <v>519</v>
      </c>
    </row>
    <row r="28" spans="1:16" ht="21" customHeight="1" x14ac:dyDescent="0.2">
      <c r="A28" s="784"/>
      <c r="B28" s="785"/>
      <c r="C28" s="785"/>
      <c r="D28" s="785"/>
      <c r="E28" s="785"/>
      <c r="F28" s="785"/>
      <c r="G28" s="785"/>
      <c r="H28" s="785"/>
      <c r="I28" s="785"/>
      <c r="J28" s="785"/>
      <c r="K28" s="785"/>
      <c r="L28" s="785"/>
      <c r="M28" s="785"/>
      <c r="N28" s="239"/>
    </row>
  </sheetData>
  <mergeCells count="9">
    <mergeCell ref="A24:B24"/>
    <mergeCell ref="A28:M28"/>
    <mergeCell ref="A1:M1"/>
    <mergeCell ref="A2:B3"/>
    <mergeCell ref="C2:L2"/>
    <mergeCell ref="M2:M3"/>
    <mergeCell ref="A4:A19"/>
    <mergeCell ref="A20:B20"/>
    <mergeCell ref="A23:B23"/>
  </mergeCells>
  <pageMargins left="0.39370078740157483" right="0.39370078740157483" top="0.59055118110236227" bottom="0.59055118110236227" header="0.19685039370078741" footer="0.19685039370078741"/>
  <pageSetup paperSize="9" orientation="landscape" r:id="rId1"/>
  <headerFooter>
    <oddHeader>&amp;C&amp;"Arial,Gras"&amp;12&amp;UANNEXE 7.f&amp;U : PMSI SSR - Année 2017 - Etude des fuites et attractivités par territoire de santé - Affections cardiovasculaires - Adultes</oddHeader>
    <oddFooter>&amp;C&amp;8Soins de suite et de réadaptation (SSR) - Bilan PMSI 2017</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0">
    <tabColor rgb="FF008000"/>
  </sheetPr>
  <dimension ref="A1:O30"/>
  <sheetViews>
    <sheetView zoomScaleNormal="100" workbookViewId="0">
      <selection activeCell="V72" sqref="V72"/>
    </sheetView>
  </sheetViews>
  <sheetFormatPr baseColWidth="10" defaultColWidth="11.42578125" defaultRowHeight="11.25" x14ac:dyDescent="0.2"/>
  <cols>
    <col min="1" max="1" width="4.7109375" style="1" customWidth="1"/>
    <col min="2" max="2" width="27.5703125" style="1" customWidth="1"/>
    <col min="3" max="11" width="9.42578125" style="1" customWidth="1"/>
    <col min="12" max="12" width="10.7109375" style="1" customWidth="1"/>
    <col min="13" max="16384" width="11.42578125" style="1"/>
  </cols>
  <sheetData>
    <row r="1" spans="1:13" ht="18.75" customHeight="1" x14ac:dyDescent="0.2">
      <c r="A1" s="794" t="s">
        <v>526</v>
      </c>
      <c r="B1" s="795"/>
      <c r="C1" s="795"/>
      <c r="D1" s="795"/>
      <c r="E1" s="795"/>
      <c r="F1" s="795"/>
      <c r="G1" s="795"/>
      <c r="H1" s="795"/>
      <c r="I1" s="795"/>
      <c r="J1" s="795"/>
      <c r="K1" s="795"/>
      <c r="L1" s="795"/>
      <c r="M1" s="796"/>
    </row>
    <row r="2" spans="1:13" ht="18.75" customHeight="1" x14ac:dyDescent="0.2">
      <c r="A2" s="786"/>
      <c r="B2" s="787"/>
      <c r="C2" s="797" t="s">
        <v>126</v>
      </c>
      <c r="D2" s="798"/>
      <c r="E2" s="798"/>
      <c r="F2" s="798"/>
      <c r="G2" s="798"/>
      <c r="H2" s="798"/>
      <c r="I2" s="798"/>
      <c r="J2" s="798"/>
      <c r="K2" s="798"/>
      <c r="L2" s="799"/>
      <c r="M2" s="800" t="s">
        <v>125</v>
      </c>
    </row>
    <row r="3" spans="1:13" ht="33.75" customHeight="1" x14ac:dyDescent="0.2">
      <c r="A3" s="788"/>
      <c r="B3" s="789"/>
      <c r="C3" s="232">
        <v>1</v>
      </c>
      <c r="D3" s="232">
        <v>2</v>
      </c>
      <c r="E3" s="232">
        <v>3</v>
      </c>
      <c r="F3" s="232">
        <v>4</v>
      </c>
      <c r="G3" s="232">
        <v>5</v>
      </c>
      <c r="H3" s="232">
        <v>6</v>
      </c>
      <c r="I3" s="232">
        <v>7</v>
      </c>
      <c r="J3" s="232">
        <v>8</v>
      </c>
      <c r="K3" s="63" t="s">
        <v>151</v>
      </c>
      <c r="L3" s="64" t="s">
        <v>162</v>
      </c>
      <c r="M3" s="801"/>
    </row>
    <row r="4" spans="1:13" ht="11.25" customHeight="1" x14ac:dyDescent="0.2">
      <c r="A4" s="790" t="s">
        <v>127</v>
      </c>
      <c r="B4" s="250" t="s">
        <v>355</v>
      </c>
      <c r="C4" s="241">
        <v>2312</v>
      </c>
      <c r="D4" s="241">
        <v>94</v>
      </c>
      <c r="E4" s="241">
        <v>0</v>
      </c>
      <c r="F4" s="241">
        <v>0</v>
      </c>
      <c r="G4" s="241">
        <v>0</v>
      </c>
      <c r="H4" s="241">
        <v>0</v>
      </c>
      <c r="I4" s="241">
        <v>0</v>
      </c>
      <c r="J4" s="241">
        <v>0</v>
      </c>
      <c r="K4" s="241">
        <v>0</v>
      </c>
      <c r="L4" s="242">
        <v>0</v>
      </c>
      <c r="M4" s="247">
        <f>SUM(C4:L4)</f>
        <v>2406</v>
      </c>
    </row>
    <row r="5" spans="1:13" ht="11.25" customHeight="1" x14ac:dyDescent="0.2">
      <c r="A5" s="791"/>
      <c r="B5" s="250" t="s">
        <v>322</v>
      </c>
      <c r="C5" s="241">
        <v>1075</v>
      </c>
      <c r="D5" s="241">
        <v>44</v>
      </c>
      <c r="E5" s="241">
        <v>28</v>
      </c>
      <c r="F5" s="241">
        <v>31</v>
      </c>
      <c r="G5" s="241">
        <v>40</v>
      </c>
      <c r="H5" s="241">
        <v>54</v>
      </c>
      <c r="I5" s="241">
        <v>233</v>
      </c>
      <c r="J5" s="241">
        <v>100</v>
      </c>
      <c r="K5" s="241">
        <v>1522</v>
      </c>
      <c r="L5" s="242">
        <v>0</v>
      </c>
      <c r="M5" s="247">
        <f>SUM(C5:L5)</f>
        <v>3127</v>
      </c>
    </row>
    <row r="6" spans="1:13" ht="11.25" customHeight="1" x14ac:dyDescent="0.2">
      <c r="A6" s="792"/>
      <c r="B6" s="250" t="s">
        <v>48</v>
      </c>
      <c r="C6" s="241">
        <v>5858</v>
      </c>
      <c r="D6" s="241">
        <v>215</v>
      </c>
      <c r="E6" s="241">
        <v>35</v>
      </c>
      <c r="F6" s="241">
        <v>77</v>
      </c>
      <c r="G6" s="241">
        <v>151</v>
      </c>
      <c r="H6" s="241">
        <v>0</v>
      </c>
      <c r="I6" s="241">
        <v>2248</v>
      </c>
      <c r="J6" s="241">
        <v>51</v>
      </c>
      <c r="K6" s="241">
        <v>878</v>
      </c>
      <c r="L6" s="242">
        <v>0</v>
      </c>
      <c r="M6" s="248">
        <f t="shared" ref="M6:M21" si="0">SUM(C6:L6)</f>
        <v>9513</v>
      </c>
    </row>
    <row r="7" spans="1:13" ht="11.25" customHeight="1" x14ac:dyDescent="0.2">
      <c r="A7" s="792"/>
      <c r="B7" s="240" t="s">
        <v>238</v>
      </c>
      <c r="C7" s="246">
        <f t="shared" ref="C7:L7" si="1">SUM(C4:C6)</f>
        <v>9245</v>
      </c>
      <c r="D7" s="243">
        <f t="shared" si="1"/>
        <v>353</v>
      </c>
      <c r="E7" s="243">
        <f t="shared" si="1"/>
        <v>63</v>
      </c>
      <c r="F7" s="243">
        <f t="shared" si="1"/>
        <v>108</v>
      </c>
      <c r="G7" s="243">
        <f t="shared" si="1"/>
        <v>191</v>
      </c>
      <c r="H7" s="243">
        <f t="shared" si="1"/>
        <v>54</v>
      </c>
      <c r="I7" s="243">
        <f t="shared" si="1"/>
        <v>2481</v>
      </c>
      <c r="J7" s="243">
        <f t="shared" si="1"/>
        <v>151</v>
      </c>
      <c r="K7" s="243">
        <f t="shared" si="1"/>
        <v>2400</v>
      </c>
      <c r="L7" s="243">
        <f t="shared" si="1"/>
        <v>0</v>
      </c>
      <c r="M7" s="244">
        <f t="shared" si="0"/>
        <v>15046</v>
      </c>
    </row>
    <row r="8" spans="1:13" ht="11.25" customHeight="1" x14ac:dyDescent="0.2">
      <c r="A8" s="792"/>
      <c r="B8" s="250" t="s">
        <v>222</v>
      </c>
      <c r="C8" s="241">
        <v>0</v>
      </c>
      <c r="D8" s="241">
        <v>913</v>
      </c>
      <c r="E8" s="241">
        <v>81</v>
      </c>
      <c r="F8" s="241">
        <v>0</v>
      </c>
      <c r="G8" s="241">
        <v>0</v>
      </c>
      <c r="H8" s="241">
        <v>0</v>
      </c>
      <c r="I8" s="241">
        <v>0</v>
      </c>
      <c r="J8" s="241">
        <v>20</v>
      </c>
      <c r="K8" s="241">
        <v>2</v>
      </c>
      <c r="L8" s="242">
        <v>0</v>
      </c>
      <c r="M8" s="249">
        <f t="shared" si="0"/>
        <v>1016</v>
      </c>
    </row>
    <row r="9" spans="1:13" ht="11.25" customHeight="1" x14ac:dyDescent="0.2">
      <c r="A9" s="792"/>
      <c r="B9" s="240" t="s">
        <v>239</v>
      </c>
      <c r="C9" s="246">
        <f t="shared" ref="C9:L9" si="2">SUM(C8:C8)</f>
        <v>0</v>
      </c>
      <c r="D9" s="243">
        <f t="shared" si="2"/>
        <v>913</v>
      </c>
      <c r="E9" s="243">
        <f t="shared" si="2"/>
        <v>81</v>
      </c>
      <c r="F9" s="243">
        <f t="shared" si="2"/>
        <v>0</v>
      </c>
      <c r="G9" s="243">
        <f t="shared" si="2"/>
        <v>0</v>
      </c>
      <c r="H9" s="243">
        <f t="shared" si="2"/>
        <v>0</v>
      </c>
      <c r="I9" s="243">
        <f t="shared" si="2"/>
        <v>0</v>
      </c>
      <c r="J9" s="243">
        <f t="shared" si="2"/>
        <v>20</v>
      </c>
      <c r="K9" s="243">
        <f t="shared" si="2"/>
        <v>2</v>
      </c>
      <c r="L9" s="243">
        <f t="shared" si="2"/>
        <v>0</v>
      </c>
      <c r="M9" s="244">
        <f t="shared" si="0"/>
        <v>1016</v>
      </c>
    </row>
    <row r="10" spans="1:13" ht="11.25" customHeight="1" x14ac:dyDescent="0.2">
      <c r="A10" s="792"/>
      <c r="B10" s="250" t="s">
        <v>247</v>
      </c>
      <c r="C10" s="241">
        <v>64</v>
      </c>
      <c r="D10" s="241">
        <v>1251</v>
      </c>
      <c r="E10" s="241">
        <v>2999</v>
      </c>
      <c r="F10" s="241">
        <v>1201</v>
      </c>
      <c r="G10" s="241">
        <v>0</v>
      </c>
      <c r="H10" s="241">
        <v>0</v>
      </c>
      <c r="I10" s="241">
        <v>0</v>
      </c>
      <c r="J10" s="241">
        <v>84</v>
      </c>
      <c r="K10" s="241">
        <v>123</v>
      </c>
      <c r="L10" s="242">
        <v>0</v>
      </c>
      <c r="M10" s="249">
        <f t="shared" ref="M10" si="3">SUM(C10:L10)</f>
        <v>5722</v>
      </c>
    </row>
    <row r="11" spans="1:13" ht="11.25" customHeight="1" x14ac:dyDescent="0.2">
      <c r="A11" s="792"/>
      <c r="B11" s="250" t="s">
        <v>175</v>
      </c>
      <c r="C11" s="241">
        <v>0</v>
      </c>
      <c r="D11" s="241">
        <v>26</v>
      </c>
      <c r="E11" s="241">
        <v>1235</v>
      </c>
      <c r="F11" s="241">
        <v>87</v>
      </c>
      <c r="G11" s="241">
        <v>0</v>
      </c>
      <c r="H11" s="241">
        <v>0</v>
      </c>
      <c r="I11" s="241">
        <v>0</v>
      </c>
      <c r="J11" s="241">
        <v>49</v>
      </c>
      <c r="K11" s="241">
        <v>5</v>
      </c>
      <c r="L11" s="242">
        <v>0</v>
      </c>
      <c r="M11" s="249">
        <f t="shared" si="0"/>
        <v>1402</v>
      </c>
    </row>
    <row r="12" spans="1:13" ht="11.25" customHeight="1" x14ac:dyDescent="0.2">
      <c r="A12" s="792"/>
      <c r="B12" s="240" t="s">
        <v>240</v>
      </c>
      <c r="C12" s="246">
        <f>SUM(C10:C11)</f>
        <v>64</v>
      </c>
      <c r="D12" s="243">
        <f t="shared" ref="D12:L12" si="4">SUM(D10:D11)</f>
        <v>1277</v>
      </c>
      <c r="E12" s="243">
        <f t="shared" si="4"/>
        <v>4234</v>
      </c>
      <c r="F12" s="243">
        <f t="shared" si="4"/>
        <v>1288</v>
      </c>
      <c r="G12" s="243">
        <f t="shared" si="4"/>
        <v>0</v>
      </c>
      <c r="H12" s="243">
        <f t="shared" si="4"/>
        <v>0</v>
      </c>
      <c r="I12" s="243">
        <f t="shared" si="4"/>
        <v>0</v>
      </c>
      <c r="J12" s="243">
        <f t="shared" si="4"/>
        <v>133</v>
      </c>
      <c r="K12" s="243">
        <f t="shared" si="4"/>
        <v>128</v>
      </c>
      <c r="L12" s="243">
        <f t="shared" si="4"/>
        <v>0</v>
      </c>
      <c r="M12" s="244">
        <f t="shared" si="0"/>
        <v>7124</v>
      </c>
    </row>
    <row r="13" spans="1:13" ht="11.25" customHeight="1" x14ac:dyDescent="0.2">
      <c r="A13" s="792"/>
      <c r="B13" s="250" t="s">
        <v>237</v>
      </c>
      <c r="C13" s="241">
        <v>0</v>
      </c>
      <c r="D13" s="241">
        <v>0</v>
      </c>
      <c r="E13" s="241">
        <v>0</v>
      </c>
      <c r="F13" s="241">
        <v>130</v>
      </c>
      <c r="G13" s="241">
        <v>0</v>
      </c>
      <c r="H13" s="241">
        <v>0</v>
      </c>
      <c r="I13" s="241">
        <v>0</v>
      </c>
      <c r="J13" s="241">
        <v>0</v>
      </c>
      <c r="K13" s="241">
        <v>0</v>
      </c>
      <c r="L13" s="242">
        <v>0</v>
      </c>
      <c r="M13" s="249">
        <f t="shared" si="0"/>
        <v>130</v>
      </c>
    </row>
    <row r="14" spans="1:13" ht="11.25" customHeight="1" x14ac:dyDescent="0.2">
      <c r="A14" s="792"/>
      <c r="B14" s="240" t="s">
        <v>241</v>
      </c>
      <c r="C14" s="246">
        <f t="shared" ref="C14:L14" si="5">SUM(C13:C13)</f>
        <v>0</v>
      </c>
      <c r="D14" s="243">
        <f t="shared" si="5"/>
        <v>0</v>
      </c>
      <c r="E14" s="243">
        <f t="shared" si="5"/>
        <v>0</v>
      </c>
      <c r="F14" s="243">
        <f t="shared" si="5"/>
        <v>130</v>
      </c>
      <c r="G14" s="243">
        <f t="shared" si="5"/>
        <v>0</v>
      </c>
      <c r="H14" s="243">
        <f t="shared" si="5"/>
        <v>0</v>
      </c>
      <c r="I14" s="243">
        <f t="shared" si="5"/>
        <v>0</v>
      </c>
      <c r="J14" s="243">
        <f t="shared" si="5"/>
        <v>0</v>
      </c>
      <c r="K14" s="243">
        <f t="shared" si="5"/>
        <v>0</v>
      </c>
      <c r="L14" s="243">
        <f t="shared" si="5"/>
        <v>0</v>
      </c>
      <c r="M14" s="244">
        <f t="shared" si="0"/>
        <v>130</v>
      </c>
    </row>
    <row r="15" spans="1:13" ht="11.25" customHeight="1" x14ac:dyDescent="0.2">
      <c r="A15" s="792"/>
      <c r="B15" s="250" t="s">
        <v>163</v>
      </c>
      <c r="C15" s="241">
        <v>17</v>
      </c>
      <c r="D15" s="241">
        <v>0</v>
      </c>
      <c r="E15" s="241">
        <v>0</v>
      </c>
      <c r="F15" s="241">
        <v>49</v>
      </c>
      <c r="G15" s="241">
        <v>4325</v>
      </c>
      <c r="H15" s="241">
        <v>195</v>
      </c>
      <c r="I15" s="241">
        <v>121</v>
      </c>
      <c r="J15" s="241">
        <v>90</v>
      </c>
      <c r="K15" s="241">
        <v>211</v>
      </c>
      <c r="L15" s="242">
        <v>0</v>
      </c>
      <c r="M15" s="249">
        <f t="shared" si="0"/>
        <v>5008</v>
      </c>
    </row>
    <row r="16" spans="1:13" ht="11.25" customHeight="1" x14ac:dyDescent="0.2">
      <c r="A16" s="792"/>
      <c r="B16" s="240" t="s">
        <v>242</v>
      </c>
      <c r="C16" s="246">
        <f t="shared" ref="C16:L16" si="6">SUM(C15:C15)</f>
        <v>17</v>
      </c>
      <c r="D16" s="243">
        <f t="shared" si="6"/>
        <v>0</v>
      </c>
      <c r="E16" s="243">
        <f t="shared" si="6"/>
        <v>0</v>
      </c>
      <c r="F16" s="243">
        <f t="shared" si="6"/>
        <v>49</v>
      </c>
      <c r="G16" s="243">
        <f t="shared" si="6"/>
        <v>4325</v>
      </c>
      <c r="H16" s="243">
        <f t="shared" si="6"/>
        <v>195</v>
      </c>
      <c r="I16" s="243">
        <f t="shared" si="6"/>
        <v>121</v>
      </c>
      <c r="J16" s="243">
        <f t="shared" si="6"/>
        <v>90</v>
      </c>
      <c r="K16" s="243">
        <f t="shared" si="6"/>
        <v>211</v>
      </c>
      <c r="L16" s="243">
        <f t="shared" si="6"/>
        <v>0</v>
      </c>
      <c r="M16" s="244">
        <f t="shared" si="0"/>
        <v>5008</v>
      </c>
    </row>
    <row r="17" spans="1:15" ht="11.25" customHeight="1" x14ac:dyDescent="0.2">
      <c r="A17" s="792"/>
      <c r="B17" s="250" t="s">
        <v>302</v>
      </c>
      <c r="C17" s="241">
        <v>24</v>
      </c>
      <c r="D17" s="241">
        <v>0</v>
      </c>
      <c r="E17" s="241">
        <v>0</v>
      </c>
      <c r="F17" s="241">
        <v>0</v>
      </c>
      <c r="G17" s="241">
        <v>0</v>
      </c>
      <c r="H17" s="241">
        <v>1</v>
      </c>
      <c r="I17" s="241">
        <v>849</v>
      </c>
      <c r="J17" s="241">
        <v>23</v>
      </c>
      <c r="K17" s="241">
        <v>23</v>
      </c>
      <c r="L17" s="242">
        <v>0</v>
      </c>
      <c r="M17" s="249">
        <f t="shared" ref="M17:M18" si="7">SUM(C17:L17)</f>
        <v>920</v>
      </c>
    </row>
    <row r="18" spans="1:15" ht="11.25" customHeight="1" x14ac:dyDescent="0.2">
      <c r="A18" s="792"/>
      <c r="B18" s="240" t="s">
        <v>244</v>
      </c>
      <c r="C18" s="246">
        <f t="shared" ref="C18:L18" si="8">SUM(C17:C17)</f>
        <v>24</v>
      </c>
      <c r="D18" s="243">
        <f t="shared" si="8"/>
        <v>0</v>
      </c>
      <c r="E18" s="243">
        <f t="shared" si="8"/>
        <v>0</v>
      </c>
      <c r="F18" s="243">
        <f t="shared" si="8"/>
        <v>0</v>
      </c>
      <c r="G18" s="243">
        <f t="shared" si="8"/>
        <v>0</v>
      </c>
      <c r="H18" s="243">
        <f t="shared" si="8"/>
        <v>1</v>
      </c>
      <c r="I18" s="243">
        <f t="shared" si="8"/>
        <v>849</v>
      </c>
      <c r="J18" s="243">
        <f t="shared" si="8"/>
        <v>23</v>
      </c>
      <c r="K18" s="243">
        <f t="shared" si="8"/>
        <v>23</v>
      </c>
      <c r="L18" s="243">
        <f t="shared" si="8"/>
        <v>0</v>
      </c>
      <c r="M18" s="244">
        <f t="shared" si="7"/>
        <v>920</v>
      </c>
    </row>
    <row r="19" spans="1:15" ht="11.25" customHeight="1" x14ac:dyDescent="0.2">
      <c r="A19" s="792"/>
      <c r="B19" s="250" t="s">
        <v>246</v>
      </c>
      <c r="C19" s="241">
        <v>0</v>
      </c>
      <c r="D19" s="241">
        <v>0</v>
      </c>
      <c r="E19" s="241">
        <v>22</v>
      </c>
      <c r="F19" s="241">
        <v>500</v>
      </c>
      <c r="G19" s="241">
        <v>91</v>
      </c>
      <c r="H19" s="241">
        <v>23</v>
      </c>
      <c r="I19" s="241">
        <v>735</v>
      </c>
      <c r="J19" s="241">
        <v>3525</v>
      </c>
      <c r="K19" s="241">
        <v>0</v>
      </c>
      <c r="L19" s="242">
        <v>0</v>
      </c>
      <c r="M19" s="249">
        <f t="shared" si="0"/>
        <v>4896</v>
      </c>
    </row>
    <row r="20" spans="1:15" ht="11.25" customHeight="1" x14ac:dyDescent="0.2">
      <c r="A20" s="792"/>
      <c r="B20" s="240" t="s">
        <v>245</v>
      </c>
      <c r="C20" s="246">
        <f t="shared" ref="C20:L20" si="9">SUM(C19:C19)</f>
        <v>0</v>
      </c>
      <c r="D20" s="243">
        <f t="shared" si="9"/>
        <v>0</v>
      </c>
      <c r="E20" s="243">
        <f t="shared" si="9"/>
        <v>22</v>
      </c>
      <c r="F20" s="243">
        <f t="shared" si="9"/>
        <v>500</v>
      </c>
      <c r="G20" s="243">
        <f t="shared" si="9"/>
        <v>91</v>
      </c>
      <c r="H20" s="243">
        <f t="shared" si="9"/>
        <v>23</v>
      </c>
      <c r="I20" s="243">
        <f t="shared" si="9"/>
        <v>735</v>
      </c>
      <c r="J20" s="243">
        <f t="shared" si="9"/>
        <v>3525</v>
      </c>
      <c r="K20" s="243">
        <f t="shared" si="9"/>
        <v>0</v>
      </c>
      <c r="L20" s="243">
        <f t="shared" si="9"/>
        <v>0</v>
      </c>
      <c r="M20" s="244">
        <f t="shared" si="0"/>
        <v>4896</v>
      </c>
    </row>
    <row r="21" spans="1:15" ht="24" customHeight="1" x14ac:dyDescent="0.2">
      <c r="A21" s="793"/>
      <c r="B21" s="57" t="s">
        <v>151</v>
      </c>
      <c r="C21" s="243">
        <v>702</v>
      </c>
      <c r="D21" s="243">
        <v>608</v>
      </c>
      <c r="E21" s="243">
        <v>106</v>
      </c>
      <c r="F21" s="243">
        <v>404</v>
      </c>
      <c r="G21" s="243">
        <v>339</v>
      </c>
      <c r="H21" s="243">
        <v>170</v>
      </c>
      <c r="I21" s="243">
        <v>412</v>
      </c>
      <c r="J21" s="243">
        <v>57</v>
      </c>
      <c r="K21" s="243">
        <v>0</v>
      </c>
      <c r="L21" s="243">
        <v>0</v>
      </c>
      <c r="M21" s="244">
        <f t="shared" si="0"/>
        <v>2798</v>
      </c>
      <c r="O21" s="254"/>
    </row>
    <row r="22" spans="1:15" ht="18.75" customHeight="1" x14ac:dyDescent="0.2">
      <c r="A22" s="794" t="s">
        <v>125</v>
      </c>
      <c r="B22" s="796"/>
      <c r="C22" s="244">
        <f>C7+C9+C12+C14+C16+C20+C21</f>
        <v>10028</v>
      </c>
      <c r="D22" s="244">
        <f t="shared" ref="D22:L22" si="10">D7+D9+D12+D14+D16+D20+D21</f>
        <v>3151</v>
      </c>
      <c r="E22" s="244">
        <f t="shared" si="10"/>
        <v>4506</v>
      </c>
      <c r="F22" s="244">
        <f t="shared" si="10"/>
        <v>2479</v>
      </c>
      <c r="G22" s="244">
        <f t="shared" si="10"/>
        <v>4946</v>
      </c>
      <c r="H22" s="244">
        <f t="shared" si="10"/>
        <v>442</v>
      </c>
      <c r="I22" s="244">
        <f t="shared" si="10"/>
        <v>3749</v>
      </c>
      <c r="J22" s="244">
        <f t="shared" si="10"/>
        <v>3976</v>
      </c>
      <c r="K22" s="244">
        <f t="shared" si="10"/>
        <v>2741</v>
      </c>
      <c r="L22" s="244">
        <f t="shared" si="10"/>
        <v>0</v>
      </c>
      <c r="M22" s="244">
        <f>M21+M20+M18+M16+M14+M12+M9+M7</f>
        <v>36938</v>
      </c>
      <c r="O22" s="254"/>
    </row>
    <row r="23" spans="1:15" ht="4.5" customHeight="1" x14ac:dyDescent="0.2">
      <c r="A23" s="208"/>
      <c r="B23" s="208"/>
      <c r="C23" s="208"/>
      <c r="D23" s="208"/>
      <c r="E23" s="208"/>
      <c r="F23" s="208"/>
      <c r="G23" s="208"/>
      <c r="H23" s="208"/>
      <c r="I23" s="208"/>
      <c r="J23" s="208"/>
      <c r="K23" s="208"/>
      <c r="L23" s="208"/>
      <c r="M23" s="233"/>
    </row>
    <row r="24" spans="1:15" ht="18.75" customHeight="1" x14ac:dyDescent="0.2">
      <c r="C24" s="234">
        <v>1</v>
      </c>
      <c r="D24" s="234">
        <v>2</v>
      </c>
      <c r="E24" s="234">
        <v>3</v>
      </c>
      <c r="F24" s="234">
        <v>4</v>
      </c>
      <c r="G24" s="234">
        <v>5</v>
      </c>
      <c r="H24" s="234">
        <v>6</v>
      </c>
      <c r="I24" s="234">
        <v>7</v>
      </c>
      <c r="J24" s="234">
        <v>8</v>
      </c>
      <c r="K24" s="235" t="s">
        <v>139</v>
      </c>
      <c r="L24" s="236"/>
      <c r="M24" s="7"/>
    </row>
    <row r="25" spans="1:15" ht="18.75" customHeight="1" x14ac:dyDescent="0.2">
      <c r="A25" s="783" t="s">
        <v>372</v>
      </c>
      <c r="B25" s="783"/>
      <c r="C25" s="237">
        <v>7.9535590277777776E-2</v>
      </c>
      <c r="D25" s="237">
        <v>0.79688757713979075</v>
      </c>
      <c r="E25" s="237">
        <v>9.0062111801242239E-2</v>
      </c>
      <c r="F25" s="237">
        <v>0.95956719817767655</v>
      </c>
      <c r="G25" s="237">
        <v>0.14970609845701691</v>
      </c>
      <c r="H25" s="237">
        <v>1</v>
      </c>
      <c r="I25" s="237">
        <v>0.79014267185473408</v>
      </c>
      <c r="J25" s="237">
        <v>7.4126202205019934E-2</v>
      </c>
      <c r="K25" s="237">
        <v>9.6727940122164555E-2</v>
      </c>
      <c r="L25" s="236"/>
      <c r="M25" s="7"/>
    </row>
    <row r="26" spans="1:15" ht="18.75" customHeight="1" x14ac:dyDescent="0.2">
      <c r="A26" s="783" t="s">
        <v>517</v>
      </c>
      <c r="B26" s="783"/>
      <c r="C26" s="237">
        <f>(C22-C7)/C22</f>
        <v>7.8081372157957712E-2</v>
      </c>
      <c r="D26" s="237">
        <f>(D22-D9)/D22</f>
        <v>0.71025071405902884</v>
      </c>
      <c r="E26" s="237">
        <f>(E22-E12)/E22</f>
        <v>6.0363959165557035E-2</v>
      </c>
      <c r="F26" s="237">
        <f>(F22-F14)/F22</f>
        <v>0.94755949979830578</v>
      </c>
      <c r="G26" s="237">
        <f>(G22-G16)/G22</f>
        <v>0.12555600485240598</v>
      </c>
      <c r="H26" s="237">
        <v>1</v>
      </c>
      <c r="I26" s="237">
        <f>(I22-I18)/I22</f>
        <v>0.77353961056281673</v>
      </c>
      <c r="J26" s="237">
        <f>(J22-J20)/J22</f>
        <v>0.11343058350100603</v>
      </c>
      <c r="K26" s="237">
        <f>M21/(M22-K22)</f>
        <v>8.1820042693803552E-2</v>
      </c>
      <c r="M26" s="7"/>
    </row>
    <row r="27" spans="1:15" ht="18.75" customHeight="1" x14ac:dyDescent="0.2">
      <c r="A27" s="252" t="s">
        <v>373</v>
      </c>
      <c r="B27" s="252"/>
      <c r="C27" s="237">
        <v>0.37209474463360476</v>
      </c>
      <c r="D27" s="237">
        <v>0.11874272409778813</v>
      </c>
      <c r="E27" s="237">
        <v>0.38283307003686151</v>
      </c>
      <c r="F27" s="237">
        <v>0</v>
      </c>
      <c r="G27" s="237">
        <v>0.17983699503897946</v>
      </c>
      <c r="H27" s="237">
        <v>0</v>
      </c>
      <c r="I27" s="237">
        <v>5.2693208430913352E-2</v>
      </c>
      <c r="J27" s="237">
        <v>0.27617825050430955</v>
      </c>
      <c r="K27" s="237">
        <v>7.3233883543707884E-2</v>
      </c>
      <c r="M27" s="7"/>
    </row>
    <row r="28" spans="1:15" ht="18.75" customHeight="1" x14ac:dyDescent="0.2">
      <c r="A28" s="252" t="s">
        <v>518</v>
      </c>
      <c r="B28" s="238"/>
      <c r="C28" s="237">
        <f>(M7-C7)/M7</f>
        <v>0.38555097700385482</v>
      </c>
      <c r="D28" s="237">
        <f>(M9-D9)/M9</f>
        <v>0.10137795275590551</v>
      </c>
      <c r="E28" s="237">
        <f>(M12-E12)/M12</f>
        <v>0.405670971364402</v>
      </c>
      <c r="F28" s="237">
        <f>(M14-F14)/M14</f>
        <v>0</v>
      </c>
      <c r="G28" s="237">
        <f>(M16-G16)/M16</f>
        <v>0.13638178913738019</v>
      </c>
      <c r="H28" s="237">
        <v>0</v>
      </c>
      <c r="I28" s="237">
        <f>(M18-I18)/M18</f>
        <v>7.7173913043478259E-2</v>
      </c>
      <c r="J28" s="237">
        <f>(M20-J20)/M20</f>
        <v>0.28002450980392157</v>
      </c>
      <c r="K28" s="237">
        <f>K22/(M22-M21)</f>
        <v>8.0287053309900408E-2</v>
      </c>
      <c r="M28" s="7"/>
    </row>
    <row r="29" spans="1:15" x14ac:dyDescent="0.2">
      <c r="A29" s="22" t="s">
        <v>519</v>
      </c>
    </row>
    <row r="30" spans="1:15" ht="21" customHeight="1" x14ac:dyDescent="0.2">
      <c r="A30" s="784"/>
      <c r="B30" s="785"/>
      <c r="C30" s="785"/>
      <c r="D30" s="785"/>
      <c r="E30" s="785"/>
      <c r="F30" s="785"/>
      <c r="G30" s="785"/>
      <c r="H30" s="785"/>
      <c r="I30" s="785"/>
      <c r="J30" s="785"/>
      <c r="K30" s="785"/>
      <c r="L30" s="785"/>
      <c r="M30" s="785"/>
      <c r="N30" s="239"/>
    </row>
  </sheetData>
  <mergeCells count="9">
    <mergeCell ref="A26:B26"/>
    <mergeCell ref="A30:M30"/>
    <mergeCell ref="A1:M1"/>
    <mergeCell ref="A2:B3"/>
    <mergeCell ref="C2:L2"/>
    <mergeCell ref="M2:M3"/>
    <mergeCell ref="A4:A21"/>
    <mergeCell ref="A22:B22"/>
    <mergeCell ref="A25:B25"/>
  </mergeCells>
  <pageMargins left="0.39370078740157483" right="0.39370078740157483" top="0.59055118110236227" bottom="0.59055118110236227" header="0.19685039370078741" footer="0.19685039370078741"/>
  <pageSetup paperSize="9" orientation="landscape" r:id="rId1"/>
  <headerFooter>
    <oddHeader>&amp;C&amp;"Arial,Gras"&amp;12&amp;UANNEXE 7.g&amp;U : PMSI SSR - Année 2017 - Etude des fuites et attractivités par territoire de santé - Affections respiratoires - Adultes</oddHeader>
    <oddFooter>&amp;C&amp;8Soins de suite et de réadaptation (SSR) - Bilan PMSI 2017</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1">
    <tabColor rgb="FF008000"/>
  </sheetPr>
  <dimension ref="A1:O26"/>
  <sheetViews>
    <sheetView zoomScaleNormal="100" workbookViewId="0">
      <selection activeCell="V72" sqref="V72"/>
    </sheetView>
  </sheetViews>
  <sheetFormatPr baseColWidth="10" defaultRowHeight="12.75" x14ac:dyDescent="0.2"/>
  <cols>
    <col min="3" max="12" width="9.42578125" customWidth="1"/>
  </cols>
  <sheetData>
    <row r="1" spans="1:15" ht="18.75" customHeight="1" x14ac:dyDescent="0.2">
      <c r="A1" s="768" t="s">
        <v>525</v>
      </c>
      <c r="B1" s="770"/>
      <c r="C1" s="770"/>
      <c r="D1" s="770"/>
      <c r="E1" s="770"/>
      <c r="F1" s="770"/>
      <c r="G1" s="770"/>
      <c r="H1" s="770"/>
      <c r="I1" s="770"/>
      <c r="J1" s="770"/>
      <c r="K1" s="770"/>
      <c r="L1" s="770"/>
      <c r="M1" s="769"/>
    </row>
    <row r="2" spans="1:15" ht="18.75" customHeight="1" x14ac:dyDescent="0.2">
      <c r="A2" s="759"/>
      <c r="B2" s="760"/>
      <c r="C2" s="763" t="s">
        <v>126</v>
      </c>
      <c r="D2" s="764"/>
      <c r="E2" s="764"/>
      <c r="F2" s="764"/>
      <c r="G2" s="764"/>
      <c r="H2" s="764"/>
      <c r="I2" s="764"/>
      <c r="J2" s="764"/>
      <c r="K2" s="764"/>
      <c r="L2" s="765"/>
      <c r="M2" s="761" t="s">
        <v>125</v>
      </c>
    </row>
    <row r="3" spans="1:15" ht="33.75" customHeight="1" x14ac:dyDescent="0.2">
      <c r="A3" s="760"/>
      <c r="B3" s="760"/>
      <c r="C3" s="62">
        <v>1</v>
      </c>
      <c r="D3" s="62">
        <v>2</v>
      </c>
      <c r="E3" s="62">
        <v>3</v>
      </c>
      <c r="F3" s="62">
        <v>4</v>
      </c>
      <c r="G3" s="62">
        <v>5</v>
      </c>
      <c r="H3" s="62">
        <v>6</v>
      </c>
      <c r="I3" s="62">
        <v>7</v>
      </c>
      <c r="J3" s="62">
        <v>8</v>
      </c>
      <c r="K3" s="63" t="s">
        <v>151</v>
      </c>
      <c r="L3" s="64" t="s">
        <v>162</v>
      </c>
      <c r="M3" s="762"/>
    </row>
    <row r="4" spans="1:15" ht="20.25" customHeight="1" x14ac:dyDescent="0.2">
      <c r="A4" s="766" t="s">
        <v>127</v>
      </c>
      <c r="B4" s="56" t="s">
        <v>21</v>
      </c>
      <c r="C4" s="168">
        <v>5970</v>
      </c>
      <c r="D4" s="169">
        <v>872</v>
      </c>
      <c r="E4" s="169">
        <v>271</v>
      </c>
      <c r="F4" s="169">
        <v>77</v>
      </c>
      <c r="G4" s="169">
        <v>56</v>
      </c>
      <c r="H4" s="169">
        <v>34</v>
      </c>
      <c r="I4" s="169">
        <v>656</v>
      </c>
      <c r="J4" s="169">
        <v>47</v>
      </c>
      <c r="K4" s="169">
        <v>416</v>
      </c>
      <c r="L4" s="169">
        <v>0</v>
      </c>
      <c r="M4" s="170">
        <f>SUM(C4:L4)</f>
        <v>8399</v>
      </c>
    </row>
    <row r="5" spans="1:15" ht="20.25" customHeight="1" x14ac:dyDescent="0.2">
      <c r="A5" s="766"/>
      <c r="B5" s="56" t="s">
        <v>26</v>
      </c>
      <c r="C5" s="169">
        <v>0</v>
      </c>
      <c r="D5" s="168">
        <v>2212</v>
      </c>
      <c r="E5" s="169">
        <v>25</v>
      </c>
      <c r="F5" s="169">
        <v>1</v>
      </c>
      <c r="G5" s="169">
        <v>0</v>
      </c>
      <c r="H5" s="169">
        <v>0</v>
      </c>
      <c r="I5" s="169">
        <v>0</v>
      </c>
      <c r="J5" s="169">
        <v>0</v>
      </c>
      <c r="K5" s="169">
        <v>15</v>
      </c>
      <c r="L5" s="169">
        <v>18</v>
      </c>
      <c r="M5" s="170">
        <f t="shared" ref="M5:M12" si="0">SUM(C5:L5)</f>
        <v>2271</v>
      </c>
    </row>
    <row r="6" spans="1:15" ht="20.25" customHeight="1" x14ac:dyDescent="0.2">
      <c r="A6" s="766"/>
      <c r="B6" s="56" t="s">
        <v>34</v>
      </c>
      <c r="C6" s="169">
        <v>0</v>
      </c>
      <c r="D6" s="169">
        <v>0</v>
      </c>
      <c r="E6" s="168">
        <v>0</v>
      </c>
      <c r="F6" s="169">
        <v>0</v>
      </c>
      <c r="G6" s="169">
        <v>0</v>
      </c>
      <c r="H6" s="169">
        <v>0</v>
      </c>
      <c r="I6" s="169">
        <v>0</v>
      </c>
      <c r="J6" s="169">
        <v>0</v>
      </c>
      <c r="K6" s="169">
        <v>0</v>
      </c>
      <c r="L6" s="169">
        <v>0</v>
      </c>
      <c r="M6" s="170">
        <f t="shared" si="0"/>
        <v>0</v>
      </c>
    </row>
    <row r="7" spans="1:15" ht="20.25" customHeight="1" x14ac:dyDescent="0.2">
      <c r="A7" s="766"/>
      <c r="B7" s="56" t="s">
        <v>85</v>
      </c>
      <c r="C7" s="169">
        <v>0</v>
      </c>
      <c r="D7" s="169">
        <v>0</v>
      </c>
      <c r="E7" s="169">
        <v>0</v>
      </c>
      <c r="F7" s="168">
        <v>0</v>
      </c>
      <c r="G7" s="169">
        <v>0</v>
      </c>
      <c r="H7" s="169">
        <v>0</v>
      </c>
      <c r="I7" s="169">
        <v>0</v>
      </c>
      <c r="J7" s="169">
        <v>0</v>
      </c>
      <c r="K7" s="169">
        <v>0</v>
      </c>
      <c r="L7" s="169">
        <v>0</v>
      </c>
      <c r="M7" s="170">
        <f t="shared" si="0"/>
        <v>0</v>
      </c>
    </row>
    <row r="8" spans="1:15" ht="20.25" customHeight="1" x14ac:dyDescent="0.2">
      <c r="A8" s="766"/>
      <c r="B8" s="56" t="s">
        <v>53</v>
      </c>
      <c r="C8" s="169">
        <v>168</v>
      </c>
      <c r="D8" s="169">
        <v>540</v>
      </c>
      <c r="E8" s="169">
        <v>347</v>
      </c>
      <c r="F8" s="169">
        <v>1055</v>
      </c>
      <c r="G8" s="168">
        <v>11140</v>
      </c>
      <c r="H8" s="169">
        <v>1398</v>
      </c>
      <c r="I8" s="169">
        <v>1549</v>
      </c>
      <c r="J8" s="169">
        <v>637</v>
      </c>
      <c r="K8" s="169">
        <v>3866</v>
      </c>
      <c r="L8" s="169">
        <v>0</v>
      </c>
      <c r="M8" s="170">
        <f t="shared" si="0"/>
        <v>20700</v>
      </c>
    </row>
    <row r="9" spans="1:15" ht="20.25" customHeight="1" x14ac:dyDescent="0.2">
      <c r="A9" s="766"/>
      <c r="B9" s="56" t="s">
        <v>5</v>
      </c>
      <c r="C9" s="171">
        <v>0</v>
      </c>
      <c r="D9" s="169">
        <v>0</v>
      </c>
      <c r="E9" s="169">
        <v>0</v>
      </c>
      <c r="F9" s="169">
        <v>0</v>
      </c>
      <c r="G9" s="169">
        <v>0</v>
      </c>
      <c r="H9" s="168">
        <v>0</v>
      </c>
      <c r="I9" s="169">
        <v>0</v>
      </c>
      <c r="J9" s="169">
        <v>0</v>
      </c>
      <c r="K9" s="169">
        <v>0</v>
      </c>
      <c r="L9" s="169">
        <v>0</v>
      </c>
      <c r="M9" s="170">
        <f t="shared" si="0"/>
        <v>0</v>
      </c>
    </row>
    <row r="10" spans="1:15" ht="20.25" customHeight="1" x14ac:dyDescent="0.2">
      <c r="A10" s="766"/>
      <c r="B10" s="56" t="s">
        <v>2</v>
      </c>
      <c r="C10" s="169">
        <v>0</v>
      </c>
      <c r="D10" s="169">
        <v>0</v>
      </c>
      <c r="E10" s="169">
        <v>0</v>
      </c>
      <c r="F10" s="169">
        <v>0</v>
      </c>
      <c r="G10" s="169">
        <v>0</v>
      </c>
      <c r="H10" s="169">
        <v>0</v>
      </c>
      <c r="I10" s="168">
        <v>0</v>
      </c>
      <c r="J10" s="169">
        <v>0</v>
      </c>
      <c r="K10" s="169">
        <v>0</v>
      </c>
      <c r="L10" s="169">
        <v>0</v>
      </c>
      <c r="M10" s="170">
        <f t="shared" si="0"/>
        <v>0</v>
      </c>
    </row>
    <row r="11" spans="1:15" ht="20.25" customHeight="1" x14ac:dyDescent="0.2">
      <c r="A11" s="766"/>
      <c r="B11" s="56" t="s">
        <v>12</v>
      </c>
      <c r="C11" s="169">
        <v>0</v>
      </c>
      <c r="D11" s="169">
        <v>0</v>
      </c>
      <c r="E11" s="169">
        <v>0</v>
      </c>
      <c r="F11" s="169">
        <v>0</v>
      </c>
      <c r="G11" s="169">
        <v>0</v>
      </c>
      <c r="H11" s="169">
        <v>0</v>
      </c>
      <c r="I11" s="169">
        <v>0</v>
      </c>
      <c r="J11" s="168">
        <v>0</v>
      </c>
      <c r="K11" s="169">
        <v>0</v>
      </c>
      <c r="L11" s="169">
        <v>0</v>
      </c>
      <c r="M11" s="170">
        <f t="shared" si="0"/>
        <v>0</v>
      </c>
    </row>
    <row r="12" spans="1:15" ht="24" customHeight="1" x14ac:dyDescent="0.2">
      <c r="A12" s="767"/>
      <c r="B12" s="57" t="s">
        <v>151</v>
      </c>
      <c r="C12" s="172">
        <v>121</v>
      </c>
      <c r="D12" s="172">
        <v>42</v>
      </c>
      <c r="E12" s="172">
        <v>180</v>
      </c>
      <c r="F12" s="172">
        <v>275</v>
      </c>
      <c r="G12" s="172">
        <v>387</v>
      </c>
      <c r="H12" s="172">
        <v>224</v>
      </c>
      <c r="I12" s="172">
        <v>311</v>
      </c>
      <c r="J12" s="172">
        <v>58</v>
      </c>
      <c r="K12" s="173"/>
      <c r="L12" s="174">
        <v>0</v>
      </c>
      <c r="M12" s="170">
        <f t="shared" si="0"/>
        <v>1598</v>
      </c>
    </row>
    <row r="13" spans="1:15" ht="18.75" customHeight="1" x14ac:dyDescent="0.2">
      <c r="A13" s="768" t="s">
        <v>125</v>
      </c>
      <c r="B13" s="769"/>
      <c r="C13" s="170">
        <f>SUM(C4:C12)</f>
        <v>6259</v>
      </c>
      <c r="D13" s="170">
        <f t="shared" ref="D13:M13" si="1">SUM(D4:D12)</f>
        <v>3666</v>
      </c>
      <c r="E13" s="170">
        <f t="shared" si="1"/>
        <v>823</v>
      </c>
      <c r="F13" s="170">
        <f t="shared" si="1"/>
        <v>1408</v>
      </c>
      <c r="G13" s="170">
        <f t="shared" si="1"/>
        <v>11583</v>
      </c>
      <c r="H13" s="170">
        <f t="shared" si="1"/>
        <v>1656</v>
      </c>
      <c r="I13" s="170">
        <f t="shared" si="1"/>
        <v>2516</v>
      </c>
      <c r="J13" s="170">
        <f t="shared" si="1"/>
        <v>742</v>
      </c>
      <c r="K13" s="170">
        <f t="shared" si="1"/>
        <v>4297</v>
      </c>
      <c r="L13" s="170">
        <f t="shared" si="1"/>
        <v>18</v>
      </c>
      <c r="M13" s="170">
        <f t="shared" si="1"/>
        <v>32968</v>
      </c>
      <c r="O13" s="215"/>
    </row>
    <row r="14" spans="1:15" ht="18.75" customHeight="1" x14ac:dyDescent="0.2">
      <c r="A14" s="14"/>
      <c r="B14" s="14"/>
      <c r="C14" s="14"/>
      <c r="D14" s="14"/>
      <c r="E14" s="14"/>
      <c r="F14" s="14"/>
      <c r="G14" s="14"/>
      <c r="H14" s="14"/>
      <c r="I14" s="14"/>
      <c r="J14" s="14"/>
      <c r="K14" s="14"/>
      <c r="L14" s="14"/>
      <c r="M14" s="15"/>
    </row>
    <row r="15" spans="1:15" ht="18.75" customHeight="1" x14ac:dyDescent="0.2">
      <c r="A15" s="16"/>
      <c r="B15" s="16"/>
      <c r="C15" s="768" t="s">
        <v>128</v>
      </c>
      <c r="D15" s="770"/>
      <c r="E15" s="770"/>
      <c r="F15" s="770"/>
      <c r="G15" s="770"/>
      <c r="H15" s="770"/>
      <c r="I15" s="770"/>
      <c r="J15" s="770"/>
      <c r="K15" s="771"/>
      <c r="L15" s="17"/>
      <c r="M15" s="18"/>
    </row>
    <row r="16" spans="1:15" ht="18.75" customHeight="1" x14ac:dyDescent="0.2">
      <c r="A16" s="16"/>
      <c r="B16" s="16"/>
      <c r="C16" s="58">
        <v>1</v>
      </c>
      <c r="D16" s="58">
        <v>2</v>
      </c>
      <c r="E16" s="58">
        <v>3</v>
      </c>
      <c r="F16" s="58">
        <v>4</v>
      </c>
      <c r="G16" s="58">
        <v>5</v>
      </c>
      <c r="H16" s="58">
        <v>6</v>
      </c>
      <c r="I16" s="58">
        <v>7</v>
      </c>
      <c r="J16" s="58">
        <v>8</v>
      </c>
      <c r="K16" s="59" t="s">
        <v>139</v>
      </c>
      <c r="L16" s="19"/>
      <c r="M16" s="18"/>
    </row>
    <row r="17" spans="1:14" ht="18.75" customHeight="1" x14ac:dyDescent="0.2">
      <c r="A17" s="755" t="s">
        <v>372</v>
      </c>
      <c r="B17" s="755"/>
      <c r="C17" s="167">
        <v>3.2474582963182314E-2</v>
      </c>
      <c r="D17" s="167">
        <v>0.76615746180963573</v>
      </c>
      <c r="E17" s="167">
        <v>1</v>
      </c>
      <c r="F17" s="167">
        <v>1</v>
      </c>
      <c r="G17" s="167">
        <v>2.8195786472358625E-2</v>
      </c>
      <c r="H17" s="167">
        <v>1</v>
      </c>
      <c r="I17" s="167">
        <v>1</v>
      </c>
      <c r="J17" s="167">
        <v>1</v>
      </c>
      <c r="K17" s="167">
        <v>4.2006537744783551E-2</v>
      </c>
      <c r="L17" s="19"/>
      <c r="M17" s="18"/>
    </row>
    <row r="18" spans="1:14" ht="18.75" customHeight="1" x14ac:dyDescent="0.2">
      <c r="A18" s="755" t="s">
        <v>517</v>
      </c>
      <c r="B18" s="755"/>
      <c r="C18" s="167">
        <f>(C13-C4)/C13</f>
        <v>4.6173510145390638E-2</v>
      </c>
      <c r="D18" s="167">
        <f>(D13-D5)/D13</f>
        <v>0.39661756683033278</v>
      </c>
      <c r="E18" s="167">
        <f>(E13-E6)/E13</f>
        <v>1</v>
      </c>
      <c r="F18" s="167">
        <f>(F13-F7)/F13</f>
        <v>1</v>
      </c>
      <c r="G18" s="167">
        <f>(G13-G8)/G13</f>
        <v>3.8245704912371579E-2</v>
      </c>
      <c r="H18" s="167">
        <f>(H13-H9)/H13</f>
        <v>1</v>
      </c>
      <c r="I18" s="167">
        <f>(I13-I10)/I13</f>
        <v>1</v>
      </c>
      <c r="J18" s="167">
        <f>(J13-J11)/J13</f>
        <v>1</v>
      </c>
      <c r="K18" s="167">
        <f>M12/(M13-K13)</f>
        <v>5.5735760873356355E-2</v>
      </c>
      <c r="L18" s="16"/>
      <c r="M18" s="18"/>
    </row>
    <row r="19" spans="1:14" ht="18.75" customHeight="1" x14ac:dyDescent="0.2">
      <c r="A19" s="251" t="s">
        <v>373</v>
      </c>
      <c r="B19" s="251"/>
      <c r="C19" s="167">
        <v>0.28671226895648377</v>
      </c>
      <c r="D19" s="167">
        <v>0</v>
      </c>
      <c r="E19" s="167">
        <v>0</v>
      </c>
      <c r="F19" s="167">
        <v>0</v>
      </c>
      <c r="G19" s="167">
        <v>0.43144432602752419</v>
      </c>
      <c r="H19" s="167">
        <v>0</v>
      </c>
      <c r="I19" s="167">
        <v>0</v>
      </c>
      <c r="J19" s="167">
        <v>0</v>
      </c>
      <c r="K19" s="167">
        <v>0.12228846530635094</v>
      </c>
      <c r="L19" s="16"/>
      <c r="M19" s="18"/>
    </row>
    <row r="20" spans="1:14" ht="18.75" customHeight="1" x14ac:dyDescent="0.2">
      <c r="A20" s="251" t="s">
        <v>518</v>
      </c>
      <c r="B20" s="231"/>
      <c r="C20" s="167">
        <f>(M4-C4)/M4</f>
        <v>0.28920109536849625</v>
      </c>
      <c r="D20" s="167">
        <v>0</v>
      </c>
      <c r="E20" s="167">
        <v>0</v>
      </c>
      <c r="F20" s="167">
        <v>0</v>
      </c>
      <c r="G20" s="167">
        <f>(M8-G8)/M8</f>
        <v>0.46183574879227052</v>
      </c>
      <c r="H20" s="167">
        <v>0</v>
      </c>
      <c r="I20" s="167">
        <v>0</v>
      </c>
      <c r="J20" s="167">
        <v>0</v>
      </c>
      <c r="K20" s="167">
        <f>K13/(M13-M12)</f>
        <v>0.1369780044628626</v>
      </c>
      <c r="L20" s="16"/>
      <c r="M20" s="18"/>
    </row>
    <row r="23" spans="1:14" x14ac:dyDescent="0.2">
      <c r="A23" s="22" t="s">
        <v>519</v>
      </c>
      <c r="B23" s="21"/>
      <c r="C23" s="21"/>
      <c r="D23" s="21"/>
      <c r="E23" s="21"/>
      <c r="F23" s="21"/>
      <c r="G23" s="21"/>
      <c r="H23" s="21"/>
      <c r="I23" s="21"/>
      <c r="J23" s="21"/>
      <c r="K23" s="21"/>
      <c r="L23" s="21"/>
      <c r="M23" s="21"/>
      <c r="N23" s="21"/>
    </row>
    <row r="24" spans="1:14" ht="8.25" customHeight="1" x14ac:dyDescent="0.2">
      <c r="A24" s="21"/>
      <c r="B24" s="21"/>
      <c r="C24" s="21"/>
      <c r="D24" s="21"/>
      <c r="E24" s="21"/>
      <c r="F24" s="21"/>
      <c r="G24" s="21"/>
      <c r="H24" s="21"/>
      <c r="I24" s="21"/>
      <c r="J24" s="21"/>
      <c r="K24" s="21"/>
      <c r="L24" s="21"/>
      <c r="M24" s="21"/>
      <c r="N24" s="21"/>
    </row>
    <row r="25" spans="1:14" ht="21" customHeight="1" x14ac:dyDescent="0.2">
      <c r="A25" s="754"/>
      <c r="B25" s="743"/>
      <c r="C25" s="743"/>
      <c r="D25" s="743"/>
      <c r="E25" s="743"/>
      <c r="F25" s="743"/>
      <c r="G25" s="743"/>
      <c r="H25" s="743"/>
      <c r="I25" s="743"/>
      <c r="J25" s="743"/>
      <c r="K25" s="743"/>
      <c r="L25" s="743"/>
      <c r="M25" s="743"/>
      <c r="N25" s="230"/>
    </row>
    <row r="26" spans="1:14" x14ac:dyDescent="0.2">
      <c r="A26" s="23"/>
      <c r="B26" s="23"/>
      <c r="C26" s="23"/>
      <c r="D26" s="23"/>
      <c r="E26" s="23"/>
      <c r="F26" s="23"/>
      <c r="G26" s="23"/>
      <c r="H26" s="23"/>
      <c r="I26" s="23"/>
      <c r="J26" s="23"/>
      <c r="K26" s="23"/>
      <c r="L26" s="23"/>
      <c r="M26" s="23"/>
      <c r="N26" s="23"/>
    </row>
  </sheetData>
  <mergeCells count="10">
    <mergeCell ref="A13:B13"/>
    <mergeCell ref="C15:K15"/>
    <mergeCell ref="A18:B18"/>
    <mergeCell ref="A25:M25"/>
    <mergeCell ref="A1:M1"/>
    <mergeCell ref="A2:B3"/>
    <mergeCell ref="C2:L2"/>
    <mergeCell ref="M2:M3"/>
    <mergeCell ref="A4:A12"/>
    <mergeCell ref="A17:B17"/>
  </mergeCells>
  <pageMargins left="0.98425196850393704" right="0.78740157480314965" top="0.78740157480314965" bottom="0.59055118110236227" header="0.19685039370078741" footer="0.19685039370078741"/>
  <pageSetup paperSize="9" orientation="landscape" r:id="rId1"/>
  <headerFooter>
    <oddHeader>&amp;C&amp;"Arial,Gras"&amp;12&amp;UANNEXE 7.h&amp;U : PMSI SSR - Année 2017 - Etude des fuites et attractivités par territoire de santé - Affections des systèmes digestif, métabollique et endocrinien - Adultes</oddHeader>
    <oddFooter>&amp;C&amp;8Soins de suite et de réadaptation (SSR) - Bilan PMSI 2017</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2">
    <tabColor rgb="FF008000"/>
  </sheetPr>
  <dimension ref="A1:O26"/>
  <sheetViews>
    <sheetView zoomScaleNormal="100" workbookViewId="0">
      <selection activeCell="V72" sqref="V72"/>
    </sheetView>
  </sheetViews>
  <sheetFormatPr baseColWidth="10" defaultColWidth="11.42578125" defaultRowHeight="11.25" x14ac:dyDescent="0.2"/>
  <cols>
    <col min="1" max="1" width="4.7109375" style="1" customWidth="1"/>
    <col min="2" max="2" width="28.28515625" style="1" customWidth="1"/>
    <col min="3" max="11" width="9.42578125" style="1" customWidth="1"/>
    <col min="12" max="12" width="10.7109375" style="1" customWidth="1"/>
    <col min="13" max="16384" width="11.42578125" style="1"/>
  </cols>
  <sheetData>
    <row r="1" spans="1:15" ht="18.75" customHeight="1" x14ac:dyDescent="0.2">
      <c r="A1" s="794" t="s">
        <v>527</v>
      </c>
      <c r="B1" s="795"/>
      <c r="C1" s="795"/>
      <c r="D1" s="795"/>
      <c r="E1" s="795"/>
      <c r="F1" s="795"/>
      <c r="G1" s="795"/>
      <c r="H1" s="795"/>
      <c r="I1" s="795"/>
      <c r="J1" s="795"/>
      <c r="K1" s="795"/>
      <c r="L1" s="795"/>
      <c r="M1" s="796"/>
    </row>
    <row r="2" spans="1:15" ht="18.75" customHeight="1" x14ac:dyDescent="0.2">
      <c r="A2" s="786"/>
      <c r="B2" s="787"/>
      <c r="C2" s="797" t="s">
        <v>126</v>
      </c>
      <c r="D2" s="798"/>
      <c r="E2" s="798"/>
      <c r="F2" s="798"/>
      <c r="G2" s="798"/>
      <c r="H2" s="798"/>
      <c r="I2" s="798"/>
      <c r="J2" s="798"/>
      <c r="K2" s="798"/>
      <c r="L2" s="799"/>
      <c r="M2" s="800" t="s">
        <v>125</v>
      </c>
    </row>
    <row r="3" spans="1:15" ht="33.75" customHeight="1" x14ac:dyDescent="0.2">
      <c r="A3" s="788"/>
      <c r="B3" s="789"/>
      <c r="C3" s="232">
        <v>1</v>
      </c>
      <c r="D3" s="232">
        <v>2</v>
      </c>
      <c r="E3" s="232">
        <v>3</v>
      </c>
      <c r="F3" s="232">
        <v>4</v>
      </c>
      <c r="G3" s="232">
        <v>5</v>
      </c>
      <c r="H3" s="232">
        <v>6</v>
      </c>
      <c r="I3" s="232">
        <v>7</v>
      </c>
      <c r="J3" s="232">
        <v>8</v>
      </c>
      <c r="K3" s="63" t="s">
        <v>151</v>
      </c>
      <c r="L3" s="64" t="s">
        <v>162</v>
      </c>
      <c r="M3" s="801"/>
    </row>
    <row r="4" spans="1:15" ht="11.25" customHeight="1" x14ac:dyDescent="0.2">
      <c r="A4" s="790" t="s">
        <v>127</v>
      </c>
      <c r="B4" s="250" t="s">
        <v>321</v>
      </c>
      <c r="C4" s="241">
        <v>7647</v>
      </c>
      <c r="D4" s="241">
        <v>1667</v>
      </c>
      <c r="E4" s="241">
        <v>634</v>
      </c>
      <c r="F4" s="241">
        <v>112</v>
      </c>
      <c r="G4" s="241">
        <v>172</v>
      </c>
      <c r="H4" s="241">
        <v>159</v>
      </c>
      <c r="I4" s="241">
        <v>1716</v>
      </c>
      <c r="J4" s="241">
        <v>283</v>
      </c>
      <c r="K4" s="241">
        <v>765</v>
      </c>
      <c r="L4" s="242">
        <v>0</v>
      </c>
      <c r="M4" s="247">
        <f>SUM(C4:L4)</f>
        <v>13155</v>
      </c>
      <c r="N4" s="266"/>
      <c r="O4" s="266"/>
    </row>
    <row r="5" spans="1:15" ht="11.25" customHeight="1" x14ac:dyDescent="0.2">
      <c r="A5" s="792"/>
      <c r="B5" s="240" t="s">
        <v>238</v>
      </c>
      <c r="C5" s="246">
        <f t="shared" ref="C5:K5" si="0">SUM(C4:C4)</f>
        <v>7647</v>
      </c>
      <c r="D5" s="243">
        <f t="shared" si="0"/>
        <v>1667</v>
      </c>
      <c r="E5" s="243">
        <f t="shared" si="0"/>
        <v>634</v>
      </c>
      <c r="F5" s="243">
        <f t="shared" si="0"/>
        <v>112</v>
      </c>
      <c r="G5" s="243">
        <f t="shared" si="0"/>
        <v>172</v>
      </c>
      <c r="H5" s="243">
        <f t="shared" si="0"/>
        <v>159</v>
      </c>
      <c r="I5" s="243">
        <f t="shared" si="0"/>
        <v>1716</v>
      </c>
      <c r="J5" s="243">
        <f t="shared" si="0"/>
        <v>283</v>
      </c>
      <c r="K5" s="243">
        <f t="shared" si="0"/>
        <v>765</v>
      </c>
      <c r="L5" s="243">
        <v>0</v>
      </c>
      <c r="M5" s="244">
        <f t="shared" ref="M5:M17" si="1">SUM(C5:L5)</f>
        <v>13155</v>
      </c>
    </row>
    <row r="6" spans="1:15" ht="11.25" customHeight="1" x14ac:dyDescent="0.2">
      <c r="A6" s="792"/>
      <c r="B6" s="250" t="s">
        <v>222</v>
      </c>
      <c r="C6" s="241">
        <v>236</v>
      </c>
      <c r="D6" s="241">
        <v>3781</v>
      </c>
      <c r="E6" s="241">
        <v>753</v>
      </c>
      <c r="F6" s="241">
        <v>28</v>
      </c>
      <c r="G6" s="241">
        <v>25</v>
      </c>
      <c r="H6" s="241">
        <v>0</v>
      </c>
      <c r="I6" s="241">
        <v>0</v>
      </c>
      <c r="J6" s="241">
        <v>0</v>
      </c>
      <c r="K6" s="241">
        <v>70</v>
      </c>
      <c r="L6" s="242">
        <v>0</v>
      </c>
      <c r="M6" s="249">
        <f t="shared" si="1"/>
        <v>4893</v>
      </c>
    </row>
    <row r="7" spans="1:15" ht="11.25" customHeight="1" x14ac:dyDescent="0.2">
      <c r="A7" s="792"/>
      <c r="B7" s="240" t="s">
        <v>239</v>
      </c>
      <c r="C7" s="246">
        <f t="shared" ref="C7:L7" si="2">SUM(C6:C6)</f>
        <v>236</v>
      </c>
      <c r="D7" s="243">
        <f t="shared" si="2"/>
        <v>3781</v>
      </c>
      <c r="E7" s="243">
        <f t="shared" si="2"/>
        <v>753</v>
      </c>
      <c r="F7" s="243">
        <f t="shared" si="2"/>
        <v>28</v>
      </c>
      <c r="G7" s="243">
        <f t="shared" si="2"/>
        <v>25</v>
      </c>
      <c r="H7" s="243">
        <f t="shared" si="2"/>
        <v>0</v>
      </c>
      <c r="I7" s="243">
        <f t="shared" si="2"/>
        <v>0</v>
      </c>
      <c r="J7" s="243">
        <f t="shared" si="2"/>
        <v>0</v>
      </c>
      <c r="K7" s="243">
        <f t="shared" si="2"/>
        <v>70</v>
      </c>
      <c r="L7" s="243">
        <f t="shared" si="2"/>
        <v>0</v>
      </c>
      <c r="M7" s="244">
        <f t="shared" si="1"/>
        <v>4893</v>
      </c>
    </row>
    <row r="8" spans="1:15" ht="11.25" customHeight="1" x14ac:dyDescent="0.2">
      <c r="A8" s="792"/>
      <c r="B8" s="250" t="s">
        <v>91</v>
      </c>
      <c r="C8" s="241">
        <v>363</v>
      </c>
      <c r="D8" s="241">
        <v>650</v>
      </c>
      <c r="E8" s="241">
        <v>3707</v>
      </c>
      <c r="F8" s="241">
        <v>1644</v>
      </c>
      <c r="G8" s="241">
        <v>564</v>
      </c>
      <c r="H8" s="241"/>
      <c r="I8" s="241"/>
      <c r="J8" s="241">
        <v>1071</v>
      </c>
      <c r="K8" s="241">
        <v>885</v>
      </c>
      <c r="L8" s="242">
        <v>0</v>
      </c>
      <c r="M8" s="244">
        <f t="shared" si="1"/>
        <v>8884</v>
      </c>
    </row>
    <row r="9" spans="1:15" ht="11.25" customHeight="1" x14ac:dyDescent="0.2">
      <c r="A9" s="792"/>
      <c r="B9" s="250" t="s">
        <v>101</v>
      </c>
      <c r="C9" s="241">
        <v>275</v>
      </c>
      <c r="D9" s="241">
        <v>514</v>
      </c>
      <c r="E9" s="241">
        <v>1898</v>
      </c>
      <c r="F9" s="241">
        <v>682</v>
      </c>
      <c r="G9" s="241">
        <v>604</v>
      </c>
      <c r="H9" s="241">
        <v>418</v>
      </c>
      <c r="I9" s="241">
        <v>132</v>
      </c>
      <c r="J9" s="241">
        <v>145</v>
      </c>
      <c r="K9" s="241">
        <v>4120</v>
      </c>
      <c r="L9" s="242">
        <v>0</v>
      </c>
      <c r="M9" s="249">
        <f t="shared" si="1"/>
        <v>8788</v>
      </c>
    </row>
    <row r="10" spans="1:15" ht="11.25" customHeight="1" x14ac:dyDescent="0.2">
      <c r="A10" s="792"/>
      <c r="B10" s="240" t="s">
        <v>240</v>
      </c>
      <c r="C10" s="246">
        <f>C8+C9</f>
        <v>638</v>
      </c>
      <c r="D10" s="246">
        <f t="shared" ref="D10:L10" si="3">D8+D9</f>
        <v>1164</v>
      </c>
      <c r="E10" s="246">
        <f t="shared" si="3"/>
        <v>5605</v>
      </c>
      <c r="F10" s="246">
        <f t="shared" si="3"/>
        <v>2326</v>
      </c>
      <c r="G10" s="246">
        <f t="shared" si="3"/>
        <v>1168</v>
      </c>
      <c r="H10" s="246">
        <f t="shared" si="3"/>
        <v>418</v>
      </c>
      <c r="I10" s="246">
        <f t="shared" si="3"/>
        <v>132</v>
      </c>
      <c r="J10" s="246">
        <f t="shared" si="3"/>
        <v>1216</v>
      </c>
      <c r="K10" s="246">
        <f t="shared" si="3"/>
        <v>5005</v>
      </c>
      <c r="L10" s="246">
        <f t="shared" si="3"/>
        <v>0</v>
      </c>
      <c r="M10" s="244">
        <f t="shared" si="1"/>
        <v>17672</v>
      </c>
    </row>
    <row r="11" spans="1:15" ht="11.25" customHeight="1" x14ac:dyDescent="0.2">
      <c r="A11" s="792"/>
      <c r="B11" s="250" t="s">
        <v>359</v>
      </c>
      <c r="C11" s="241">
        <v>0</v>
      </c>
      <c r="D11" s="241">
        <v>0</v>
      </c>
      <c r="E11" s="241">
        <v>0</v>
      </c>
      <c r="F11" s="241">
        <v>13</v>
      </c>
      <c r="G11" s="241">
        <v>3886</v>
      </c>
      <c r="H11" s="241">
        <v>443</v>
      </c>
      <c r="I11" s="241"/>
      <c r="J11" s="241"/>
      <c r="K11" s="241">
        <v>455</v>
      </c>
      <c r="L11" s="242">
        <v>0</v>
      </c>
      <c r="M11" s="249">
        <f t="shared" si="1"/>
        <v>4797</v>
      </c>
    </row>
    <row r="12" spans="1:15" ht="11.25" customHeight="1" x14ac:dyDescent="0.2">
      <c r="A12" s="792"/>
      <c r="B12" s="250" t="s">
        <v>75</v>
      </c>
      <c r="C12" s="241">
        <v>211</v>
      </c>
      <c r="D12" s="241">
        <v>0</v>
      </c>
      <c r="E12" s="241">
        <v>0</v>
      </c>
      <c r="F12" s="241">
        <v>174</v>
      </c>
      <c r="G12" s="241">
        <v>7277</v>
      </c>
      <c r="H12" s="241">
        <v>49</v>
      </c>
      <c r="I12" s="241">
        <v>266</v>
      </c>
      <c r="J12" s="241">
        <v>351</v>
      </c>
      <c r="K12" s="241">
        <v>1343</v>
      </c>
      <c r="L12" s="242">
        <v>0</v>
      </c>
      <c r="M12" s="249">
        <f t="shared" si="1"/>
        <v>9671</v>
      </c>
    </row>
    <row r="13" spans="1:15" ht="11.25" customHeight="1" x14ac:dyDescent="0.2">
      <c r="A13" s="792"/>
      <c r="B13" s="250" t="s">
        <v>83</v>
      </c>
      <c r="C13" s="241">
        <v>300</v>
      </c>
      <c r="D13" s="241">
        <v>0</v>
      </c>
      <c r="E13" s="241">
        <v>72</v>
      </c>
      <c r="F13" s="241">
        <v>527</v>
      </c>
      <c r="G13" s="241">
        <v>7644</v>
      </c>
      <c r="H13" s="241">
        <v>1093</v>
      </c>
      <c r="I13" s="241">
        <v>452</v>
      </c>
      <c r="J13" s="241">
        <v>78</v>
      </c>
      <c r="K13" s="241">
        <v>2651</v>
      </c>
      <c r="L13" s="242">
        <v>0</v>
      </c>
      <c r="M13" s="249">
        <f t="shared" si="1"/>
        <v>12817</v>
      </c>
    </row>
    <row r="14" spans="1:15" ht="11.25" customHeight="1" x14ac:dyDescent="0.2">
      <c r="A14" s="792"/>
      <c r="B14" s="240" t="s">
        <v>242</v>
      </c>
      <c r="C14" s="246">
        <f t="shared" ref="C14:L14" si="4">SUM(C11:C13)</f>
        <v>511</v>
      </c>
      <c r="D14" s="243">
        <f t="shared" si="4"/>
        <v>0</v>
      </c>
      <c r="E14" s="243">
        <f t="shared" si="4"/>
        <v>72</v>
      </c>
      <c r="F14" s="243">
        <f t="shared" si="4"/>
        <v>714</v>
      </c>
      <c r="G14" s="243">
        <f t="shared" si="4"/>
        <v>18807</v>
      </c>
      <c r="H14" s="243">
        <f t="shared" si="4"/>
        <v>1585</v>
      </c>
      <c r="I14" s="243">
        <f t="shared" si="4"/>
        <v>718</v>
      </c>
      <c r="J14" s="243">
        <f t="shared" si="4"/>
        <v>429</v>
      </c>
      <c r="K14" s="243">
        <f t="shared" si="4"/>
        <v>4449</v>
      </c>
      <c r="L14" s="243">
        <f t="shared" si="4"/>
        <v>0</v>
      </c>
      <c r="M14" s="244">
        <f t="shared" si="1"/>
        <v>27285</v>
      </c>
    </row>
    <row r="15" spans="1:15" ht="11.25" customHeight="1" x14ac:dyDescent="0.2">
      <c r="A15" s="792"/>
      <c r="B15" s="250" t="s">
        <v>19</v>
      </c>
      <c r="C15" s="245">
        <v>653</v>
      </c>
      <c r="D15" s="241"/>
      <c r="E15" s="241">
        <v>296</v>
      </c>
      <c r="F15" s="241">
        <v>280</v>
      </c>
      <c r="G15" s="241">
        <v>454</v>
      </c>
      <c r="H15" s="241">
        <v>907</v>
      </c>
      <c r="I15" s="241">
        <v>3545</v>
      </c>
      <c r="J15" s="241">
        <v>963</v>
      </c>
      <c r="K15" s="241">
        <v>2063</v>
      </c>
      <c r="L15" s="242">
        <v>88</v>
      </c>
      <c r="M15" s="249">
        <f t="shared" si="1"/>
        <v>9249</v>
      </c>
    </row>
    <row r="16" spans="1:15" ht="11.25" customHeight="1" x14ac:dyDescent="0.2">
      <c r="A16" s="792"/>
      <c r="B16" s="240" t="s">
        <v>244</v>
      </c>
      <c r="C16" s="246">
        <f t="shared" ref="C16:L16" si="5">SUM(C15:C15)</f>
        <v>653</v>
      </c>
      <c r="D16" s="243">
        <f t="shared" si="5"/>
        <v>0</v>
      </c>
      <c r="E16" s="243">
        <f t="shared" si="5"/>
        <v>296</v>
      </c>
      <c r="F16" s="243">
        <f t="shared" si="5"/>
        <v>280</v>
      </c>
      <c r="G16" s="243">
        <f t="shared" si="5"/>
        <v>454</v>
      </c>
      <c r="H16" s="243">
        <f t="shared" si="5"/>
        <v>907</v>
      </c>
      <c r="I16" s="243">
        <f t="shared" si="5"/>
        <v>3545</v>
      </c>
      <c r="J16" s="243">
        <f t="shared" si="5"/>
        <v>963</v>
      </c>
      <c r="K16" s="243">
        <f t="shared" si="5"/>
        <v>2063</v>
      </c>
      <c r="L16" s="243">
        <f t="shared" si="5"/>
        <v>88</v>
      </c>
      <c r="M16" s="244">
        <f t="shared" si="1"/>
        <v>9249</v>
      </c>
    </row>
    <row r="17" spans="1:15" ht="24" customHeight="1" x14ac:dyDescent="0.2">
      <c r="A17" s="793"/>
      <c r="B17" s="57" t="s">
        <v>151</v>
      </c>
      <c r="C17" s="243">
        <v>1772</v>
      </c>
      <c r="D17" s="243">
        <v>443</v>
      </c>
      <c r="E17" s="243">
        <v>1196</v>
      </c>
      <c r="F17" s="243">
        <v>1659</v>
      </c>
      <c r="G17" s="243">
        <v>4614</v>
      </c>
      <c r="H17" s="243">
        <v>1002</v>
      </c>
      <c r="I17" s="243">
        <v>705</v>
      </c>
      <c r="J17" s="243">
        <v>489</v>
      </c>
      <c r="K17" s="243">
        <v>0</v>
      </c>
      <c r="L17" s="243">
        <v>0</v>
      </c>
      <c r="M17" s="244">
        <f t="shared" si="1"/>
        <v>11880</v>
      </c>
    </row>
    <row r="18" spans="1:15" ht="18.75" customHeight="1" x14ac:dyDescent="0.2">
      <c r="A18" s="794" t="s">
        <v>125</v>
      </c>
      <c r="B18" s="796"/>
      <c r="C18" s="244">
        <f>C17+C16+C14+C10+C7+C5</f>
        <v>11457</v>
      </c>
      <c r="D18" s="244">
        <f t="shared" ref="D18:M18" si="6">D17+D16+D14+D10+D7+D5</f>
        <v>7055</v>
      </c>
      <c r="E18" s="244">
        <f t="shared" si="6"/>
        <v>8556</v>
      </c>
      <c r="F18" s="244">
        <f t="shared" si="6"/>
        <v>5119</v>
      </c>
      <c r="G18" s="244">
        <f t="shared" si="6"/>
        <v>25240</v>
      </c>
      <c r="H18" s="244">
        <f t="shared" si="6"/>
        <v>4071</v>
      </c>
      <c r="I18" s="244">
        <f t="shared" si="6"/>
        <v>6816</v>
      </c>
      <c r="J18" s="244">
        <f t="shared" si="6"/>
        <v>3380</v>
      </c>
      <c r="K18" s="244">
        <f t="shared" si="6"/>
        <v>12352</v>
      </c>
      <c r="L18" s="244">
        <f t="shared" si="6"/>
        <v>88</v>
      </c>
      <c r="M18" s="244">
        <f t="shared" si="6"/>
        <v>84134</v>
      </c>
      <c r="O18" s="254"/>
    </row>
    <row r="19" spans="1:15" ht="4.5" customHeight="1" x14ac:dyDescent="0.2">
      <c r="A19" s="208"/>
      <c r="B19" s="208"/>
      <c r="C19" s="208"/>
      <c r="D19" s="208"/>
      <c r="E19" s="208"/>
      <c r="F19" s="208"/>
      <c r="G19" s="208"/>
      <c r="H19" s="208"/>
      <c r="I19" s="208"/>
      <c r="J19" s="208"/>
      <c r="K19" s="208"/>
      <c r="L19" s="208"/>
      <c r="M19" s="233"/>
    </row>
    <row r="20" spans="1:15" ht="18.75" customHeight="1" x14ac:dyDescent="0.2">
      <c r="C20" s="234">
        <v>1</v>
      </c>
      <c r="D20" s="234">
        <v>2</v>
      </c>
      <c r="E20" s="234">
        <v>3</v>
      </c>
      <c r="F20" s="234">
        <v>4</v>
      </c>
      <c r="G20" s="234">
        <v>5</v>
      </c>
      <c r="H20" s="234">
        <v>6</v>
      </c>
      <c r="I20" s="234">
        <v>7</v>
      </c>
      <c r="J20" s="234">
        <v>8</v>
      </c>
      <c r="K20" s="235" t="s">
        <v>139</v>
      </c>
      <c r="L20" s="236"/>
      <c r="M20" s="7"/>
    </row>
    <row r="21" spans="1:15" ht="18.75" customHeight="1" x14ac:dyDescent="0.2">
      <c r="A21" s="783" t="s">
        <v>372</v>
      </c>
      <c r="B21" s="783"/>
      <c r="C21" s="237">
        <v>0.30757341576506952</v>
      </c>
      <c r="D21" s="237">
        <v>0.4749832327297116</v>
      </c>
      <c r="E21" s="237">
        <v>0.53417097228745891</v>
      </c>
      <c r="F21" s="237">
        <v>1</v>
      </c>
      <c r="G21" s="237">
        <v>0.22450211225105612</v>
      </c>
      <c r="H21" s="237">
        <v>1</v>
      </c>
      <c r="I21" s="237">
        <v>0.55552995391705073</v>
      </c>
      <c r="J21" s="237">
        <v>1</v>
      </c>
      <c r="K21" s="237">
        <v>0.16699122246119863</v>
      </c>
      <c r="L21" s="236"/>
      <c r="M21" s="7"/>
    </row>
    <row r="22" spans="1:15" ht="18.75" customHeight="1" x14ac:dyDescent="0.2">
      <c r="A22" s="783" t="s">
        <v>517</v>
      </c>
      <c r="B22" s="783"/>
      <c r="C22" s="237">
        <f>(C18-C5)/C18</f>
        <v>0.33254778737889501</v>
      </c>
      <c r="D22" s="237">
        <f>(D18-D7)/D18</f>
        <v>0.46406803685329556</v>
      </c>
      <c r="E22" s="237">
        <f>(E18-E10)/E18</f>
        <v>0.34490416082281439</v>
      </c>
      <c r="F22" s="237">
        <v>1</v>
      </c>
      <c r="G22" s="237">
        <f>(G18-G14)/G18</f>
        <v>0.25487321711568939</v>
      </c>
      <c r="H22" s="237">
        <v>1</v>
      </c>
      <c r="I22" s="237">
        <f>(I18-I16)/I18</f>
        <v>0.47990023474178406</v>
      </c>
      <c r="J22" s="237">
        <v>1</v>
      </c>
      <c r="K22" s="237">
        <f>M17/(M18-K18)</f>
        <v>0.16550110055445655</v>
      </c>
      <c r="M22" s="7"/>
    </row>
    <row r="23" spans="1:15" ht="18.75" customHeight="1" x14ac:dyDescent="0.2">
      <c r="A23" s="252" t="s">
        <v>373</v>
      </c>
      <c r="B23" s="252"/>
      <c r="C23" s="237">
        <v>0.3673893180496719</v>
      </c>
      <c r="D23" s="237">
        <v>0.27424439087706287</v>
      </c>
      <c r="E23" s="237">
        <v>0.78031897220068669</v>
      </c>
      <c r="F23" s="237">
        <v>0</v>
      </c>
      <c r="G23" s="237">
        <v>0.35068216270843861</v>
      </c>
      <c r="H23" s="237">
        <v>0</v>
      </c>
      <c r="I23" s="237">
        <v>0.62914543881572627</v>
      </c>
      <c r="J23" s="237">
        <v>0</v>
      </c>
      <c r="K23" s="237">
        <v>0.22117148330819711</v>
      </c>
      <c r="M23" s="7"/>
    </row>
    <row r="24" spans="1:15" ht="18.75" customHeight="1" x14ac:dyDescent="0.2">
      <c r="A24" s="252" t="s">
        <v>518</v>
      </c>
      <c r="B24" s="238"/>
      <c r="C24" s="237">
        <f>(M5-C5)/M5</f>
        <v>0.4187001140250855</v>
      </c>
      <c r="D24" s="237">
        <f>(M7-D7)/M7</f>
        <v>0.22726343756386674</v>
      </c>
      <c r="E24" s="237">
        <f>(M10-E10)/M10</f>
        <v>0.68283159800814852</v>
      </c>
      <c r="F24" s="237">
        <v>0</v>
      </c>
      <c r="G24" s="237">
        <f>(M14-G14)/M14</f>
        <v>0.31072017592083562</v>
      </c>
      <c r="H24" s="237">
        <v>0</v>
      </c>
      <c r="I24" s="237">
        <f>(M16-I16)/M16</f>
        <v>0.61671532057519729</v>
      </c>
      <c r="J24" s="237">
        <v>0</v>
      </c>
      <c r="K24" s="237">
        <f>K18/(M18-M17)</f>
        <v>0.17095247321947574</v>
      </c>
      <c r="M24" s="7"/>
    </row>
    <row r="25" spans="1:15" x14ac:dyDescent="0.2">
      <c r="A25" s="22" t="s">
        <v>371</v>
      </c>
    </row>
    <row r="26" spans="1:15" ht="21" customHeight="1" x14ac:dyDescent="0.2">
      <c r="A26" s="784"/>
      <c r="B26" s="785"/>
      <c r="C26" s="785"/>
      <c r="D26" s="785"/>
      <c r="E26" s="785"/>
      <c r="F26" s="785"/>
      <c r="G26" s="785"/>
      <c r="H26" s="785"/>
      <c r="I26" s="785"/>
      <c r="J26" s="785"/>
      <c r="K26" s="785"/>
      <c r="L26" s="785"/>
      <c r="M26" s="785"/>
      <c r="N26" s="239"/>
    </row>
  </sheetData>
  <mergeCells count="9">
    <mergeCell ref="A22:B22"/>
    <mergeCell ref="A26:M26"/>
    <mergeCell ref="A1:M1"/>
    <mergeCell ref="A2:B3"/>
    <mergeCell ref="C2:L2"/>
    <mergeCell ref="M2:M3"/>
    <mergeCell ref="A4:A17"/>
    <mergeCell ref="A18:B18"/>
    <mergeCell ref="A21:B21"/>
  </mergeCells>
  <pageMargins left="0.39370078740157483" right="0.39370078740157483" top="0.78740157480314965" bottom="0.59055118110236227" header="0.19685039370078741" footer="0.19685039370078741"/>
  <pageSetup paperSize="9" orientation="landscape" r:id="rId1"/>
  <headerFooter>
    <oddHeader>&amp;C&amp;"Arial,Gras"&amp;12&amp;UANNEXE 7.i&amp;U : PMSI SSR - Année 2017 - Etude des fuites et attractivités par territoire de santé - Affections liées aux conduites addictives - Adultes</oddHeader>
    <oddFooter xml:space="preserve">&amp;C&amp;8Soins de suite et de réadaptation (SSR) - Bilan PMSI 2017
</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3">
    <tabColor rgb="FF008000"/>
  </sheetPr>
  <dimension ref="A1:O26"/>
  <sheetViews>
    <sheetView zoomScaleNormal="100" workbookViewId="0">
      <selection activeCell="V72" sqref="V72"/>
    </sheetView>
  </sheetViews>
  <sheetFormatPr baseColWidth="10" defaultRowHeight="12.75" x14ac:dyDescent="0.2"/>
  <cols>
    <col min="3" max="12" width="9.42578125" customWidth="1"/>
  </cols>
  <sheetData>
    <row r="1" spans="1:15" ht="18.75" customHeight="1" x14ac:dyDescent="0.2">
      <c r="A1" s="768" t="s">
        <v>528</v>
      </c>
      <c r="B1" s="770"/>
      <c r="C1" s="770"/>
      <c r="D1" s="770"/>
      <c r="E1" s="770"/>
      <c r="F1" s="770"/>
      <c r="G1" s="770"/>
      <c r="H1" s="770"/>
      <c r="I1" s="770"/>
      <c r="J1" s="770"/>
      <c r="K1" s="770"/>
      <c r="L1" s="770"/>
      <c r="M1" s="769"/>
    </row>
    <row r="2" spans="1:15" ht="18.75" customHeight="1" x14ac:dyDescent="0.2">
      <c r="A2" s="759"/>
      <c r="B2" s="760"/>
      <c r="C2" s="763" t="s">
        <v>126</v>
      </c>
      <c r="D2" s="764"/>
      <c r="E2" s="764"/>
      <c r="F2" s="764"/>
      <c r="G2" s="764"/>
      <c r="H2" s="764"/>
      <c r="I2" s="764"/>
      <c r="J2" s="764"/>
      <c r="K2" s="764"/>
      <c r="L2" s="765"/>
      <c r="M2" s="761" t="s">
        <v>125</v>
      </c>
    </row>
    <row r="3" spans="1:15" ht="33.75" customHeight="1" x14ac:dyDescent="0.2">
      <c r="A3" s="760"/>
      <c r="B3" s="760"/>
      <c r="C3" s="62">
        <v>1</v>
      </c>
      <c r="D3" s="62">
        <v>2</v>
      </c>
      <c r="E3" s="62">
        <v>3</v>
      </c>
      <c r="F3" s="62">
        <v>4</v>
      </c>
      <c r="G3" s="62">
        <v>5</v>
      </c>
      <c r="H3" s="62">
        <v>6</v>
      </c>
      <c r="I3" s="62">
        <v>7</v>
      </c>
      <c r="J3" s="62">
        <v>8</v>
      </c>
      <c r="K3" s="63" t="s">
        <v>151</v>
      </c>
      <c r="L3" s="64" t="s">
        <v>162</v>
      </c>
      <c r="M3" s="762"/>
    </row>
    <row r="4" spans="1:15" ht="20.25" customHeight="1" x14ac:dyDescent="0.2">
      <c r="A4" s="766" t="s">
        <v>127</v>
      </c>
      <c r="B4" s="56" t="s">
        <v>21</v>
      </c>
      <c r="C4" s="168">
        <v>64975</v>
      </c>
      <c r="D4" s="169">
        <v>3023</v>
      </c>
      <c r="E4" s="169">
        <v>1137</v>
      </c>
      <c r="F4" s="169">
        <v>19</v>
      </c>
      <c r="G4" s="169">
        <v>42</v>
      </c>
      <c r="H4" s="169">
        <v>0</v>
      </c>
      <c r="I4" s="169">
        <v>868</v>
      </c>
      <c r="J4" s="169">
        <v>450</v>
      </c>
      <c r="K4" s="169">
        <v>181</v>
      </c>
      <c r="L4" s="169">
        <v>42</v>
      </c>
      <c r="M4" s="170">
        <f>SUM(C4:L4)</f>
        <v>70737</v>
      </c>
    </row>
    <row r="5" spans="1:15" ht="20.25" customHeight="1" x14ac:dyDescent="0.2">
      <c r="A5" s="766"/>
      <c r="B5" s="56" t="s">
        <v>26</v>
      </c>
      <c r="C5" s="169">
        <v>1277</v>
      </c>
      <c r="D5" s="168">
        <v>47850</v>
      </c>
      <c r="E5" s="169">
        <v>724</v>
      </c>
      <c r="F5" s="169">
        <v>9</v>
      </c>
      <c r="G5" s="169">
        <v>34</v>
      </c>
      <c r="H5" s="169">
        <v>0</v>
      </c>
      <c r="I5" s="169">
        <v>0</v>
      </c>
      <c r="J5" s="169">
        <v>50</v>
      </c>
      <c r="K5" s="169">
        <v>514</v>
      </c>
      <c r="L5" s="169">
        <v>0</v>
      </c>
      <c r="M5" s="170">
        <f t="shared" ref="M5:M12" si="0">SUM(C5:L5)</f>
        <v>50458</v>
      </c>
    </row>
    <row r="6" spans="1:15" ht="20.25" customHeight="1" x14ac:dyDescent="0.2">
      <c r="A6" s="766"/>
      <c r="B6" s="56" t="s">
        <v>34</v>
      </c>
      <c r="C6" s="169">
        <v>34</v>
      </c>
      <c r="D6" s="169">
        <v>48</v>
      </c>
      <c r="E6" s="168">
        <v>43939</v>
      </c>
      <c r="F6" s="169">
        <v>553</v>
      </c>
      <c r="G6" s="169">
        <v>0</v>
      </c>
      <c r="H6" s="169">
        <v>0</v>
      </c>
      <c r="I6" s="169">
        <v>0</v>
      </c>
      <c r="J6" s="169">
        <v>400</v>
      </c>
      <c r="K6" s="169">
        <v>456</v>
      </c>
      <c r="L6" s="169">
        <v>0</v>
      </c>
      <c r="M6" s="170">
        <f t="shared" si="0"/>
        <v>45430</v>
      </c>
    </row>
    <row r="7" spans="1:15" ht="20.25" customHeight="1" x14ac:dyDescent="0.2">
      <c r="A7" s="766"/>
      <c r="B7" s="56" t="s">
        <v>85</v>
      </c>
      <c r="C7" s="169">
        <v>12</v>
      </c>
      <c r="D7" s="169">
        <v>0</v>
      </c>
      <c r="E7" s="169">
        <v>0</v>
      </c>
      <c r="F7" s="168">
        <v>51234</v>
      </c>
      <c r="G7" s="169">
        <v>988</v>
      </c>
      <c r="H7" s="169">
        <v>0</v>
      </c>
      <c r="I7" s="169">
        <v>0</v>
      </c>
      <c r="J7" s="169">
        <v>444</v>
      </c>
      <c r="K7" s="169">
        <v>635</v>
      </c>
      <c r="L7" s="169">
        <v>25</v>
      </c>
      <c r="M7" s="170">
        <f t="shared" si="0"/>
        <v>53338</v>
      </c>
    </row>
    <row r="8" spans="1:15" ht="20.25" customHeight="1" x14ac:dyDescent="0.2">
      <c r="A8" s="766"/>
      <c r="B8" s="56" t="s">
        <v>53</v>
      </c>
      <c r="C8" s="169">
        <v>48</v>
      </c>
      <c r="D8" s="169">
        <v>0</v>
      </c>
      <c r="E8" s="169">
        <v>0</v>
      </c>
      <c r="F8" s="169">
        <v>1025</v>
      </c>
      <c r="G8" s="168">
        <v>66471</v>
      </c>
      <c r="H8" s="169">
        <v>292</v>
      </c>
      <c r="I8" s="169">
        <v>95</v>
      </c>
      <c r="J8" s="169">
        <v>0</v>
      </c>
      <c r="K8" s="169">
        <v>3167</v>
      </c>
      <c r="L8" s="169">
        <v>21</v>
      </c>
      <c r="M8" s="170">
        <f t="shared" si="0"/>
        <v>71119</v>
      </c>
    </row>
    <row r="9" spans="1:15" ht="20.25" customHeight="1" x14ac:dyDescent="0.2">
      <c r="A9" s="766"/>
      <c r="B9" s="56" t="s">
        <v>5</v>
      </c>
      <c r="C9" s="171">
        <v>0</v>
      </c>
      <c r="D9" s="169">
        <v>0</v>
      </c>
      <c r="E9" s="169">
        <v>0</v>
      </c>
      <c r="F9" s="169">
        <v>0</v>
      </c>
      <c r="G9" s="169">
        <v>418</v>
      </c>
      <c r="H9" s="168">
        <v>36860</v>
      </c>
      <c r="I9" s="169">
        <v>178</v>
      </c>
      <c r="J9" s="169">
        <v>116</v>
      </c>
      <c r="K9" s="169">
        <v>132</v>
      </c>
      <c r="L9" s="169">
        <v>0</v>
      </c>
      <c r="M9" s="170">
        <f t="shared" si="0"/>
        <v>37704</v>
      </c>
    </row>
    <row r="10" spans="1:15" ht="20.25" customHeight="1" x14ac:dyDescent="0.2">
      <c r="A10" s="766"/>
      <c r="B10" s="56" t="s">
        <v>2</v>
      </c>
      <c r="C10" s="169">
        <v>169</v>
      </c>
      <c r="D10" s="169">
        <v>0</v>
      </c>
      <c r="E10" s="169">
        <v>0</v>
      </c>
      <c r="F10" s="169">
        <v>0</v>
      </c>
      <c r="G10" s="169">
        <v>37</v>
      </c>
      <c r="H10" s="169">
        <v>405</v>
      </c>
      <c r="I10" s="168">
        <v>47312</v>
      </c>
      <c r="J10" s="169">
        <v>451</v>
      </c>
      <c r="K10" s="169">
        <v>158</v>
      </c>
      <c r="L10" s="169">
        <v>0</v>
      </c>
      <c r="M10" s="170">
        <f t="shared" si="0"/>
        <v>48532</v>
      </c>
    </row>
    <row r="11" spans="1:15" ht="20.25" customHeight="1" x14ac:dyDescent="0.2">
      <c r="A11" s="766"/>
      <c r="B11" s="56" t="s">
        <v>12</v>
      </c>
      <c r="C11" s="169">
        <v>0</v>
      </c>
      <c r="D11" s="169">
        <v>0</v>
      </c>
      <c r="E11" s="169">
        <v>20</v>
      </c>
      <c r="F11" s="169">
        <v>127</v>
      </c>
      <c r="G11" s="169">
        <v>36</v>
      </c>
      <c r="H11" s="169">
        <v>0</v>
      </c>
      <c r="I11" s="169">
        <v>161</v>
      </c>
      <c r="J11" s="168">
        <v>9893</v>
      </c>
      <c r="K11" s="169">
        <v>0</v>
      </c>
      <c r="L11" s="169">
        <v>0</v>
      </c>
      <c r="M11" s="170">
        <f t="shared" si="0"/>
        <v>10237</v>
      </c>
    </row>
    <row r="12" spans="1:15" ht="24" customHeight="1" x14ac:dyDescent="0.2">
      <c r="A12" s="767"/>
      <c r="B12" s="57" t="s">
        <v>151</v>
      </c>
      <c r="C12" s="172">
        <v>138</v>
      </c>
      <c r="D12" s="172">
        <v>294</v>
      </c>
      <c r="E12" s="172">
        <v>114</v>
      </c>
      <c r="F12" s="172">
        <v>414</v>
      </c>
      <c r="G12" s="172">
        <v>1268</v>
      </c>
      <c r="H12" s="172">
        <v>466</v>
      </c>
      <c r="I12" s="172">
        <v>360</v>
      </c>
      <c r="J12" s="172">
        <v>28</v>
      </c>
      <c r="K12" s="173"/>
      <c r="L12" s="174">
        <v>0</v>
      </c>
      <c r="M12" s="170">
        <f t="shared" si="0"/>
        <v>3082</v>
      </c>
    </row>
    <row r="13" spans="1:15" ht="18.75" customHeight="1" x14ac:dyDescent="0.2">
      <c r="A13" s="768" t="s">
        <v>125</v>
      </c>
      <c r="B13" s="769"/>
      <c r="C13" s="170">
        <f>SUM(C4:C12)</f>
        <v>66653</v>
      </c>
      <c r="D13" s="170">
        <f t="shared" ref="D13:M13" si="1">SUM(D4:D12)</f>
        <v>51215</v>
      </c>
      <c r="E13" s="170">
        <f t="shared" si="1"/>
        <v>45934</v>
      </c>
      <c r="F13" s="170">
        <f t="shared" si="1"/>
        <v>53381</v>
      </c>
      <c r="G13" s="170">
        <f t="shared" si="1"/>
        <v>69294</v>
      </c>
      <c r="H13" s="170">
        <f t="shared" si="1"/>
        <v>38023</v>
      </c>
      <c r="I13" s="170">
        <f t="shared" si="1"/>
        <v>48974</v>
      </c>
      <c r="J13" s="170">
        <f t="shared" si="1"/>
        <v>11832</v>
      </c>
      <c r="K13" s="170">
        <f t="shared" si="1"/>
        <v>5243</v>
      </c>
      <c r="L13" s="170">
        <f t="shared" si="1"/>
        <v>88</v>
      </c>
      <c r="M13" s="170">
        <f t="shared" si="1"/>
        <v>390637</v>
      </c>
      <c r="O13" s="215"/>
    </row>
    <row r="14" spans="1:15" ht="18.75" customHeight="1" x14ac:dyDescent="0.2">
      <c r="A14" s="14"/>
      <c r="B14" s="14"/>
      <c r="C14" s="14"/>
      <c r="D14" s="14"/>
      <c r="E14" s="14"/>
      <c r="F14" s="14"/>
      <c r="G14" s="14"/>
      <c r="H14" s="14"/>
      <c r="I14" s="14"/>
      <c r="J14" s="14"/>
      <c r="K14" s="14"/>
      <c r="L14" s="14"/>
      <c r="M14" s="15"/>
    </row>
    <row r="15" spans="1:15" ht="18.75" customHeight="1" x14ac:dyDescent="0.2">
      <c r="A15" s="16"/>
      <c r="B15" s="16"/>
      <c r="C15" s="768" t="s">
        <v>128</v>
      </c>
      <c r="D15" s="770"/>
      <c r="E15" s="770"/>
      <c r="F15" s="770"/>
      <c r="G15" s="770"/>
      <c r="H15" s="770"/>
      <c r="I15" s="770"/>
      <c r="J15" s="770"/>
      <c r="K15" s="771"/>
      <c r="L15" s="17"/>
      <c r="M15" s="18"/>
    </row>
    <row r="16" spans="1:15" ht="18.75" customHeight="1" x14ac:dyDescent="0.2">
      <c r="A16" s="16"/>
      <c r="B16" s="16"/>
      <c r="C16" s="58">
        <v>1</v>
      </c>
      <c r="D16" s="58">
        <v>2</v>
      </c>
      <c r="E16" s="58">
        <v>3</v>
      </c>
      <c r="F16" s="58">
        <v>4</v>
      </c>
      <c r="G16" s="58">
        <v>5</v>
      </c>
      <c r="H16" s="58">
        <v>6</v>
      </c>
      <c r="I16" s="58">
        <v>7</v>
      </c>
      <c r="J16" s="58">
        <v>8</v>
      </c>
      <c r="K16" s="59" t="s">
        <v>139</v>
      </c>
      <c r="L16" s="19"/>
      <c r="M16" s="18"/>
    </row>
    <row r="17" spans="1:14" ht="18.75" customHeight="1" x14ac:dyDescent="0.2">
      <c r="A17" s="755" t="s">
        <v>372</v>
      </c>
      <c r="B17" s="755"/>
      <c r="C17" s="167">
        <v>2.4121619696235715E-2</v>
      </c>
      <c r="D17" s="167">
        <v>6.4661902749967859E-2</v>
      </c>
      <c r="E17" s="167">
        <v>5.1433295350447973E-2</v>
      </c>
      <c r="F17" s="167">
        <v>3.3795114837768869E-2</v>
      </c>
      <c r="G17" s="167">
        <v>2.9845488751901367E-2</v>
      </c>
      <c r="H17" s="167">
        <v>2.3767452278440057E-2</v>
      </c>
      <c r="I17" s="167">
        <v>3.7842101401423432E-2</v>
      </c>
      <c r="J17" s="167">
        <v>0.1728171334431631</v>
      </c>
      <c r="K17" s="167">
        <v>5.6237543320680943E-3</v>
      </c>
      <c r="L17" s="19"/>
      <c r="M17" s="18"/>
    </row>
    <row r="18" spans="1:14" ht="18.75" customHeight="1" x14ac:dyDescent="0.2">
      <c r="A18" s="755" t="s">
        <v>517</v>
      </c>
      <c r="B18" s="755"/>
      <c r="C18" s="167">
        <f>(C13-C4)/C13</f>
        <v>2.5175160907986136E-2</v>
      </c>
      <c r="D18" s="167">
        <f>(D13-D5)/D13</f>
        <v>6.5703407204920433E-2</v>
      </c>
      <c r="E18" s="167">
        <f>(E13-E6)/E13</f>
        <v>4.3431880524230415E-2</v>
      </c>
      <c r="F18" s="167">
        <f>(F13-F7)/F13</f>
        <v>4.0220303104100713E-2</v>
      </c>
      <c r="G18" s="167">
        <f>(G13-G8)/G13</f>
        <v>4.0739457961728287E-2</v>
      </c>
      <c r="H18" s="167">
        <f>(H13-H9)/H13</f>
        <v>3.0586750124924386E-2</v>
      </c>
      <c r="I18" s="167">
        <f>(I13-I10)/I13</f>
        <v>3.3936374402744315E-2</v>
      </c>
      <c r="J18" s="167">
        <f>(J13-J11)/J13</f>
        <v>0.16387762001352266</v>
      </c>
      <c r="K18" s="167">
        <f>M12/(M13-K13)</f>
        <v>7.9970108512327637E-3</v>
      </c>
      <c r="L18" s="16"/>
      <c r="M18" s="18"/>
    </row>
    <row r="19" spans="1:14" ht="18.75" customHeight="1" x14ac:dyDescent="0.2">
      <c r="A19" s="251" t="s">
        <v>373</v>
      </c>
      <c r="B19" s="251"/>
      <c r="C19" s="167">
        <v>7.4956444228353791E-2</v>
      </c>
      <c r="D19" s="167">
        <v>6.3647063150538821E-2</v>
      </c>
      <c r="E19" s="167">
        <v>4.0456548762572042E-2</v>
      </c>
      <c r="F19" s="167">
        <v>3.5237159186050741E-2</v>
      </c>
      <c r="G19" s="167">
        <v>6.4838251636004443E-2</v>
      </c>
      <c r="H19" s="167">
        <v>2.7663477269347082E-2</v>
      </c>
      <c r="I19" s="167">
        <v>2.8216244256706685E-2</v>
      </c>
      <c r="J19" s="167">
        <v>6.3333644249603582E-2</v>
      </c>
      <c r="K19" s="167">
        <v>1.4565757260862674E-2</v>
      </c>
      <c r="L19" s="16"/>
      <c r="M19" s="18"/>
    </row>
    <row r="20" spans="1:14" ht="18.75" customHeight="1" x14ac:dyDescent="0.2">
      <c r="A20" s="251" t="s">
        <v>518</v>
      </c>
      <c r="B20" s="231"/>
      <c r="C20" s="167">
        <f>(M4-C4)/M4</f>
        <v>8.1456663415185829E-2</v>
      </c>
      <c r="D20" s="167">
        <f>(M5-D5)/M5</f>
        <v>5.1686551191089621E-2</v>
      </c>
      <c r="E20" s="167">
        <f>(M6-E6)/M6</f>
        <v>3.2819722650231122E-2</v>
      </c>
      <c r="F20" s="167">
        <f>(M7-F7)/M7</f>
        <v>3.9446548427012638E-2</v>
      </c>
      <c r="G20" s="167">
        <f>(M8-G8)/M8</f>
        <v>6.5355249651991729E-2</v>
      </c>
      <c r="H20" s="167">
        <f>(M9-H9)/M9</f>
        <v>2.2384892849565033E-2</v>
      </c>
      <c r="I20" s="167">
        <f>(M10-I10)/M10</f>
        <v>2.5138053243220968E-2</v>
      </c>
      <c r="J20" s="167">
        <f>(M11-J11)/M11</f>
        <v>3.3603594803164986E-2</v>
      </c>
      <c r="K20" s="167">
        <f>K13/(M13-M12)</f>
        <v>1.3528402420301634E-2</v>
      </c>
      <c r="L20" s="16"/>
      <c r="M20" s="18"/>
    </row>
    <row r="23" spans="1:14" x14ac:dyDescent="0.2">
      <c r="A23" s="22" t="s">
        <v>519</v>
      </c>
      <c r="B23" s="21"/>
      <c r="C23" s="21"/>
      <c r="D23" s="21"/>
      <c r="E23" s="21"/>
      <c r="F23" s="21"/>
      <c r="G23" s="21"/>
      <c r="H23" s="21"/>
      <c r="I23" s="21"/>
      <c r="J23" s="21"/>
      <c r="K23" s="21"/>
      <c r="L23" s="21"/>
      <c r="M23" s="21"/>
      <c r="N23" s="21"/>
    </row>
    <row r="24" spans="1:14" ht="8.25" customHeight="1" x14ac:dyDescent="0.2">
      <c r="A24" s="21"/>
      <c r="B24" s="21"/>
      <c r="C24" s="21"/>
      <c r="D24" s="21"/>
      <c r="E24" s="21"/>
      <c r="F24" s="21"/>
      <c r="G24" s="21"/>
      <c r="H24" s="21"/>
      <c r="I24" s="21"/>
      <c r="J24" s="21"/>
      <c r="K24" s="21"/>
      <c r="L24" s="21"/>
      <c r="M24" s="21"/>
      <c r="N24" s="21"/>
    </row>
    <row r="25" spans="1:14" ht="21" customHeight="1" x14ac:dyDescent="0.2">
      <c r="A25" s="754"/>
      <c r="B25" s="743"/>
      <c r="C25" s="743"/>
      <c r="D25" s="743"/>
      <c r="E25" s="743"/>
      <c r="F25" s="743"/>
      <c r="G25" s="743"/>
      <c r="H25" s="743"/>
      <c r="I25" s="743"/>
      <c r="J25" s="743"/>
      <c r="K25" s="743"/>
      <c r="L25" s="743"/>
      <c r="M25" s="743"/>
      <c r="N25" s="230"/>
    </row>
    <row r="26" spans="1:14" x14ac:dyDescent="0.2">
      <c r="A26" s="23"/>
      <c r="B26" s="23"/>
      <c r="C26" s="23"/>
      <c r="D26" s="23"/>
      <c r="E26" s="23"/>
      <c r="F26" s="23"/>
      <c r="G26" s="23"/>
      <c r="H26" s="23"/>
      <c r="I26" s="23"/>
      <c r="J26" s="23"/>
      <c r="K26" s="23"/>
      <c r="L26" s="23"/>
      <c r="M26" s="23"/>
      <c r="N26" s="23"/>
    </row>
  </sheetData>
  <mergeCells count="10">
    <mergeCell ref="C15:K15"/>
    <mergeCell ref="A18:B18"/>
    <mergeCell ref="A25:M25"/>
    <mergeCell ref="A1:M1"/>
    <mergeCell ref="A2:B3"/>
    <mergeCell ref="C2:L2"/>
    <mergeCell ref="M2:M3"/>
    <mergeCell ref="A4:A12"/>
    <mergeCell ref="A13:B13"/>
    <mergeCell ref="A17:B17"/>
  </mergeCells>
  <pageMargins left="0.98425196850393704" right="0.78740157480314965" top="0.59055118110236227" bottom="0.59055118110236227" header="0.19685039370078741" footer="0.19685039370078741"/>
  <pageSetup paperSize="9" orientation="landscape" r:id="rId1"/>
  <headerFooter>
    <oddHeader>&amp;C&amp;"Arial,Gras"&amp;12&amp;UANNEXE 7.j &amp;U: PMSI SSR - Année 2017
 - Etude des fuites et attractivités par territoire de santé - SSR PAPD</oddHeader>
    <oddFooter>&amp;C&amp;8Soins de suite et de réadaptation (SSR) - Bilan PMSI 2017</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4">
    <tabColor rgb="FF008000"/>
  </sheetPr>
  <dimension ref="A1:O23"/>
  <sheetViews>
    <sheetView workbookViewId="0">
      <selection activeCell="V72" sqref="V72"/>
    </sheetView>
  </sheetViews>
  <sheetFormatPr baseColWidth="10" defaultColWidth="11.42578125" defaultRowHeight="11.25" x14ac:dyDescent="0.2"/>
  <cols>
    <col min="1" max="1" width="4.7109375" style="1" customWidth="1"/>
    <col min="2" max="2" width="30.5703125" style="1" bestFit="1" customWidth="1"/>
    <col min="3" max="11" width="9.42578125" style="1" customWidth="1"/>
    <col min="12" max="12" width="10.7109375" style="1" customWidth="1"/>
    <col min="13" max="16384" width="11.42578125" style="1"/>
  </cols>
  <sheetData>
    <row r="1" spans="1:15" ht="18.75" customHeight="1" x14ac:dyDescent="0.2">
      <c r="A1" s="794" t="s">
        <v>529</v>
      </c>
      <c r="B1" s="795"/>
      <c r="C1" s="795"/>
      <c r="D1" s="795"/>
      <c r="E1" s="795"/>
      <c r="F1" s="795"/>
      <c r="G1" s="795"/>
      <c r="H1" s="795"/>
      <c r="I1" s="795"/>
      <c r="J1" s="795"/>
      <c r="K1" s="795"/>
      <c r="L1" s="795"/>
      <c r="M1" s="796"/>
    </row>
    <row r="2" spans="1:15" ht="18.75" customHeight="1" x14ac:dyDescent="0.2">
      <c r="A2" s="786"/>
      <c r="B2" s="787"/>
      <c r="C2" s="797" t="s">
        <v>126</v>
      </c>
      <c r="D2" s="798"/>
      <c r="E2" s="798"/>
      <c r="F2" s="798"/>
      <c r="G2" s="798"/>
      <c r="H2" s="798"/>
      <c r="I2" s="798"/>
      <c r="J2" s="798"/>
      <c r="K2" s="798"/>
      <c r="L2" s="799"/>
      <c r="M2" s="800" t="s">
        <v>125</v>
      </c>
    </row>
    <row r="3" spans="1:15" ht="33.75" customHeight="1" x14ac:dyDescent="0.2">
      <c r="A3" s="788"/>
      <c r="B3" s="789"/>
      <c r="C3" s="232">
        <v>1</v>
      </c>
      <c r="D3" s="232">
        <v>2</v>
      </c>
      <c r="E3" s="232">
        <v>3</v>
      </c>
      <c r="F3" s="232">
        <v>4</v>
      </c>
      <c r="G3" s="232">
        <v>5</v>
      </c>
      <c r="H3" s="232">
        <v>6</v>
      </c>
      <c r="I3" s="232">
        <v>7</v>
      </c>
      <c r="J3" s="232">
        <v>8</v>
      </c>
      <c r="K3" s="63" t="s">
        <v>151</v>
      </c>
      <c r="L3" s="64" t="s">
        <v>162</v>
      </c>
      <c r="M3" s="801"/>
    </row>
    <row r="4" spans="1:15" ht="11.25" customHeight="1" x14ac:dyDescent="0.2">
      <c r="A4" s="790" t="s">
        <v>127</v>
      </c>
      <c r="B4" s="250" t="s">
        <v>165</v>
      </c>
      <c r="C4" s="241">
        <v>173</v>
      </c>
      <c r="D4" s="241">
        <v>79</v>
      </c>
      <c r="E4" s="241">
        <v>24</v>
      </c>
      <c r="F4" s="241">
        <v>0</v>
      </c>
      <c r="G4" s="241">
        <v>0</v>
      </c>
      <c r="H4" s="241">
        <v>0</v>
      </c>
      <c r="I4" s="241">
        <v>8</v>
      </c>
      <c r="J4" s="241">
        <v>0</v>
      </c>
      <c r="K4" s="241">
        <v>18</v>
      </c>
      <c r="L4" s="242">
        <v>0</v>
      </c>
      <c r="M4" s="247">
        <f>SUM(C4:L4)</f>
        <v>302</v>
      </c>
    </row>
    <row r="5" spans="1:15" x14ac:dyDescent="0.2">
      <c r="A5" s="791"/>
      <c r="B5" s="250" t="s">
        <v>352</v>
      </c>
      <c r="C5" s="241">
        <v>2090</v>
      </c>
      <c r="D5" s="241">
        <v>1087</v>
      </c>
      <c r="E5" s="241">
        <v>12</v>
      </c>
      <c r="F5" s="241">
        <v>172</v>
      </c>
      <c r="G5" s="241">
        <v>0</v>
      </c>
      <c r="H5" s="241">
        <v>0</v>
      </c>
      <c r="I5" s="241">
        <v>186</v>
      </c>
      <c r="J5" s="241">
        <v>0</v>
      </c>
      <c r="K5" s="241">
        <v>0</v>
      </c>
      <c r="L5" s="242">
        <v>0</v>
      </c>
      <c r="M5" s="247">
        <f>SUM(C5:L5)</f>
        <v>3547</v>
      </c>
    </row>
    <row r="6" spans="1:15" ht="11.25" customHeight="1" x14ac:dyDescent="0.2">
      <c r="A6" s="792"/>
      <c r="B6" s="250" t="s">
        <v>171</v>
      </c>
      <c r="C6" s="241">
        <v>14</v>
      </c>
      <c r="D6" s="241">
        <v>0</v>
      </c>
      <c r="E6" s="241">
        <v>14</v>
      </c>
      <c r="F6" s="241">
        <v>42</v>
      </c>
      <c r="G6" s="241">
        <v>28</v>
      </c>
      <c r="H6" s="241">
        <v>0</v>
      </c>
      <c r="I6" s="241">
        <v>28</v>
      </c>
      <c r="J6" s="241">
        <v>0</v>
      </c>
      <c r="K6" s="241">
        <v>984</v>
      </c>
      <c r="L6" s="242">
        <v>0</v>
      </c>
      <c r="M6" s="248">
        <f t="shared" ref="M6:M14" si="0">SUM(C6:L6)</f>
        <v>1110</v>
      </c>
    </row>
    <row r="7" spans="1:15" ht="11.25" customHeight="1" x14ac:dyDescent="0.2">
      <c r="A7" s="792"/>
      <c r="B7" s="240" t="s">
        <v>238</v>
      </c>
      <c r="C7" s="246">
        <f t="shared" ref="C7:L7" si="1">SUM(C4:C6)</f>
        <v>2277</v>
      </c>
      <c r="D7" s="243">
        <f t="shared" si="1"/>
        <v>1166</v>
      </c>
      <c r="E7" s="243">
        <f t="shared" si="1"/>
        <v>50</v>
      </c>
      <c r="F7" s="243">
        <f t="shared" si="1"/>
        <v>214</v>
      </c>
      <c r="G7" s="243">
        <f t="shared" si="1"/>
        <v>28</v>
      </c>
      <c r="H7" s="243">
        <f t="shared" si="1"/>
        <v>0</v>
      </c>
      <c r="I7" s="243">
        <f t="shared" si="1"/>
        <v>222</v>
      </c>
      <c r="J7" s="243">
        <f t="shared" si="1"/>
        <v>0</v>
      </c>
      <c r="K7" s="243">
        <f t="shared" si="1"/>
        <v>1002</v>
      </c>
      <c r="L7" s="243">
        <f t="shared" si="1"/>
        <v>0</v>
      </c>
      <c r="M7" s="244">
        <f t="shared" si="0"/>
        <v>4959</v>
      </c>
    </row>
    <row r="8" spans="1:15" ht="11.25" customHeight="1" x14ac:dyDescent="0.2">
      <c r="A8" s="792"/>
      <c r="B8" s="250" t="s">
        <v>237</v>
      </c>
      <c r="C8" s="241">
        <v>0</v>
      </c>
      <c r="D8" s="241">
        <v>0</v>
      </c>
      <c r="E8" s="241">
        <v>0</v>
      </c>
      <c r="F8" s="241">
        <v>1307</v>
      </c>
      <c r="G8" s="241">
        <v>34</v>
      </c>
      <c r="H8" s="241">
        <v>0</v>
      </c>
      <c r="I8" s="241"/>
      <c r="J8" s="241">
        <v>39</v>
      </c>
      <c r="K8" s="241">
        <v>42</v>
      </c>
      <c r="L8" s="242">
        <v>0</v>
      </c>
      <c r="M8" s="249">
        <f t="shared" si="0"/>
        <v>1422</v>
      </c>
    </row>
    <row r="9" spans="1:15" ht="11.25" customHeight="1" x14ac:dyDescent="0.2">
      <c r="A9" s="792"/>
      <c r="B9" s="240" t="s">
        <v>241</v>
      </c>
      <c r="C9" s="246">
        <f t="shared" ref="C9:L9" si="2">SUM(C8:C8)</f>
        <v>0</v>
      </c>
      <c r="D9" s="243">
        <f t="shared" si="2"/>
        <v>0</v>
      </c>
      <c r="E9" s="243">
        <f t="shared" si="2"/>
        <v>0</v>
      </c>
      <c r="F9" s="243">
        <f t="shared" si="2"/>
        <v>1307</v>
      </c>
      <c r="G9" s="243">
        <f t="shared" si="2"/>
        <v>34</v>
      </c>
      <c r="H9" s="243">
        <f t="shared" si="2"/>
        <v>0</v>
      </c>
      <c r="I9" s="243">
        <f t="shared" si="2"/>
        <v>0</v>
      </c>
      <c r="J9" s="243">
        <f t="shared" si="2"/>
        <v>39</v>
      </c>
      <c r="K9" s="243">
        <f t="shared" si="2"/>
        <v>42</v>
      </c>
      <c r="L9" s="243">
        <f t="shared" si="2"/>
        <v>0</v>
      </c>
      <c r="M9" s="244">
        <f t="shared" si="0"/>
        <v>1422</v>
      </c>
    </row>
    <row r="10" spans="1:15" ht="11.25" customHeight="1" x14ac:dyDescent="0.2">
      <c r="A10" s="792"/>
      <c r="B10" s="250" t="s">
        <v>199</v>
      </c>
      <c r="C10" s="241">
        <v>108</v>
      </c>
      <c r="D10" s="241">
        <v>17</v>
      </c>
      <c r="E10" s="241">
        <v>356</v>
      </c>
      <c r="F10" s="241">
        <v>519</v>
      </c>
      <c r="G10" s="241">
        <v>4796</v>
      </c>
      <c r="H10" s="241">
        <v>438</v>
      </c>
      <c r="I10" s="241">
        <v>300</v>
      </c>
      <c r="J10" s="241">
        <v>0</v>
      </c>
      <c r="K10" s="241">
        <v>1095</v>
      </c>
      <c r="L10" s="242">
        <v>0</v>
      </c>
      <c r="M10" s="249">
        <f t="shared" si="0"/>
        <v>7629</v>
      </c>
    </row>
    <row r="11" spans="1:15" ht="11.25" customHeight="1" x14ac:dyDescent="0.2">
      <c r="A11" s="792"/>
      <c r="B11" s="240" t="s">
        <v>242</v>
      </c>
      <c r="C11" s="246">
        <f t="shared" ref="C11:L11" si="3">SUM(C10:C10)</f>
        <v>108</v>
      </c>
      <c r="D11" s="243">
        <f t="shared" si="3"/>
        <v>17</v>
      </c>
      <c r="E11" s="243">
        <f t="shared" si="3"/>
        <v>356</v>
      </c>
      <c r="F11" s="243">
        <f t="shared" si="3"/>
        <v>519</v>
      </c>
      <c r="G11" s="243">
        <f t="shared" si="3"/>
        <v>4796</v>
      </c>
      <c r="H11" s="243">
        <f t="shared" si="3"/>
        <v>438</v>
      </c>
      <c r="I11" s="243">
        <f t="shared" si="3"/>
        <v>300</v>
      </c>
      <c r="J11" s="243">
        <f t="shared" si="3"/>
        <v>0</v>
      </c>
      <c r="K11" s="243">
        <f t="shared" si="3"/>
        <v>1095</v>
      </c>
      <c r="L11" s="243">
        <f t="shared" si="3"/>
        <v>0</v>
      </c>
      <c r="M11" s="244">
        <f t="shared" si="0"/>
        <v>7629</v>
      </c>
    </row>
    <row r="12" spans="1:15" ht="11.25" customHeight="1" x14ac:dyDescent="0.2">
      <c r="A12" s="792"/>
      <c r="B12" s="250" t="s">
        <v>16</v>
      </c>
      <c r="C12" s="245">
        <v>2</v>
      </c>
      <c r="D12" s="241">
        <v>0</v>
      </c>
      <c r="E12" s="241">
        <v>0</v>
      </c>
      <c r="F12" s="241">
        <v>0</v>
      </c>
      <c r="G12" s="241">
        <v>24</v>
      </c>
      <c r="H12" s="241">
        <v>261</v>
      </c>
      <c r="I12" s="241">
        <v>3870</v>
      </c>
      <c r="J12" s="241">
        <v>209</v>
      </c>
      <c r="K12" s="241">
        <v>0</v>
      </c>
      <c r="L12" s="242">
        <v>0</v>
      </c>
      <c r="M12" s="249">
        <f t="shared" si="0"/>
        <v>4366</v>
      </c>
    </row>
    <row r="13" spans="1:15" ht="11.25" customHeight="1" x14ac:dyDescent="0.2">
      <c r="A13" s="792"/>
      <c r="B13" s="240" t="s">
        <v>244</v>
      </c>
      <c r="C13" s="246">
        <f t="shared" ref="C13:L13" si="4">SUM(C12:C12)</f>
        <v>2</v>
      </c>
      <c r="D13" s="243">
        <f t="shared" si="4"/>
        <v>0</v>
      </c>
      <c r="E13" s="243">
        <f t="shared" si="4"/>
        <v>0</v>
      </c>
      <c r="F13" s="243">
        <f t="shared" si="4"/>
        <v>0</v>
      </c>
      <c r="G13" s="243">
        <f t="shared" si="4"/>
        <v>24</v>
      </c>
      <c r="H13" s="243">
        <f t="shared" si="4"/>
        <v>261</v>
      </c>
      <c r="I13" s="243">
        <f t="shared" si="4"/>
        <v>3870</v>
      </c>
      <c r="J13" s="243">
        <f t="shared" si="4"/>
        <v>209</v>
      </c>
      <c r="K13" s="243">
        <f t="shared" si="4"/>
        <v>0</v>
      </c>
      <c r="L13" s="243">
        <f t="shared" si="4"/>
        <v>0</v>
      </c>
      <c r="M13" s="244">
        <f t="shared" si="0"/>
        <v>4366</v>
      </c>
    </row>
    <row r="14" spans="1:15" ht="24" customHeight="1" x14ac:dyDescent="0.2">
      <c r="A14" s="793"/>
      <c r="B14" s="57" t="s">
        <v>151</v>
      </c>
      <c r="C14" s="243">
        <v>439</v>
      </c>
      <c r="D14" s="243">
        <v>270</v>
      </c>
      <c r="E14" s="243">
        <v>206</v>
      </c>
      <c r="F14" s="243">
        <v>211</v>
      </c>
      <c r="G14" s="243">
        <v>768</v>
      </c>
      <c r="H14" s="243">
        <v>89</v>
      </c>
      <c r="I14" s="243">
        <v>225</v>
      </c>
      <c r="J14" s="243">
        <v>21</v>
      </c>
      <c r="K14" s="243">
        <v>0</v>
      </c>
      <c r="L14" s="243">
        <v>0</v>
      </c>
      <c r="M14" s="244">
        <f t="shared" si="0"/>
        <v>2229</v>
      </c>
    </row>
    <row r="15" spans="1:15" ht="18.75" customHeight="1" x14ac:dyDescent="0.2">
      <c r="A15" s="794" t="s">
        <v>125</v>
      </c>
      <c r="B15" s="796"/>
      <c r="C15" s="244">
        <f t="shared" ref="C15:L15" si="5">C14+C13+C11+C9+C7</f>
        <v>2826</v>
      </c>
      <c r="D15" s="244">
        <f t="shared" si="5"/>
        <v>1453</v>
      </c>
      <c r="E15" s="244">
        <f t="shared" si="5"/>
        <v>612</v>
      </c>
      <c r="F15" s="244">
        <f t="shared" si="5"/>
        <v>2251</v>
      </c>
      <c r="G15" s="244">
        <f t="shared" si="5"/>
        <v>5650</v>
      </c>
      <c r="H15" s="244">
        <f t="shared" si="5"/>
        <v>788</v>
      </c>
      <c r="I15" s="244">
        <f t="shared" si="5"/>
        <v>4617</v>
      </c>
      <c r="J15" s="244">
        <f t="shared" si="5"/>
        <v>269</v>
      </c>
      <c r="K15" s="244">
        <f t="shared" si="5"/>
        <v>2139</v>
      </c>
      <c r="L15" s="244">
        <f t="shared" si="5"/>
        <v>0</v>
      </c>
      <c r="M15" s="244">
        <f>M7+M9+M11+M13+M14</f>
        <v>20605</v>
      </c>
      <c r="O15" s="254"/>
    </row>
    <row r="16" spans="1:15" ht="4.5" customHeight="1" x14ac:dyDescent="0.2">
      <c r="A16" s="208"/>
      <c r="B16" s="208"/>
      <c r="C16" s="208"/>
      <c r="D16" s="208"/>
      <c r="E16" s="208"/>
      <c r="F16" s="208"/>
      <c r="G16" s="208"/>
      <c r="H16" s="208"/>
      <c r="I16" s="208"/>
      <c r="J16" s="208"/>
      <c r="K16" s="208"/>
      <c r="L16" s="208"/>
      <c r="M16" s="233"/>
    </row>
    <row r="17" spans="1:14" ht="18.75" customHeight="1" x14ac:dyDescent="0.2">
      <c r="C17" s="234">
        <v>1</v>
      </c>
      <c r="D17" s="234">
        <v>2</v>
      </c>
      <c r="E17" s="234">
        <v>3</v>
      </c>
      <c r="F17" s="234">
        <v>4</v>
      </c>
      <c r="G17" s="234">
        <v>5</v>
      </c>
      <c r="H17" s="234">
        <v>6</v>
      </c>
      <c r="I17" s="234">
        <v>7</v>
      </c>
      <c r="J17" s="234">
        <v>8</v>
      </c>
      <c r="K17" s="235" t="s">
        <v>139</v>
      </c>
      <c r="L17" s="236"/>
      <c r="M17" s="7"/>
    </row>
    <row r="18" spans="1:14" ht="18.75" customHeight="1" x14ac:dyDescent="0.2">
      <c r="A18" s="783" t="s">
        <v>372</v>
      </c>
      <c r="B18" s="783"/>
      <c r="C18" s="237">
        <v>0.21119791666666668</v>
      </c>
      <c r="D18" s="237">
        <v>1</v>
      </c>
      <c r="E18" s="237">
        <v>1</v>
      </c>
      <c r="F18" s="237">
        <v>0.45111793073213502</v>
      </c>
      <c r="G18" s="237">
        <v>0.11347743165924984</v>
      </c>
      <c r="H18" s="237">
        <v>1</v>
      </c>
      <c r="I18" s="237">
        <v>0.13282356273010479</v>
      </c>
      <c r="J18" s="237">
        <v>1</v>
      </c>
      <c r="K18" s="237">
        <v>0.12037279438714069</v>
      </c>
      <c r="L18" s="236"/>
      <c r="M18" s="7"/>
    </row>
    <row r="19" spans="1:14" ht="18.75" customHeight="1" x14ac:dyDescent="0.2">
      <c r="A19" s="783" t="s">
        <v>517</v>
      </c>
      <c r="B19" s="783"/>
      <c r="C19" s="237">
        <f>(C15-C7)/C15</f>
        <v>0.19426751592356689</v>
      </c>
      <c r="D19" s="237">
        <f>(D15-D9)/D15</f>
        <v>1</v>
      </c>
      <c r="E19" s="237">
        <v>1</v>
      </c>
      <c r="F19" s="237">
        <f>(F15-F9)/F15</f>
        <v>0.41936916925810752</v>
      </c>
      <c r="G19" s="237">
        <f>(G15-G11)/G15</f>
        <v>0.1511504424778761</v>
      </c>
      <c r="H19" s="237">
        <v>1</v>
      </c>
      <c r="I19" s="237">
        <f>(I15-I13)/I15</f>
        <v>0.1617933723196881</v>
      </c>
      <c r="J19" s="237">
        <v>1</v>
      </c>
      <c r="K19" s="237">
        <f>M14/(M15-K15)</f>
        <v>0.12070832882053503</v>
      </c>
      <c r="M19" s="7"/>
    </row>
    <row r="20" spans="1:14" ht="18.75" customHeight="1" x14ac:dyDescent="0.2">
      <c r="A20" s="252" t="s">
        <v>373</v>
      </c>
      <c r="B20" s="252"/>
      <c r="C20" s="237">
        <v>0.44907238995998544</v>
      </c>
      <c r="D20" s="237">
        <v>0</v>
      </c>
      <c r="E20" s="237">
        <v>0</v>
      </c>
      <c r="F20" s="237">
        <v>8.5463842220598982E-2</v>
      </c>
      <c r="G20" s="237">
        <v>0.43272653310281706</v>
      </c>
      <c r="H20" s="237">
        <v>0</v>
      </c>
      <c r="I20" s="237">
        <v>0.13649182177100957</v>
      </c>
      <c r="J20" s="237">
        <v>0</v>
      </c>
      <c r="K20" s="237">
        <v>0.17020646053541441</v>
      </c>
      <c r="M20" s="7"/>
    </row>
    <row r="21" spans="1:14" ht="18.75" customHeight="1" x14ac:dyDescent="0.2">
      <c r="A21" s="252" t="s">
        <v>518</v>
      </c>
      <c r="B21" s="238"/>
      <c r="C21" s="237">
        <f>(M7-C7)/M7</f>
        <v>0.54083484573502727</v>
      </c>
      <c r="D21" s="237">
        <v>0</v>
      </c>
      <c r="E21" s="237">
        <v>0</v>
      </c>
      <c r="F21" s="237">
        <f>(M9-F9)/M9</f>
        <v>8.0872011251758094E-2</v>
      </c>
      <c r="G21" s="237">
        <f>(M11-G11)/M11</f>
        <v>0.37134617905361123</v>
      </c>
      <c r="H21" s="237">
        <v>0</v>
      </c>
      <c r="I21" s="237">
        <f>(M13-I13)/M13</f>
        <v>0.11360513055428309</v>
      </c>
      <c r="J21" s="237">
        <v>0</v>
      </c>
      <c r="K21" s="237">
        <f>K15/(M15-M14)</f>
        <v>0.11640182847191989</v>
      </c>
      <c r="M21" s="7"/>
    </row>
    <row r="22" spans="1:14" x14ac:dyDescent="0.2">
      <c r="A22" s="22" t="s">
        <v>519</v>
      </c>
    </row>
    <row r="23" spans="1:14" ht="21" customHeight="1" x14ac:dyDescent="0.2">
      <c r="A23" s="784"/>
      <c r="B23" s="785"/>
      <c r="C23" s="785"/>
      <c r="D23" s="785"/>
      <c r="E23" s="785"/>
      <c r="F23" s="785"/>
      <c r="G23" s="785"/>
      <c r="H23" s="785"/>
      <c r="I23" s="785"/>
      <c r="J23" s="785"/>
      <c r="K23" s="785"/>
      <c r="L23" s="785"/>
      <c r="M23" s="785"/>
      <c r="N23" s="239"/>
    </row>
  </sheetData>
  <mergeCells count="9">
    <mergeCell ref="A19:B19"/>
    <mergeCell ref="A23:M23"/>
    <mergeCell ref="A1:M1"/>
    <mergeCell ref="A2:B3"/>
    <mergeCell ref="C2:L2"/>
    <mergeCell ref="M2:M3"/>
    <mergeCell ref="A4:A14"/>
    <mergeCell ref="A15:B15"/>
    <mergeCell ref="A18:B18"/>
  </mergeCells>
  <pageMargins left="0.39370078740157483" right="0.19685039370078741" top="0.74803149606299213" bottom="0.74803149606299213" header="0.19685039370078741" footer="0.19685039370078741"/>
  <pageSetup paperSize="9" orientation="landscape" r:id="rId1"/>
  <headerFooter>
    <oddHeader>&amp;C&amp;"Arial,Gras"&amp;12&amp;UANNEXE 7.k &amp;U: PMSI SSR - Année 2017 - Etude des fuites et attractivités par territoire de santé - SSR polyvalents - Enfants et adolescents</oddHeader>
    <oddFooter>&amp;C&amp;8Soins de suite et de réadaptation (SSR) - Bilan PMSI 2017</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5">
    <tabColor rgb="FF008000"/>
  </sheetPr>
  <dimension ref="A1:O25"/>
  <sheetViews>
    <sheetView zoomScaleNormal="100" workbookViewId="0">
      <selection activeCell="V72" sqref="V72"/>
    </sheetView>
  </sheetViews>
  <sheetFormatPr baseColWidth="10" defaultColWidth="11.42578125" defaultRowHeight="11.25" x14ac:dyDescent="0.2"/>
  <cols>
    <col min="1" max="1" width="4.7109375" style="1" customWidth="1"/>
    <col min="2" max="2" width="29.85546875" style="1" customWidth="1"/>
    <col min="3" max="11" width="9.42578125" style="1" customWidth="1"/>
    <col min="12" max="12" width="10.7109375" style="1" customWidth="1"/>
    <col min="13" max="16384" width="11.42578125" style="1"/>
  </cols>
  <sheetData>
    <row r="1" spans="1:13" ht="18.75" customHeight="1" x14ac:dyDescent="0.2">
      <c r="A1" s="794" t="s">
        <v>531</v>
      </c>
      <c r="B1" s="795"/>
      <c r="C1" s="795"/>
      <c r="D1" s="795"/>
      <c r="E1" s="795"/>
      <c r="F1" s="795"/>
      <c r="G1" s="795"/>
      <c r="H1" s="795"/>
      <c r="I1" s="795"/>
      <c r="J1" s="795"/>
      <c r="K1" s="795"/>
      <c r="L1" s="795"/>
      <c r="M1" s="796"/>
    </row>
    <row r="2" spans="1:13" ht="18.75" customHeight="1" x14ac:dyDescent="0.2">
      <c r="A2" s="786"/>
      <c r="B2" s="787"/>
      <c r="C2" s="797" t="s">
        <v>126</v>
      </c>
      <c r="D2" s="798"/>
      <c r="E2" s="798"/>
      <c r="F2" s="798"/>
      <c r="G2" s="798"/>
      <c r="H2" s="798"/>
      <c r="I2" s="798"/>
      <c r="J2" s="798"/>
      <c r="K2" s="798"/>
      <c r="L2" s="799"/>
      <c r="M2" s="800" t="s">
        <v>125</v>
      </c>
    </row>
    <row r="3" spans="1:13" ht="33.75" customHeight="1" x14ac:dyDescent="0.2">
      <c r="A3" s="788"/>
      <c r="B3" s="789"/>
      <c r="C3" s="232">
        <v>1</v>
      </c>
      <c r="D3" s="232">
        <v>2</v>
      </c>
      <c r="E3" s="232">
        <v>3</v>
      </c>
      <c r="F3" s="232">
        <v>4</v>
      </c>
      <c r="G3" s="232">
        <v>5</v>
      </c>
      <c r="H3" s="232">
        <v>6</v>
      </c>
      <c r="I3" s="232">
        <v>7</v>
      </c>
      <c r="J3" s="232">
        <v>8</v>
      </c>
      <c r="K3" s="63" t="s">
        <v>151</v>
      </c>
      <c r="L3" s="64" t="s">
        <v>162</v>
      </c>
      <c r="M3" s="801"/>
    </row>
    <row r="4" spans="1:13" ht="11.25" customHeight="1" x14ac:dyDescent="0.2">
      <c r="A4" s="791"/>
      <c r="B4" s="250" t="s">
        <v>477</v>
      </c>
      <c r="C4" s="241">
        <v>3750</v>
      </c>
      <c r="D4" s="241">
        <v>637</v>
      </c>
      <c r="E4" s="241">
        <v>23</v>
      </c>
      <c r="F4" s="241">
        <v>0</v>
      </c>
      <c r="G4" s="241">
        <v>0</v>
      </c>
      <c r="H4" s="241">
        <v>0</v>
      </c>
      <c r="I4" s="241">
        <v>71</v>
      </c>
      <c r="J4" s="241">
        <v>0</v>
      </c>
      <c r="K4" s="241">
        <v>0</v>
      </c>
      <c r="L4" s="242">
        <v>0</v>
      </c>
      <c r="M4" s="247">
        <f>SUM(C4:L4)</f>
        <v>4481</v>
      </c>
    </row>
    <row r="5" spans="1:13" ht="11.25" customHeight="1" x14ac:dyDescent="0.2">
      <c r="A5" s="792"/>
      <c r="B5" s="250" t="s">
        <v>322</v>
      </c>
      <c r="C5" s="241">
        <v>1733</v>
      </c>
      <c r="D5" s="241">
        <v>293</v>
      </c>
      <c r="E5" s="241">
        <v>23</v>
      </c>
      <c r="F5" s="241">
        <v>0</v>
      </c>
      <c r="G5" s="241">
        <v>0</v>
      </c>
      <c r="H5" s="241">
        <v>0</v>
      </c>
      <c r="I5" s="241">
        <v>42</v>
      </c>
      <c r="J5" s="241">
        <v>0</v>
      </c>
      <c r="K5" s="241">
        <v>57</v>
      </c>
      <c r="L5" s="242">
        <v>0</v>
      </c>
      <c r="M5" s="248">
        <f t="shared" ref="M5:M16" si="0">SUM(C5:L5)</f>
        <v>2148</v>
      </c>
    </row>
    <row r="6" spans="1:13" ht="11.25" customHeight="1" x14ac:dyDescent="0.2">
      <c r="A6" s="792"/>
      <c r="B6" s="240" t="s">
        <v>238</v>
      </c>
      <c r="C6" s="246">
        <f t="shared" ref="C6:L6" si="1">SUM(C4:C5)</f>
        <v>5483</v>
      </c>
      <c r="D6" s="243">
        <f t="shared" si="1"/>
        <v>930</v>
      </c>
      <c r="E6" s="243">
        <f t="shared" si="1"/>
        <v>46</v>
      </c>
      <c r="F6" s="243">
        <f t="shared" si="1"/>
        <v>0</v>
      </c>
      <c r="G6" s="243">
        <f t="shared" si="1"/>
        <v>0</v>
      </c>
      <c r="H6" s="243">
        <f t="shared" si="1"/>
        <v>0</v>
      </c>
      <c r="I6" s="243">
        <f t="shared" si="1"/>
        <v>113</v>
      </c>
      <c r="J6" s="243">
        <f t="shared" si="1"/>
        <v>0</v>
      </c>
      <c r="K6" s="243">
        <f t="shared" si="1"/>
        <v>57</v>
      </c>
      <c r="L6" s="243">
        <f t="shared" si="1"/>
        <v>0</v>
      </c>
      <c r="M6" s="244">
        <f t="shared" si="0"/>
        <v>6629</v>
      </c>
    </row>
    <row r="7" spans="1:13" ht="11.25" customHeight="1" x14ac:dyDescent="0.2">
      <c r="A7" s="792"/>
      <c r="B7" s="250" t="s">
        <v>222</v>
      </c>
      <c r="C7" s="241">
        <v>0</v>
      </c>
      <c r="D7" s="241">
        <v>69</v>
      </c>
      <c r="E7" s="241">
        <v>0</v>
      </c>
      <c r="F7" s="241">
        <v>0</v>
      </c>
      <c r="G7" s="241">
        <v>0</v>
      </c>
      <c r="H7" s="241">
        <v>0</v>
      </c>
      <c r="I7" s="241">
        <v>0</v>
      </c>
      <c r="J7" s="241">
        <v>0</v>
      </c>
      <c r="K7" s="241">
        <v>0</v>
      </c>
      <c r="L7" s="242">
        <v>0</v>
      </c>
      <c r="M7" s="249">
        <f t="shared" si="0"/>
        <v>69</v>
      </c>
    </row>
    <row r="8" spans="1:13" ht="11.25" customHeight="1" x14ac:dyDescent="0.2">
      <c r="A8" s="792"/>
      <c r="B8" s="240" t="s">
        <v>239</v>
      </c>
      <c r="C8" s="246">
        <f t="shared" ref="C8:L8" si="2">SUM(C7:C7)</f>
        <v>0</v>
      </c>
      <c r="D8" s="243">
        <f t="shared" si="2"/>
        <v>69</v>
      </c>
      <c r="E8" s="243">
        <f t="shared" si="2"/>
        <v>0</v>
      </c>
      <c r="F8" s="243">
        <f t="shared" si="2"/>
        <v>0</v>
      </c>
      <c r="G8" s="243">
        <f t="shared" si="2"/>
        <v>0</v>
      </c>
      <c r="H8" s="243">
        <f t="shared" si="2"/>
        <v>0</v>
      </c>
      <c r="I8" s="243">
        <f t="shared" si="2"/>
        <v>0</v>
      </c>
      <c r="J8" s="243">
        <f t="shared" si="2"/>
        <v>0</v>
      </c>
      <c r="K8" s="243">
        <f t="shared" si="2"/>
        <v>0</v>
      </c>
      <c r="L8" s="243">
        <f t="shared" si="2"/>
        <v>0</v>
      </c>
      <c r="M8" s="244">
        <f t="shared" si="0"/>
        <v>69</v>
      </c>
    </row>
    <row r="9" spans="1:13" ht="11.25" customHeight="1" x14ac:dyDescent="0.2">
      <c r="A9" s="792"/>
      <c r="B9" s="250" t="s">
        <v>175</v>
      </c>
      <c r="C9" s="241">
        <v>4</v>
      </c>
      <c r="D9" s="241">
        <v>50</v>
      </c>
      <c r="E9" s="241">
        <v>1825</v>
      </c>
      <c r="F9" s="241">
        <v>729</v>
      </c>
      <c r="G9" s="241">
        <v>130</v>
      </c>
      <c r="H9" s="241">
        <v>0</v>
      </c>
      <c r="I9" s="241">
        <v>126</v>
      </c>
      <c r="J9" s="241">
        <v>421</v>
      </c>
      <c r="K9" s="241">
        <v>170</v>
      </c>
      <c r="L9" s="242">
        <v>0</v>
      </c>
      <c r="M9" s="249">
        <f t="shared" si="0"/>
        <v>3455</v>
      </c>
    </row>
    <row r="10" spans="1:13" ht="11.25" customHeight="1" x14ac:dyDescent="0.2">
      <c r="A10" s="792"/>
      <c r="B10" s="240" t="s">
        <v>240</v>
      </c>
      <c r="C10" s="246">
        <f>C9</f>
        <v>4</v>
      </c>
      <c r="D10" s="243">
        <f t="shared" ref="D10:L10" si="3">D9</f>
        <v>50</v>
      </c>
      <c r="E10" s="243">
        <f t="shared" si="3"/>
        <v>1825</v>
      </c>
      <c r="F10" s="243">
        <f t="shared" si="3"/>
        <v>729</v>
      </c>
      <c r="G10" s="243">
        <f t="shared" si="3"/>
        <v>130</v>
      </c>
      <c r="H10" s="243">
        <f t="shared" si="3"/>
        <v>0</v>
      </c>
      <c r="I10" s="243">
        <f t="shared" si="3"/>
        <v>126</v>
      </c>
      <c r="J10" s="243">
        <f t="shared" si="3"/>
        <v>421</v>
      </c>
      <c r="K10" s="243">
        <f t="shared" si="3"/>
        <v>170</v>
      </c>
      <c r="L10" s="243">
        <f t="shared" si="3"/>
        <v>0</v>
      </c>
      <c r="M10" s="244">
        <f t="shared" si="0"/>
        <v>3455</v>
      </c>
    </row>
    <row r="11" spans="1:13" ht="11.25" customHeight="1" x14ac:dyDescent="0.2">
      <c r="A11" s="792"/>
      <c r="B11" s="250" t="s">
        <v>164</v>
      </c>
      <c r="C11" s="241">
        <v>0</v>
      </c>
      <c r="D11" s="241">
        <v>0</v>
      </c>
      <c r="E11" s="241">
        <v>0</v>
      </c>
      <c r="F11" s="241">
        <v>68</v>
      </c>
      <c r="G11" s="241">
        <v>661</v>
      </c>
      <c r="H11" s="241">
        <v>109</v>
      </c>
      <c r="I11" s="241">
        <v>0</v>
      </c>
      <c r="J11" s="241">
        <v>0</v>
      </c>
      <c r="K11" s="241">
        <v>54</v>
      </c>
      <c r="L11" s="242">
        <v>0</v>
      </c>
      <c r="M11" s="249">
        <f t="shared" si="0"/>
        <v>892</v>
      </c>
    </row>
    <row r="12" spans="1:13" ht="11.25" customHeight="1" x14ac:dyDescent="0.2">
      <c r="A12" s="792"/>
      <c r="B12" s="250" t="s">
        <v>189</v>
      </c>
      <c r="C12" s="241">
        <v>0</v>
      </c>
      <c r="D12" s="241">
        <v>0</v>
      </c>
      <c r="E12" s="241">
        <v>17</v>
      </c>
      <c r="F12" s="241">
        <v>21</v>
      </c>
      <c r="G12" s="241">
        <v>1041</v>
      </c>
      <c r="H12" s="241">
        <v>234</v>
      </c>
      <c r="I12" s="241">
        <v>145</v>
      </c>
      <c r="J12" s="241">
        <v>37</v>
      </c>
      <c r="K12" s="241">
        <v>137</v>
      </c>
      <c r="L12" s="242">
        <v>0</v>
      </c>
      <c r="M12" s="249">
        <f t="shared" si="0"/>
        <v>1632</v>
      </c>
    </row>
    <row r="13" spans="1:13" ht="11.25" customHeight="1" x14ac:dyDescent="0.2">
      <c r="A13" s="792"/>
      <c r="B13" s="240" t="s">
        <v>242</v>
      </c>
      <c r="C13" s="246">
        <f t="shared" ref="C13:L13" si="4">SUM(C11:C12)</f>
        <v>0</v>
      </c>
      <c r="D13" s="243">
        <f t="shared" si="4"/>
        <v>0</v>
      </c>
      <c r="E13" s="243">
        <f t="shared" si="4"/>
        <v>17</v>
      </c>
      <c r="F13" s="243">
        <f t="shared" si="4"/>
        <v>89</v>
      </c>
      <c r="G13" s="243">
        <f t="shared" si="4"/>
        <v>1702</v>
      </c>
      <c r="H13" s="243">
        <f t="shared" si="4"/>
        <v>343</v>
      </c>
      <c r="I13" s="243">
        <f t="shared" si="4"/>
        <v>145</v>
      </c>
      <c r="J13" s="243">
        <f t="shared" si="4"/>
        <v>37</v>
      </c>
      <c r="K13" s="243">
        <f t="shared" si="4"/>
        <v>191</v>
      </c>
      <c r="L13" s="243">
        <f t="shared" si="4"/>
        <v>0</v>
      </c>
      <c r="M13" s="244">
        <f t="shared" si="0"/>
        <v>2524</v>
      </c>
    </row>
    <row r="14" spans="1:13" ht="11.25" customHeight="1" x14ac:dyDescent="0.2">
      <c r="A14" s="792"/>
      <c r="B14" s="250" t="s">
        <v>319</v>
      </c>
      <c r="C14" s="245">
        <v>10</v>
      </c>
      <c r="D14" s="241">
        <v>0</v>
      </c>
      <c r="E14" s="241">
        <v>0</v>
      </c>
      <c r="F14" s="241">
        <v>0</v>
      </c>
      <c r="G14" s="241">
        <v>0</v>
      </c>
      <c r="H14" s="241">
        <v>77</v>
      </c>
      <c r="I14" s="241">
        <v>1017</v>
      </c>
      <c r="J14" s="241">
        <v>17</v>
      </c>
      <c r="K14" s="241">
        <v>0</v>
      </c>
      <c r="L14" s="242">
        <v>0</v>
      </c>
      <c r="M14" s="249">
        <f t="shared" si="0"/>
        <v>1121</v>
      </c>
    </row>
    <row r="15" spans="1:13" ht="11.25" customHeight="1" x14ac:dyDescent="0.2">
      <c r="A15" s="792"/>
      <c r="B15" s="240" t="s">
        <v>244</v>
      </c>
      <c r="C15" s="246">
        <f t="shared" ref="C15:L15" si="5">SUM(C14:C14)</f>
        <v>10</v>
      </c>
      <c r="D15" s="243">
        <f t="shared" si="5"/>
        <v>0</v>
      </c>
      <c r="E15" s="243">
        <f t="shared" si="5"/>
        <v>0</v>
      </c>
      <c r="F15" s="243">
        <f t="shared" si="5"/>
        <v>0</v>
      </c>
      <c r="G15" s="243">
        <f t="shared" si="5"/>
        <v>0</v>
      </c>
      <c r="H15" s="243">
        <f t="shared" si="5"/>
        <v>77</v>
      </c>
      <c r="I15" s="243">
        <f t="shared" si="5"/>
        <v>1017</v>
      </c>
      <c r="J15" s="243">
        <f t="shared" si="5"/>
        <v>17</v>
      </c>
      <c r="K15" s="243">
        <f t="shared" si="5"/>
        <v>0</v>
      </c>
      <c r="L15" s="243">
        <f t="shared" si="5"/>
        <v>0</v>
      </c>
      <c r="M15" s="244">
        <f t="shared" si="0"/>
        <v>1121</v>
      </c>
    </row>
    <row r="16" spans="1:13" ht="24" customHeight="1" x14ac:dyDescent="0.2">
      <c r="A16" s="793"/>
      <c r="B16" s="57" t="s">
        <v>151</v>
      </c>
      <c r="C16" s="243">
        <v>0</v>
      </c>
      <c r="D16" s="243">
        <v>101</v>
      </c>
      <c r="E16" s="243">
        <v>0</v>
      </c>
      <c r="F16" s="243">
        <v>24</v>
      </c>
      <c r="G16" s="243">
        <v>1</v>
      </c>
      <c r="H16" s="243">
        <v>0</v>
      </c>
      <c r="I16" s="243">
        <v>0</v>
      </c>
      <c r="J16" s="243">
        <v>0</v>
      </c>
      <c r="K16" s="243">
        <v>0</v>
      </c>
      <c r="L16" s="243">
        <v>0</v>
      </c>
      <c r="M16" s="244">
        <f t="shared" si="0"/>
        <v>126</v>
      </c>
    </row>
    <row r="17" spans="1:15" ht="18.75" customHeight="1" x14ac:dyDescent="0.2">
      <c r="A17" s="794" t="s">
        <v>125</v>
      </c>
      <c r="B17" s="796"/>
      <c r="C17" s="244">
        <f t="shared" ref="C17:L17" si="6">C6+C8+C10+C13+C15+C16</f>
        <v>5497</v>
      </c>
      <c r="D17" s="244">
        <f t="shared" si="6"/>
        <v>1150</v>
      </c>
      <c r="E17" s="244">
        <f t="shared" si="6"/>
        <v>1888</v>
      </c>
      <c r="F17" s="244">
        <f t="shared" si="6"/>
        <v>842</v>
      </c>
      <c r="G17" s="244">
        <f t="shared" si="6"/>
        <v>1833</v>
      </c>
      <c r="H17" s="244">
        <f t="shared" si="6"/>
        <v>420</v>
      </c>
      <c r="I17" s="244">
        <f t="shared" si="6"/>
        <v>1401</v>
      </c>
      <c r="J17" s="244">
        <f t="shared" si="6"/>
        <v>475</v>
      </c>
      <c r="K17" s="244">
        <f t="shared" si="6"/>
        <v>418</v>
      </c>
      <c r="L17" s="244">
        <f t="shared" si="6"/>
        <v>0</v>
      </c>
      <c r="M17" s="244">
        <f>M16+M15+M13+M10+M8+M6</f>
        <v>13924</v>
      </c>
      <c r="O17" s="254"/>
    </row>
    <row r="18" spans="1:15" ht="4.5" customHeight="1" x14ac:dyDescent="0.2">
      <c r="A18" s="208"/>
      <c r="B18" s="208"/>
      <c r="C18" s="208"/>
      <c r="D18" s="208"/>
      <c r="E18" s="208"/>
      <c r="F18" s="208"/>
      <c r="G18" s="208"/>
      <c r="H18" s="208"/>
      <c r="I18" s="208"/>
      <c r="J18" s="208"/>
      <c r="K18" s="208"/>
      <c r="L18" s="208"/>
      <c r="M18" s="233"/>
    </row>
    <row r="19" spans="1:15" ht="18.75" customHeight="1" x14ac:dyDescent="0.2">
      <c r="C19" s="234">
        <v>1</v>
      </c>
      <c r="D19" s="234">
        <v>2</v>
      </c>
      <c r="E19" s="234">
        <v>3</v>
      </c>
      <c r="F19" s="234">
        <v>4</v>
      </c>
      <c r="G19" s="234">
        <v>5</v>
      </c>
      <c r="H19" s="234">
        <v>6</v>
      </c>
      <c r="I19" s="234">
        <v>7</v>
      </c>
      <c r="J19" s="234">
        <v>8</v>
      </c>
      <c r="K19" s="235" t="s">
        <v>139</v>
      </c>
      <c r="L19" s="236"/>
      <c r="M19" s="7"/>
    </row>
    <row r="20" spans="1:15" ht="18.75" customHeight="1" x14ac:dyDescent="0.2">
      <c r="A20" s="783" t="s">
        <v>372</v>
      </c>
      <c r="B20" s="783"/>
      <c r="C20" s="237">
        <v>7.4356530028598664E-3</v>
      </c>
      <c r="D20" s="237">
        <v>0.92633228840125392</v>
      </c>
      <c r="E20" s="237">
        <v>2.7070707070707072E-2</v>
      </c>
      <c r="F20" s="237">
        <v>1</v>
      </c>
      <c r="G20" s="237">
        <v>3.1482291211193704E-2</v>
      </c>
      <c r="H20" s="237">
        <v>1</v>
      </c>
      <c r="I20" s="237">
        <v>0.15899581589958159</v>
      </c>
      <c r="J20" s="237">
        <v>1</v>
      </c>
      <c r="K20" s="237">
        <v>1.7123966942148759E-2</v>
      </c>
      <c r="L20" s="236"/>
      <c r="M20" s="7"/>
    </row>
    <row r="21" spans="1:15" ht="18.75" customHeight="1" x14ac:dyDescent="0.2">
      <c r="A21" s="783" t="s">
        <v>517</v>
      </c>
      <c r="B21" s="783"/>
      <c r="C21" s="237">
        <f>(C17-C6)/C17</f>
        <v>2.5468437329452427E-3</v>
      </c>
      <c r="D21" s="237">
        <f>(D17-D8)/D17</f>
        <v>0.94</v>
      </c>
      <c r="E21" s="237">
        <f>(E17-E10)/E17</f>
        <v>3.3368644067796611E-2</v>
      </c>
      <c r="F21" s="237">
        <v>1</v>
      </c>
      <c r="G21" s="237">
        <f>(G17-G13)/G17</f>
        <v>7.1467539552645939E-2</v>
      </c>
      <c r="H21" s="237">
        <v>1</v>
      </c>
      <c r="I21" s="237">
        <f>(I17-I15)/I17</f>
        <v>0.27408993576017132</v>
      </c>
      <c r="J21" s="237">
        <v>1</v>
      </c>
      <c r="K21" s="237">
        <f>M16/(M17-K17)</f>
        <v>9.3291870279875611E-3</v>
      </c>
      <c r="M21" s="7"/>
    </row>
    <row r="22" spans="1:15" ht="18.75" customHeight="1" x14ac:dyDescent="0.2">
      <c r="A22" s="252" t="s">
        <v>373</v>
      </c>
      <c r="B22" s="252"/>
      <c r="C22" s="237">
        <v>0.18093140339836375</v>
      </c>
      <c r="D22" s="237">
        <v>0</v>
      </c>
      <c r="E22" s="237">
        <v>0.40645797387231947</v>
      </c>
      <c r="F22" s="237">
        <v>0</v>
      </c>
      <c r="G22" s="237">
        <v>0.30781249999999999</v>
      </c>
      <c r="H22" s="237">
        <v>0</v>
      </c>
      <c r="I22" s="237">
        <v>0.10401188707280833</v>
      </c>
      <c r="J22" s="237">
        <v>0</v>
      </c>
      <c r="K22" s="237">
        <v>1.2422772869195509E-2</v>
      </c>
      <c r="M22" s="7"/>
    </row>
    <row r="23" spans="1:15" ht="18.75" customHeight="1" x14ac:dyDescent="0.2">
      <c r="A23" s="252" t="s">
        <v>518</v>
      </c>
      <c r="B23" s="238"/>
      <c r="C23" s="237">
        <f>(M6-C6)/M6</f>
        <v>0.17287675365816865</v>
      </c>
      <c r="D23" s="237">
        <f>(M8-D8)/M8</f>
        <v>0</v>
      </c>
      <c r="E23" s="237">
        <f>(M10-E10)/M10</f>
        <v>0.47178002894356008</v>
      </c>
      <c r="F23" s="237">
        <v>0</v>
      </c>
      <c r="G23" s="237">
        <f>(M13-G13)/M13</f>
        <v>0.32567353407290017</v>
      </c>
      <c r="H23" s="237">
        <v>0</v>
      </c>
      <c r="I23" s="237">
        <f>(M15-I15)/M15</f>
        <v>9.2774308652988399E-2</v>
      </c>
      <c r="J23" s="237">
        <v>0</v>
      </c>
      <c r="K23" s="237">
        <f>K17/(M17-M16)</f>
        <v>3.0294245542832294E-2</v>
      </c>
      <c r="M23" s="7"/>
    </row>
    <row r="24" spans="1:15" x14ac:dyDescent="0.2">
      <c r="A24" s="22" t="s">
        <v>519</v>
      </c>
    </row>
    <row r="25" spans="1:15" ht="21" customHeight="1" x14ac:dyDescent="0.2">
      <c r="A25" s="784"/>
      <c r="B25" s="785"/>
      <c r="C25" s="785"/>
      <c r="D25" s="785"/>
      <c r="E25" s="785"/>
      <c r="F25" s="785"/>
      <c r="G25" s="785"/>
      <c r="H25" s="785"/>
      <c r="I25" s="785"/>
      <c r="J25" s="785"/>
      <c r="K25" s="785"/>
      <c r="L25" s="785"/>
      <c r="M25" s="785"/>
      <c r="N25" s="239"/>
    </row>
  </sheetData>
  <mergeCells count="9">
    <mergeCell ref="A21:B21"/>
    <mergeCell ref="A25:M25"/>
    <mergeCell ref="A1:M1"/>
    <mergeCell ref="A2:B3"/>
    <mergeCell ref="C2:L2"/>
    <mergeCell ref="M2:M3"/>
    <mergeCell ref="A4:A16"/>
    <mergeCell ref="A17:B17"/>
    <mergeCell ref="A20:B20"/>
  </mergeCells>
  <pageMargins left="0.39370078740157483" right="0.39370078740157483" top="0.78740157480314965" bottom="0.59055118110236227" header="0.19685039370078741" footer="0.19685039370078741"/>
  <pageSetup paperSize="9" orientation="landscape" r:id="rId1"/>
  <headerFooter>
    <oddHeader>&amp;C&amp;"Arial,Gras"&amp;12&amp;UANNEXE 7.l&amp;U : PMSI SSR - Année 2017 - Etude des fuites et attractivités par territoire de santé - Affections de l'appareil locomoteur - Enfants et adolescents</oddHeader>
    <oddFooter>&amp;C&amp;8Soins de suite et de réadaptation (SSR) - Bilan PMSI 2017</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6">
    <tabColor rgb="FF008000"/>
  </sheetPr>
  <dimension ref="A1:O25"/>
  <sheetViews>
    <sheetView zoomScaleNormal="100" workbookViewId="0">
      <selection activeCell="V72" sqref="V72"/>
    </sheetView>
  </sheetViews>
  <sheetFormatPr baseColWidth="10" defaultColWidth="11.42578125" defaultRowHeight="11.25" x14ac:dyDescent="0.2"/>
  <cols>
    <col min="1" max="1" width="4.7109375" style="1" customWidth="1"/>
    <col min="2" max="2" width="29.42578125" style="1" customWidth="1"/>
    <col min="3" max="11" width="9.42578125" style="1" customWidth="1"/>
    <col min="12" max="12" width="10.7109375" style="1" customWidth="1"/>
    <col min="13" max="16384" width="11.42578125" style="1"/>
  </cols>
  <sheetData>
    <row r="1" spans="1:13" ht="18.75" customHeight="1" x14ac:dyDescent="0.2">
      <c r="A1" s="794" t="s">
        <v>530</v>
      </c>
      <c r="B1" s="795"/>
      <c r="C1" s="795"/>
      <c r="D1" s="795"/>
      <c r="E1" s="795"/>
      <c r="F1" s="795"/>
      <c r="G1" s="795"/>
      <c r="H1" s="795"/>
      <c r="I1" s="795"/>
      <c r="J1" s="795"/>
      <c r="K1" s="795"/>
      <c r="L1" s="795"/>
      <c r="M1" s="796"/>
    </row>
    <row r="2" spans="1:13" ht="18.75" customHeight="1" x14ac:dyDescent="0.2">
      <c r="A2" s="786"/>
      <c r="B2" s="787"/>
      <c r="C2" s="797" t="s">
        <v>126</v>
      </c>
      <c r="D2" s="798"/>
      <c r="E2" s="798"/>
      <c r="F2" s="798"/>
      <c r="G2" s="798"/>
      <c r="H2" s="798"/>
      <c r="I2" s="798"/>
      <c r="J2" s="798"/>
      <c r="K2" s="798"/>
      <c r="L2" s="799"/>
      <c r="M2" s="800" t="s">
        <v>125</v>
      </c>
    </row>
    <row r="3" spans="1:13" ht="33.75" customHeight="1" x14ac:dyDescent="0.2">
      <c r="A3" s="788"/>
      <c r="B3" s="789"/>
      <c r="C3" s="232">
        <v>1</v>
      </c>
      <c r="D3" s="232">
        <v>2</v>
      </c>
      <c r="E3" s="232">
        <v>3</v>
      </c>
      <c r="F3" s="232">
        <v>4</v>
      </c>
      <c r="G3" s="232">
        <v>5</v>
      </c>
      <c r="H3" s="232">
        <v>6</v>
      </c>
      <c r="I3" s="232">
        <v>7</v>
      </c>
      <c r="J3" s="232">
        <v>8</v>
      </c>
      <c r="K3" s="63" t="s">
        <v>151</v>
      </c>
      <c r="L3" s="64" t="s">
        <v>162</v>
      </c>
      <c r="M3" s="801"/>
    </row>
    <row r="4" spans="1:13" ht="11.25" customHeight="1" x14ac:dyDescent="0.2">
      <c r="A4" s="791"/>
      <c r="B4" s="250" t="s">
        <v>477</v>
      </c>
      <c r="C4" s="241">
        <v>2004</v>
      </c>
      <c r="D4" s="241">
        <v>262</v>
      </c>
      <c r="E4" s="241">
        <v>5</v>
      </c>
      <c r="F4" s="241">
        <v>148</v>
      </c>
      <c r="G4" s="241">
        <v>1</v>
      </c>
      <c r="H4" s="241">
        <v>2</v>
      </c>
      <c r="I4" s="241">
        <v>8</v>
      </c>
      <c r="J4" s="241">
        <v>0</v>
      </c>
      <c r="K4" s="241">
        <v>42</v>
      </c>
      <c r="L4" s="242">
        <v>0</v>
      </c>
      <c r="M4" s="247">
        <f>SUM(C4:L4)</f>
        <v>2472</v>
      </c>
    </row>
    <row r="5" spans="1:13" ht="11.25" customHeight="1" x14ac:dyDescent="0.2">
      <c r="A5" s="792"/>
      <c r="B5" s="250" t="s">
        <v>322</v>
      </c>
      <c r="C5" s="241">
        <v>1760</v>
      </c>
      <c r="D5" s="241">
        <v>108</v>
      </c>
      <c r="E5" s="241">
        <v>63</v>
      </c>
      <c r="F5" s="241">
        <v>0</v>
      </c>
      <c r="G5" s="241">
        <v>0</v>
      </c>
      <c r="H5" s="241">
        <v>0</v>
      </c>
      <c r="I5" s="241">
        <v>25</v>
      </c>
      <c r="J5" s="241">
        <v>0</v>
      </c>
      <c r="K5" s="241">
        <v>7</v>
      </c>
      <c r="L5" s="242">
        <v>0</v>
      </c>
      <c r="M5" s="248">
        <f t="shared" ref="M5:M16" si="0">SUM(C5:L5)</f>
        <v>1963</v>
      </c>
    </row>
    <row r="6" spans="1:13" ht="11.25" customHeight="1" x14ac:dyDescent="0.2">
      <c r="A6" s="792"/>
      <c r="B6" s="240" t="s">
        <v>238</v>
      </c>
      <c r="C6" s="246">
        <f t="shared" ref="C6:L6" si="1">SUM(C4:C5)</f>
        <v>3764</v>
      </c>
      <c r="D6" s="243">
        <f t="shared" si="1"/>
        <v>370</v>
      </c>
      <c r="E6" s="243">
        <f t="shared" si="1"/>
        <v>68</v>
      </c>
      <c r="F6" s="243">
        <f t="shared" si="1"/>
        <v>148</v>
      </c>
      <c r="G6" s="243">
        <f t="shared" si="1"/>
        <v>1</v>
      </c>
      <c r="H6" s="243">
        <f t="shared" si="1"/>
        <v>2</v>
      </c>
      <c r="I6" s="243">
        <f t="shared" si="1"/>
        <v>33</v>
      </c>
      <c r="J6" s="243">
        <f t="shared" si="1"/>
        <v>0</v>
      </c>
      <c r="K6" s="243">
        <f t="shared" si="1"/>
        <v>49</v>
      </c>
      <c r="L6" s="243">
        <f t="shared" si="1"/>
        <v>0</v>
      </c>
      <c r="M6" s="244">
        <f t="shared" si="0"/>
        <v>4435</v>
      </c>
    </row>
    <row r="7" spans="1:13" ht="11.25" customHeight="1" x14ac:dyDescent="0.2">
      <c r="A7" s="792"/>
      <c r="B7" s="250" t="s">
        <v>222</v>
      </c>
      <c r="C7" s="241">
        <v>0</v>
      </c>
      <c r="D7" s="241">
        <v>332</v>
      </c>
      <c r="E7" s="241">
        <v>0</v>
      </c>
      <c r="F7" s="241">
        <v>0</v>
      </c>
      <c r="G7" s="241">
        <v>0</v>
      </c>
      <c r="H7" s="241">
        <v>0</v>
      </c>
      <c r="I7" s="241">
        <v>0</v>
      </c>
      <c r="J7" s="241">
        <v>0</v>
      </c>
      <c r="K7" s="241">
        <v>0</v>
      </c>
      <c r="L7" s="242">
        <v>0</v>
      </c>
      <c r="M7" s="249">
        <f t="shared" si="0"/>
        <v>332</v>
      </c>
    </row>
    <row r="8" spans="1:13" ht="11.25" customHeight="1" x14ac:dyDescent="0.2">
      <c r="A8" s="792"/>
      <c r="B8" s="240" t="s">
        <v>239</v>
      </c>
      <c r="C8" s="246">
        <f t="shared" ref="C8:L8" si="2">SUM(C7:C7)</f>
        <v>0</v>
      </c>
      <c r="D8" s="243">
        <f t="shared" si="2"/>
        <v>332</v>
      </c>
      <c r="E8" s="243">
        <f t="shared" si="2"/>
        <v>0</v>
      </c>
      <c r="F8" s="243">
        <f t="shared" si="2"/>
        <v>0</v>
      </c>
      <c r="G8" s="243">
        <f t="shared" si="2"/>
        <v>0</v>
      </c>
      <c r="H8" s="243">
        <f t="shared" si="2"/>
        <v>0</v>
      </c>
      <c r="I8" s="243">
        <f t="shared" si="2"/>
        <v>0</v>
      </c>
      <c r="J8" s="243">
        <f t="shared" si="2"/>
        <v>0</v>
      </c>
      <c r="K8" s="243">
        <f t="shared" si="2"/>
        <v>0</v>
      </c>
      <c r="L8" s="243">
        <f t="shared" si="2"/>
        <v>0</v>
      </c>
      <c r="M8" s="244">
        <f t="shared" si="0"/>
        <v>332</v>
      </c>
    </row>
    <row r="9" spans="1:13" ht="11.25" customHeight="1" x14ac:dyDescent="0.2">
      <c r="A9" s="792"/>
      <c r="B9" s="250" t="s">
        <v>175</v>
      </c>
      <c r="C9" s="241">
        <v>122</v>
      </c>
      <c r="D9" s="241">
        <v>917</v>
      </c>
      <c r="E9" s="241">
        <v>5911</v>
      </c>
      <c r="F9" s="241">
        <v>1470</v>
      </c>
      <c r="G9" s="241">
        <v>11</v>
      </c>
      <c r="H9" s="241">
        <v>27</v>
      </c>
      <c r="I9" s="241">
        <v>42</v>
      </c>
      <c r="J9" s="241">
        <v>678</v>
      </c>
      <c r="K9" s="241">
        <v>355</v>
      </c>
      <c r="L9" s="242">
        <v>0</v>
      </c>
      <c r="M9" s="249">
        <f t="shared" si="0"/>
        <v>9533</v>
      </c>
    </row>
    <row r="10" spans="1:13" ht="11.25" customHeight="1" x14ac:dyDescent="0.2">
      <c r="A10" s="792"/>
      <c r="B10" s="240" t="s">
        <v>240</v>
      </c>
      <c r="C10" s="246">
        <f>C9</f>
        <v>122</v>
      </c>
      <c r="D10" s="243">
        <f t="shared" ref="D10:L10" si="3">D9</f>
        <v>917</v>
      </c>
      <c r="E10" s="243">
        <f t="shared" si="3"/>
        <v>5911</v>
      </c>
      <c r="F10" s="243">
        <f t="shared" si="3"/>
        <v>1470</v>
      </c>
      <c r="G10" s="243">
        <f t="shared" si="3"/>
        <v>11</v>
      </c>
      <c r="H10" s="243">
        <f t="shared" si="3"/>
        <v>27</v>
      </c>
      <c r="I10" s="243">
        <f t="shared" si="3"/>
        <v>42</v>
      </c>
      <c r="J10" s="243">
        <f t="shared" si="3"/>
        <v>678</v>
      </c>
      <c r="K10" s="243">
        <f t="shared" si="3"/>
        <v>355</v>
      </c>
      <c r="L10" s="243">
        <f t="shared" si="3"/>
        <v>0</v>
      </c>
      <c r="M10" s="244">
        <f t="shared" si="0"/>
        <v>9533</v>
      </c>
    </row>
    <row r="11" spans="1:13" ht="11.25" customHeight="1" x14ac:dyDescent="0.2">
      <c r="A11" s="792"/>
      <c r="B11" s="250" t="s">
        <v>164</v>
      </c>
      <c r="C11" s="241">
        <v>0</v>
      </c>
      <c r="D11" s="241">
        <v>0</v>
      </c>
      <c r="E11" s="241">
        <v>0</v>
      </c>
      <c r="F11" s="241">
        <v>56</v>
      </c>
      <c r="G11" s="241">
        <v>1260</v>
      </c>
      <c r="H11" s="241">
        <v>7</v>
      </c>
      <c r="I11" s="241">
        <v>222</v>
      </c>
      <c r="J11" s="241">
        <v>0</v>
      </c>
      <c r="K11" s="241">
        <v>291</v>
      </c>
      <c r="L11" s="242">
        <v>0</v>
      </c>
      <c r="M11" s="249">
        <f t="shared" si="0"/>
        <v>1836</v>
      </c>
    </row>
    <row r="12" spans="1:13" ht="11.25" customHeight="1" x14ac:dyDescent="0.2">
      <c r="A12" s="792"/>
      <c r="B12" s="250" t="s">
        <v>189</v>
      </c>
      <c r="C12" s="241">
        <v>0</v>
      </c>
      <c r="D12" s="241">
        <v>1</v>
      </c>
      <c r="E12" s="241">
        <v>3</v>
      </c>
      <c r="F12" s="241">
        <v>141</v>
      </c>
      <c r="G12" s="241">
        <v>2292</v>
      </c>
      <c r="H12" s="241">
        <v>362</v>
      </c>
      <c r="I12" s="241">
        <v>17</v>
      </c>
      <c r="J12" s="241">
        <v>0</v>
      </c>
      <c r="K12" s="241">
        <v>372</v>
      </c>
      <c r="L12" s="242">
        <v>19</v>
      </c>
      <c r="M12" s="249">
        <f t="shared" si="0"/>
        <v>3207</v>
      </c>
    </row>
    <row r="13" spans="1:13" ht="11.25" customHeight="1" x14ac:dyDescent="0.2">
      <c r="A13" s="792"/>
      <c r="B13" s="240" t="s">
        <v>242</v>
      </c>
      <c r="C13" s="246">
        <f t="shared" ref="C13:L13" si="4">SUM(C11:C12)</f>
        <v>0</v>
      </c>
      <c r="D13" s="243">
        <f t="shared" si="4"/>
        <v>1</v>
      </c>
      <c r="E13" s="243">
        <f t="shared" si="4"/>
        <v>3</v>
      </c>
      <c r="F13" s="243">
        <f t="shared" si="4"/>
        <v>197</v>
      </c>
      <c r="G13" s="243">
        <f t="shared" si="4"/>
        <v>3552</v>
      </c>
      <c r="H13" s="243">
        <f t="shared" si="4"/>
        <v>369</v>
      </c>
      <c r="I13" s="243">
        <f t="shared" si="4"/>
        <v>239</v>
      </c>
      <c r="J13" s="243">
        <f t="shared" si="4"/>
        <v>0</v>
      </c>
      <c r="K13" s="243">
        <f t="shared" si="4"/>
        <v>663</v>
      </c>
      <c r="L13" s="243">
        <f t="shared" si="4"/>
        <v>19</v>
      </c>
      <c r="M13" s="244">
        <f t="shared" si="0"/>
        <v>5043</v>
      </c>
    </row>
    <row r="14" spans="1:13" ht="11.25" customHeight="1" x14ac:dyDescent="0.2">
      <c r="A14" s="792"/>
      <c r="B14" s="250" t="s">
        <v>9</v>
      </c>
      <c r="C14" s="245">
        <v>16</v>
      </c>
      <c r="D14" s="241">
        <v>0</v>
      </c>
      <c r="E14" s="241">
        <v>0</v>
      </c>
      <c r="F14" s="241">
        <v>0</v>
      </c>
      <c r="G14" s="241">
        <v>6</v>
      </c>
      <c r="H14" s="241">
        <v>3</v>
      </c>
      <c r="I14" s="241">
        <v>7228</v>
      </c>
      <c r="J14" s="241">
        <v>85</v>
      </c>
      <c r="K14" s="241">
        <v>88</v>
      </c>
      <c r="L14" s="242">
        <v>4</v>
      </c>
      <c r="M14" s="249">
        <f t="shared" si="0"/>
        <v>7430</v>
      </c>
    </row>
    <row r="15" spans="1:13" ht="11.25" customHeight="1" x14ac:dyDescent="0.2">
      <c r="A15" s="792"/>
      <c r="B15" s="240" t="s">
        <v>244</v>
      </c>
      <c r="C15" s="246">
        <f t="shared" ref="C15:L15" si="5">SUM(C14:C14)</f>
        <v>16</v>
      </c>
      <c r="D15" s="243">
        <f t="shared" si="5"/>
        <v>0</v>
      </c>
      <c r="E15" s="243">
        <f t="shared" si="5"/>
        <v>0</v>
      </c>
      <c r="F15" s="243">
        <f t="shared" si="5"/>
        <v>0</v>
      </c>
      <c r="G15" s="243">
        <f t="shared" si="5"/>
        <v>6</v>
      </c>
      <c r="H15" s="243">
        <f t="shared" si="5"/>
        <v>3</v>
      </c>
      <c r="I15" s="243">
        <f t="shared" si="5"/>
        <v>7228</v>
      </c>
      <c r="J15" s="243">
        <f t="shared" si="5"/>
        <v>85</v>
      </c>
      <c r="K15" s="243">
        <f t="shared" si="5"/>
        <v>88</v>
      </c>
      <c r="L15" s="243">
        <f t="shared" si="5"/>
        <v>4</v>
      </c>
      <c r="M15" s="244">
        <f t="shared" si="0"/>
        <v>7430</v>
      </c>
    </row>
    <row r="16" spans="1:13" ht="24" customHeight="1" x14ac:dyDescent="0.2">
      <c r="A16" s="793"/>
      <c r="B16" s="57" t="s">
        <v>151</v>
      </c>
      <c r="C16" s="243">
        <v>7</v>
      </c>
      <c r="D16" s="243">
        <v>1</v>
      </c>
      <c r="E16" s="243">
        <v>0</v>
      </c>
      <c r="F16" s="243">
        <v>7</v>
      </c>
      <c r="G16" s="243">
        <v>41</v>
      </c>
      <c r="H16" s="243">
        <v>0</v>
      </c>
      <c r="I16" s="243">
        <v>94</v>
      </c>
      <c r="J16" s="243">
        <v>1</v>
      </c>
      <c r="K16" s="243">
        <v>0</v>
      </c>
      <c r="L16" s="243">
        <v>0</v>
      </c>
      <c r="M16" s="244">
        <f t="shared" si="0"/>
        <v>151</v>
      </c>
    </row>
    <row r="17" spans="1:15" ht="18.75" customHeight="1" x14ac:dyDescent="0.2">
      <c r="A17" s="794" t="s">
        <v>125</v>
      </c>
      <c r="B17" s="796"/>
      <c r="C17" s="244">
        <f t="shared" ref="C17:L17" si="6">C6+C8+C10+C13+C15+C16</f>
        <v>3909</v>
      </c>
      <c r="D17" s="244">
        <f t="shared" si="6"/>
        <v>1621</v>
      </c>
      <c r="E17" s="244">
        <f t="shared" si="6"/>
        <v>5982</v>
      </c>
      <c r="F17" s="244">
        <f t="shared" si="6"/>
        <v>1822</v>
      </c>
      <c r="G17" s="244">
        <f t="shared" si="6"/>
        <v>3611</v>
      </c>
      <c r="H17" s="244">
        <f t="shared" si="6"/>
        <v>401</v>
      </c>
      <c r="I17" s="244">
        <f t="shared" si="6"/>
        <v>7636</v>
      </c>
      <c r="J17" s="244">
        <f t="shared" si="6"/>
        <v>764</v>
      </c>
      <c r="K17" s="244">
        <f t="shared" si="6"/>
        <v>1155</v>
      </c>
      <c r="L17" s="244">
        <f t="shared" si="6"/>
        <v>23</v>
      </c>
      <c r="M17" s="244">
        <f>M16+M15+M13+M10+M8+M6</f>
        <v>26924</v>
      </c>
      <c r="O17" s="254"/>
    </row>
    <row r="18" spans="1:15" ht="4.5" customHeight="1" x14ac:dyDescent="0.2">
      <c r="A18" s="208"/>
      <c r="B18" s="208"/>
      <c r="C18" s="208"/>
      <c r="D18" s="208"/>
      <c r="E18" s="208"/>
      <c r="F18" s="208"/>
      <c r="G18" s="208"/>
      <c r="H18" s="208"/>
      <c r="I18" s="208"/>
      <c r="J18" s="208"/>
      <c r="K18" s="208"/>
      <c r="L18" s="208"/>
      <c r="M18" s="233"/>
    </row>
    <row r="19" spans="1:15" ht="18.75" customHeight="1" x14ac:dyDescent="0.2">
      <c r="C19" s="234">
        <v>1</v>
      </c>
      <c r="D19" s="234">
        <v>2</v>
      </c>
      <c r="E19" s="234">
        <v>3</v>
      </c>
      <c r="F19" s="234">
        <v>4</v>
      </c>
      <c r="G19" s="234">
        <v>5</v>
      </c>
      <c r="H19" s="234">
        <v>6</v>
      </c>
      <c r="I19" s="234">
        <v>7</v>
      </c>
      <c r="J19" s="234">
        <v>8</v>
      </c>
      <c r="K19" s="235" t="s">
        <v>139</v>
      </c>
      <c r="L19" s="236"/>
      <c r="M19" s="7"/>
    </row>
    <row r="20" spans="1:15" ht="18.75" customHeight="1" x14ac:dyDescent="0.2">
      <c r="A20" s="783" t="s">
        <v>372</v>
      </c>
      <c r="B20" s="783"/>
      <c r="C20" s="237">
        <v>1.2216849071010435E-2</v>
      </c>
      <c r="D20" s="237">
        <v>0.86931818181818177</v>
      </c>
      <c r="E20" s="237">
        <v>5.6214255823685312E-2</v>
      </c>
      <c r="F20" s="237">
        <v>1</v>
      </c>
      <c r="G20" s="237">
        <v>1.4052287581699347E-2</v>
      </c>
      <c r="H20" s="237">
        <v>1</v>
      </c>
      <c r="I20" s="237">
        <v>4.4750430292598967E-2</v>
      </c>
      <c r="J20" s="237">
        <v>1</v>
      </c>
      <c r="K20" s="237">
        <v>3.0378785481472107E-3</v>
      </c>
      <c r="L20" s="236"/>
      <c r="M20" s="7"/>
    </row>
    <row r="21" spans="1:15" ht="18.75" customHeight="1" x14ac:dyDescent="0.2">
      <c r="A21" s="783" t="s">
        <v>517</v>
      </c>
      <c r="B21" s="783"/>
      <c r="C21" s="237">
        <f>(C17-C6)/C17</f>
        <v>3.7093885904323359E-2</v>
      </c>
      <c r="D21" s="237">
        <f>(D17-D8)/D17</f>
        <v>0.79518815545959287</v>
      </c>
      <c r="E21" s="237">
        <f>(E17-E10)/E17</f>
        <v>1.1868940153794718E-2</v>
      </c>
      <c r="F21" s="237">
        <v>1</v>
      </c>
      <c r="G21" s="237">
        <f>(G17-G13)/G17</f>
        <v>1.6338964275823872E-2</v>
      </c>
      <c r="H21" s="237">
        <v>1</v>
      </c>
      <c r="I21" s="237">
        <f>(I17-I15)/I17</f>
        <v>5.3431115767417499E-2</v>
      </c>
      <c r="J21" s="237">
        <v>1</v>
      </c>
      <c r="K21" s="237">
        <f>M16/(M17-K17)</f>
        <v>5.8597539679459817E-3</v>
      </c>
      <c r="M21" s="7"/>
    </row>
    <row r="22" spans="1:15" ht="18.75" customHeight="1" x14ac:dyDescent="0.2">
      <c r="A22" s="252" t="s">
        <v>373</v>
      </c>
      <c r="B22" s="252"/>
      <c r="C22" s="237">
        <v>0.18765044479330192</v>
      </c>
      <c r="D22" s="237">
        <v>0</v>
      </c>
      <c r="E22" s="237">
        <v>0.3529693028593287</v>
      </c>
      <c r="F22" s="237">
        <v>0</v>
      </c>
      <c r="G22" s="237">
        <v>0.25450951321966891</v>
      </c>
      <c r="H22" s="237">
        <v>0</v>
      </c>
      <c r="I22" s="237">
        <v>8.2961072112316524E-3</v>
      </c>
      <c r="J22" s="237">
        <v>0</v>
      </c>
      <c r="K22" s="237">
        <v>2.1371105519833504E-2</v>
      </c>
      <c r="M22" s="7"/>
    </row>
    <row r="23" spans="1:15" ht="18.75" customHeight="1" x14ac:dyDescent="0.2">
      <c r="A23" s="252" t="s">
        <v>518</v>
      </c>
      <c r="B23" s="238"/>
      <c r="C23" s="237">
        <f>(M6-C6)/M6</f>
        <v>0.15129650507328071</v>
      </c>
      <c r="D23" s="237">
        <f>(M8-D8)/M8</f>
        <v>0</v>
      </c>
      <c r="E23" s="237">
        <f>(M10-E10)/M10</f>
        <v>0.37994335466275042</v>
      </c>
      <c r="F23" s="237">
        <v>0</v>
      </c>
      <c r="G23" s="237">
        <f>(M13-G13)/M13</f>
        <v>0.2956573468173706</v>
      </c>
      <c r="H23" s="237">
        <v>0</v>
      </c>
      <c r="I23" s="237">
        <f>(M15-I15)/M15</f>
        <v>2.7187079407806191E-2</v>
      </c>
      <c r="J23" s="237">
        <v>0</v>
      </c>
      <c r="K23" s="237">
        <f>K17/(M17-M16)</f>
        <v>4.3140477346580511E-2</v>
      </c>
      <c r="M23" s="7"/>
    </row>
    <row r="24" spans="1:15" x14ac:dyDescent="0.2">
      <c r="A24" s="22" t="s">
        <v>519</v>
      </c>
    </row>
    <row r="25" spans="1:15" ht="21" customHeight="1" x14ac:dyDescent="0.2">
      <c r="A25" s="784"/>
      <c r="B25" s="785"/>
      <c r="C25" s="785"/>
      <c r="D25" s="785"/>
      <c r="E25" s="785"/>
      <c r="F25" s="785"/>
      <c r="G25" s="785"/>
      <c r="H25" s="785"/>
      <c r="I25" s="785"/>
      <c r="J25" s="785"/>
      <c r="K25" s="785"/>
      <c r="L25" s="785"/>
      <c r="M25" s="785"/>
      <c r="N25" s="239"/>
    </row>
  </sheetData>
  <mergeCells count="9">
    <mergeCell ref="A21:B21"/>
    <mergeCell ref="A25:M25"/>
    <mergeCell ref="A1:M1"/>
    <mergeCell ref="A2:B3"/>
    <mergeCell ref="C2:L2"/>
    <mergeCell ref="M2:M3"/>
    <mergeCell ref="A4:A16"/>
    <mergeCell ref="A17:B17"/>
    <mergeCell ref="A20:B20"/>
  </mergeCells>
  <pageMargins left="0.39370078740157483" right="0.39370078740157483" top="0.78740157480314965" bottom="0.74803149606299213" header="0.31496062992125984" footer="0.31496062992125984"/>
  <pageSetup paperSize="9" orientation="landscape" r:id="rId1"/>
  <headerFooter>
    <oddHeader>&amp;C&amp;"Arial,Gras"&amp;12&amp;UANNEXE 7.m&amp;U : PMSI SSR - Année 2017 - Etude des fuites et attractivités par territoire de santé - Affections du système nerveux - Enfants et adolescents</oddHeader>
    <oddFooter>&amp;C&amp;8Soins de suite et de réadaptation (SSR) - Bilan PMSI 2017</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sheetPr>
  <dimension ref="A1:V103"/>
  <sheetViews>
    <sheetView topLeftCell="A70" zoomScaleNormal="100" workbookViewId="0">
      <selection activeCell="W102" sqref="W102"/>
    </sheetView>
  </sheetViews>
  <sheetFormatPr baseColWidth="10" defaultColWidth="11.42578125" defaultRowHeight="12.75" x14ac:dyDescent="0.2"/>
  <cols>
    <col min="1" max="1" width="2.85546875" style="308" customWidth="1"/>
    <col min="2" max="2" width="7.5703125" style="308" customWidth="1"/>
    <col min="3" max="3" width="21.140625" style="308" customWidth="1"/>
    <col min="4" max="4" width="8.140625" style="197" customWidth="1"/>
    <col min="5" max="5" width="7.28515625" style="308" customWidth="1"/>
    <col min="6" max="6" width="8.85546875" style="308" customWidth="1"/>
    <col min="7" max="7" width="8.140625" style="308" customWidth="1"/>
    <col min="8" max="8" width="7.28515625" style="308" customWidth="1"/>
    <col min="9" max="9" width="8.85546875" style="308" customWidth="1"/>
    <col min="10" max="10" width="8.140625" style="308" customWidth="1"/>
    <col min="11" max="11" width="7.28515625" style="308" customWidth="1"/>
    <col min="12" max="12" width="8.85546875" style="308" customWidth="1"/>
    <col min="13" max="13" width="8.140625" style="308" customWidth="1"/>
    <col min="14" max="14" width="7.28515625" style="308" customWidth="1"/>
    <col min="15" max="15" width="8.85546875" style="308" customWidth="1"/>
    <col min="16" max="16" width="8.140625" style="308" customWidth="1"/>
    <col min="17" max="17" width="7.28515625" style="308" customWidth="1"/>
    <col min="18" max="18" width="8.85546875" style="308" customWidth="1"/>
    <col min="19" max="16384" width="11.42578125" style="161"/>
  </cols>
  <sheetData>
    <row r="1" spans="1:21" s="381" customFormat="1" ht="46.5" customHeight="1" x14ac:dyDescent="0.2">
      <c r="A1" s="659" t="s">
        <v>112</v>
      </c>
      <c r="B1" s="659" t="s">
        <v>113</v>
      </c>
      <c r="C1" s="659" t="s">
        <v>114</v>
      </c>
      <c r="D1" s="805" t="s">
        <v>430</v>
      </c>
      <c r="E1" s="806"/>
      <c r="F1" s="806"/>
      <c r="G1" s="805" t="s">
        <v>431</v>
      </c>
      <c r="H1" s="806"/>
      <c r="I1" s="806"/>
      <c r="J1" s="805" t="s">
        <v>432</v>
      </c>
      <c r="K1" s="806"/>
      <c r="L1" s="806"/>
      <c r="M1" s="805" t="s">
        <v>433</v>
      </c>
      <c r="N1" s="806"/>
      <c r="O1" s="806"/>
      <c r="P1" s="805" t="s">
        <v>434</v>
      </c>
      <c r="Q1" s="806"/>
      <c r="R1" s="806"/>
    </row>
    <row r="2" spans="1:21" ht="56.25" x14ac:dyDescent="0.2">
      <c r="A2" s="660"/>
      <c r="B2" s="660"/>
      <c r="C2" s="660"/>
      <c r="D2" s="378" t="s">
        <v>115</v>
      </c>
      <c r="E2" s="380" t="s">
        <v>235</v>
      </c>
      <c r="F2" s="379" t="s">
        <v>435</v>
      </c>
      <c r="G2" s="378" t="s">
        <v>115</v>
      </c>
      <c r="H2" s="380" t="s">
        <v>235</v>
      </c>
      <c r="I2" s="379" t="s">
        <v>435</v>
      </c>
      <c r="J2" s="378" t="s">
        <v>115</v>
      </c>
      <c r="K2" s="380" t="s">
        <v>235</v>
      </c>
      <c r="L2" s="379" t="s">
        <v>435</v>
      </c>
      <c r="M2" s="378" t="s">
        <v>115</v>
      </c>
      <c r="N2" s="380" t="s">
        <v>235</v>
      </c>
      <c r="O2" s="379" t="s">
        <v>435</v>
      </c>
      <c r="P2" s="378" t="s">
        <v>115</v>
      </c>
      <c r="Q2" s="380" t="s">
        <v>235</v>
      </c>
      <c r="R2" s="379" t="s">
        <v>435</v>
      </c>
    </row>
    <row r="3" spans="1:21" x14ac:dyDescent="0.2">
      <c r="A3" s="267" t="s">
        <v>21</v>
      </c>
      <c r="B3" s="267" t="s">
        <v>20</v>
      </c>
      <c r="C3" s="267" t="s">
        <v>165</v>
      </c>
      <c r="D3" s="392">
        <v>18597</v>
      </c>
      <c r="E3" s="393">
        <v>0.28305074400000002</v>
      </c>
      <c r="F3" s="393">
        <v>0.84556648899999998</v>
      </c>
      <c r="G3" s="392">
        <v>239</v>
      </c>
      <c r="H3" s="393">
        <v>3.637637E-3</v>
      </c>
      <c r="I3" s="393">
        <v>0.67782426799999995</v>
      </c>
      <c r="J3" s="392">
        <v>335</v>
      </c>
      <c r="K3" s="393">
        <v>5.0987790000000003E-3</v>
      </c>
      <c r="L3" s="393">
        <v>0.48358209000000002</v>
      </c>
      <c r="M3" s="392">
        <v>5171</v>
      </c>
      <c r="N3" s="393">
        <v>7.8703844999999995E-2</v>
      </c>
      <c r="O3" s="393">
        <v>0.82595242700000004</v>
      </c>
      <c r="P3" s="392">
        <v>4339</v>
      </c>
      <c r="Q3" s="393">
        <v>6.6040608000000001E-2</v>
      </c>
      <c r="R3" s="393">
        <v>0.82576630600000001</v>
      </c>
      <c r="U3" s="607"/>
    </row>
    <row r="4" spans="1:21" x14ac:dyDescent="0.2">
      <c r="A4" s="267" t="s">
        <v>21</v>
      </c>
      <c r="B4" s="267" t="s">
        <v>22</v>
      </c>
      <c r="C4" s="26" t="s">
        <v>449</v>
      </c>
      <c r="D4" s="392">
        <v>1869</v>
      </c>
      <c r="E4" s="393">
        <v>0.182394847</v>
      </c>
      <c r="F4" s="393">
        <v>0</v>
      </c>
      <c r="G4" s="392">
        <v>76</v>
      </c>
      <c r="H4" s="393">
        <v>7.4168050000000003E-3</v>
      </c>
      <c r="I4" s="393">
        <v>0</v>
      </c>
      <c r="J4" s="392">
        <v>22</v>
      </c>
      <c r="K4" s="394">
        <v>2.1469700000000002E-3</v>
      </c>
      <c r="L4" s="393">
        <v>0</v>
      </c>
      <c r="M4" s="392">
        <v>639</v>
      </c>
      <c r="N4" s="393">
        <v>6.2359715000000003E-2</v>
      </c>
      <c r="O4" s="393">
        <v>0</v>
      </c>
      <c r="P4" s="392">
        <v>1094</v>
      </c>
      <c r="Q4" s="393">
        <v>0.10676295500000001</v>
      </c>
      <c r="R4" s="393">
        <v>0</v>
      </c>
      <c r="U4" s="607"/>
    </row>
    <row r="5" spans="1:21" x14ac:dyDescent="0.2">
      <c r="A5" s="267" t="s">
        <v>21</v>
      </c>
      <c r="B5" s="267" t="s">
        <v>27</v>
      </c>
      <c r="C5" s="267" t="s">
        <v>166</v>
      </c>
      <c r="D5" s="392">
        <v>550</v>
      </c>
      <c r="E5" s="393">
        <v>0.155675064</v>
      </c>
      <c r="F5" s="393">
        <v>0</v>
      </c>
      <c r="G5" s="392">
        <v>0</v>
      </c>
      <c r="H5" s="393">
        <v>0</v>
      </c>
      <c r="I5" s="393">
        <v>0</v>
      </c>
      <c r="J5" s="392">
        <v>19</v>
      </c>
      <c r="K5" s="394">
        <v>5.3778660000000002E-3</v>
      </c>
      <c r="L5" s="393">
        <v>0</v>
      </c>
      <c r="M5" s="392">
        <v>104</v>
      </c>
      <c r="N5" s="393">
        <v>2.9436739E-2</v>
      </c>
      <c r="O5" s="393">
        <v>0</v>
      </c>
      <c r="P5" s="392">
        <v>232</v>
      </c>
      <c r="Q5" s="393">
        <v>6.5666572000000006E-2</v>
      </c>
      <c r="R5" s="393">
        <v>0</v>
      </c>
      <c r="U5" s="607"/>
    </row>
    <row r="6" spans="1:21" x14ac:dyDescent="0.2">
      <c r="A6" s="267" t="s">
        <v>21</v>
      </c>
      <c r="B6" s="267" t="s">
        <v>28</v>
      </c>
      <c r="C6" s="267" t="s">
        <v>167</v>
      </c>
      <c r="D6" s="392">
        <v>2190</v>
      </c>
      <c r="E6" s="393">
        <v>0.20158321100000001</v>
      </c>
      <c r="F6" s="393">
        <v>0</v>
      </c>
      <c r="G6" s="392">
        <v>0</v>
      </c>
      <c r="H6" s="393">
        <v>0</v>
      </c>
      <c r="I6" s="393">
        <v>0</v>
      </c>
      <c r="J6" s="392">
        <v>60</v>
      </c>
      <c r="K6" s="393">
        <v>5.5228279999999996E-3</v>
      </c>
      <c r="L6" s="393">
        <v>0</v>
      </c>
      <c r="M6" s="392">
        <v>446</v>
      </c>
      <c r="N6" s="393">
        <v>4.1053019000000003E-2</v>
      </c>
      <c r="O6" s="393">
        <v>0</v>
      </c>
      <c r="P6" s="392">
        <v>1665</v>
      </c>
      <c r="Q6" s="393">
        <v>0.15325846800000001</v>
      </c>
      <c r="R6" s="393">
        <v>0</v>
      </c>
      <c r="U6" s="607"/>
    </row>
    <row r="7" spans="1:21" x14ac:dyDescent="0.2">
      <c r="A7" s="267" t="s">
        <v>21</v>
      </c>
      <c r="B7" s="267" t="s">
        <v>29</v>
      </c>
      <c r="C7" s="267" t="s">
        <v>168</v>
      </c>
      <c r="D7" s="392">
        <v>1033</v>
      </c>
      <c r="E7" s="393">
        <v>0.197363393</v>
      </c>
      <c r="F7" s="393">
        <v>0</v>
      </c>
      <c r="G7" s="392">
        <v>0</v>
      </c>
      <c r="H7" s="393">
        <v>0</v>
      </c>
      <c r="I7" s="393">
        <v>0</v>
      </c>
      <c r="J7" s="392">
        <v>34</v>
      </c>
      <c r="K7" s="393">
        <v>6.4959880000000003E-3</v>
      </c>
      <c r="L7" s="393">
        <v>0</v>
      </c>
      <c r="M7" s="392">
        <v>284</v>
      </c>
      <c r="N7" s="393">
        <v>5.4260603999999997E-2</v>
      </c>
      <c r="O7" s="393">
        <v>0</v>
      </c>
      <c r="P7" s="392">
        <v>287</v>
      </c>
      <c r="Q7" s="393">
        <v>5.4833778999999999E-2</v>
      </c>
      <c r="R7" s="393">
        <v>0</v>
      </c>
      <c r="U7" s="607"/>
    </row>
    <row r="8" spans="1:21" x14ac:dyDescent="0.2">
      <c r="A8" s="267" t="s">
        <v>21</v>
      </c>
      <c r="B8" s="267" t="s">
        <v>30</v>
      </c>
      <c r="C8" s="26" t="s">
        <v>461</v>
      </c>
      <c r="D8" s="392">
        <v>1102</v>
      </c>
      <c r="E8" s="393">
        <v>4.8610498000000002E-2</v>
      </c>
      <c r="F8" s="393">
        <v>0</v>
      </c>
      <c r="G8" s="392">
        <v>0</v>
      </c>
      <c r="H8" s="393">
        <v>0</v>
      </c>
      <c r="I8" s="393">
        <v>0</v>
      </c>
      <c r="J8" s="392">
        <v>225</v>
      </c>
      <c r="K8" s="393">
        <v>9.9250109999999992E-3</v>
      </c>
      <c r="L8" s="393">
        <v>0</v>
      </c>
      <c r="M8" s="392">
        <v>1544</v>
      </c>
      <c r="N8" s="393">
        <v>6.8107631000000002E-2</v>
      </c>
      <c r="O8" s="393">
        <v>0</v>
      </c>
      <c r="P8" s="392">
        <v>2775</v>
      </c>
      <c r="Q8" s="393">
        <v>0.12240846900000001</v>
      </c>
      <c r="R8" s="393">
        <v>0</v>
      </c>
      <c r="U8" s="607"/>
    </row>
    <row r="9" spans="1:21" x14ac:dyDescent="0.2">
      <c r="A9" s="267" t="s">
        <v>21</v>
      </c>
      <c r="B9" s="267" t="s">
        <v>37</v>
      </c>
      <c r="C9" s="267" t="s">
        <v>169</v>
      </c>
      <c r="D9" s="392">
        <v>2475</v>
      </c>
      <c r="E9" s="393">
        <v>0.14194769400000001</v>
      </c>
      <c r="F9" s="393">
        <v>0.74747474700000005</v>
      </c>
      <c r="G9" s="392">
        <v>118</v>
      </c>
      <c r="H9" s="393">
        <v>6.7676070000000001E-3</v>
      </c>
      <c r="I9" s="393">
        <v>0.74576271199999999</v>
      </c>
      <c r="J9" s="392">
        <v>237</v>
      </c>
      <c r="K9" s="393">
        <v>1.3592567E-2</v>
      </c>
      <c r="L9" s="393">
        <v>0.30379746800000001</v>
      </c>
      <c r="M9" s="392">
        <v>1237</v>
      </c>
      <c r="N9" s="393">
        <v>7.0945171000000001E-2</v>
      </c>
      <c r="O9" s="393">
        <v>0.65238480200000004</v>
      </c>
      <c r="P9" s="392">
        <v>1528</v>
      </c>
      <c r="Q9" s="393">
        <v>8.7634778999999996E-2</v>
      </c>
      <c r="R9" s="393">
        <v>0.78468586399999996</v>
      </c>
      <c r="U9" s="607"/>
    </row>
    <row r="10" spans="1:21" x14ac:dyDescent="0.2">
      <c r="A10" s="26" t="s">
        <v>21</v>
      </c>
      <c r="B10" s="26" t="s">
        <v>317</v>
      </c>
      <c r="C10" s="26" t="s">
        <v>318</v>
      </c>
      <c r="D10" s="392">
        <v>273</v>
      </c>
      <c r="E10" s="393">
        <v>0.107395751</v>
      </c>
      <c r="F10" s="393">
        <v>0.98168498199999998</v>
      </c>
      <c r="G10" s="392">
        <v>0</v>
      </c>
      <c r="H10" s="393">
        <v>0</v>
      </c>
      <c r="I10" s="393">
        <v>0</v>
      </c>
      <c r="J10" s="392">
        <v>0</v>
      </c>
      <c r="K10" s="393">
        <v>0</v>
      </c>
      <c r="L10" s="393">
        <v>0</v>
      </c>
      <c r="M10" s="392">
        <v>0</v>
      </c>
      <c r="N10" s="393">
        <v>0</v>
      </c>
      <c r="O10" s="393">
        <v>0</v>
      </c>
      <c r="P10" s="392">
        <v>0</v>
      </c>
      <c r="Q10" s="393">
        <v>0</v>
      </c>
      <c r="R10" s="393">
        <v>0</v>
      </c>
      <c r="U10" s="607"/>
    </row>
    <row r="11" spans="1:21" x14ac:dyDescent="0.2">
      <c r="A11" s="267" t="s">
        <v>21</v>
      </c>
      <c r="B11" s="267" t="s">
        <v>38</v>
      </c>
      <c r="C11" s="267" t="s">
        <v>170</v>
      </c>
      <c r="D11" s="392">
        <v>1803</v>
      </c>
      <c r="E11" s="393">
        <v>0.175406168</v>
      </c>
      <c r="F11" s="393">
        <v>0</v>
      </c>
      <c r="G11" s="392">
        <v>11</v>
      </c>
      <c r="H11" s="393">
        <v>1.070143E-3</v>
      </c>
      <c r="I11" s="393">
        <v>0</v>
      </c>
      <c r="J11" s="392">
        <v>177</v>
      </c>
      <c r="K11" s="393">
        <v>1.7219574000000001E-2</v>
      </c>
      <c r="L11" s="393">
        <v>0</v>
      </c>
      <c r="M11" s="392">
        <v>599</v>
      </c>
      <c r="N11" s="393">
        <v>5.8274151000000003E-2</v>
      </c>
      <c r="O11" s="393">
        <v>0</v>
      </c>
      <c r="P11" s="392">
        <v>550</v>
      </c>
      <c r="Q11" s="393">
        <v>5.3507151000000003E-2</v>
      </c>
      <c r="R11" s="393">
        <v>0</v>
      </c>
      <c r="U11" s="607"/>
    </row>
    <row r="12" spans="1:21" x14ac:dyDescent="0.2">
      <c r="A12" s="275" t="s">
        <v>21</v>
      </c>
      <c r="B12" s="267" t="s">
        <v>40</v>
      </c>
      <c r="C12" s="26" t="s">
        <v>367</v>
      </c>
      <c r="D12" s="392">
        <v>2601</v>
      </c>
      <c r="E12" s="393">
        <v>5.6334062999999997E-2</v>
      </c>
      <c r="F12" s="393">
        <v>0.91234140699999999</v>
      </c>
      <c r="G12" s="392">
        <v>0</v>
      </c>
      <c r="H12" s="393">
        <v>0</v>
      </c>
      <c r="I12" s="393">
        <v>0</v>
      </c>
      <c r="J12" s="392">
        <v>77</v>
      </c>
      <c r="K12" s="393">
        <v>1.6677129999999999E-3</v>
      </c>
      <c r="L12" s="393">
        <v>1</v>
      </c>
      <c r="M12" s="392">
        <v>475</v>
      </c>
      <c r="N12" s="393">
        <v>1.0287843E-2</v>
      </c>
      <c r="O12" s="393">
        <v>0.87368421100000004</v>
      </c>
      <c r="P12" s="392">
        <v>881</v>
      </c>
      <c r="Q12" s="393">
        <v>1.9081240999999999E-2</v>
      </c>
      <c r="R12" s="393">
        <v>0.89216799099999999</v>
      </c>
      <c r="U12" s="607"/>
    </row>
    <row r="13" spans="1:21" x14ac:dyDescent="0.2">
      <c r="A13" s="275" t="s">
        <v>21</v>
      </c>
      <c r="B13" s="267" t="s">
        <v>41</v>
      </c>
      <c r="C13" s="26" t="s">
        <v>450</v>
      </c>
      <c r="D13" s="392">
        <v>3182</v>
      </c>
      <c r="E13" s="393">
        <v>8.9206616000000002E-2</v>
      </c>
      <c r="F13" s="393">
        <v>0</v>
      </c>
      <c r="G13" s="392">
        <v>96</v>
      </c>
      <c r="H13" s="393">
        <v>2.6913369999999998E-3</v>
      </c>
      <c r="I13" s="393">
        <v>0</v>
      </c>
      <c r="J13" s="392">
        <v>203</v>
      </c>
      <c r="K13" s="393">
        <v>5.6910570000000002E-3</v>
      </c>
      <c r="L13" s="393">
        <v>0</v>
      </c>
      <c r="M13" s="392">
        <v>1186</v>
      </c>
      <c r="N13" s="393">
        <v>3.3249228999999998E-2</v>
      </c>
      <c r="O13" s="393">
        <v>0</v>
      </c>
      <c r="P13" s="392">
        <v>7023</v>
      </c>
      <c r="Q13" s="393">
        <v>0.19688814099999999</v>
      </c>
      <c r="R13" s="393">
        <v>0.74953723500000002</v>
      </c>
      <c r="U13" s="607"/>
    </row>
    <row r="14" spans="1:21" x14ac:dyDescent="0.2">
      <c r="A14" s="267" t="s">
        <v>21</v>
      </c>
      <c r="B14" s="267" t="s">
        <v>42</v>
      </c>
      <c r="C14" s="26" t="s">
        <v>405</v>
      </c>
      <c r="D14" s="392">
        <v>14620</v>
      </c>
      <c r="E14" s="393">
        <v>0.32925703200000001</v>
      </c>
      <c r="F14" s="393">
        <v>1</v>
      </c>
      <c r="G14" s="392">
        <v>0</v>
      </c>
      <c r="H14" s="393">
        <v>0</v>
      </c>
      <c r="I14" s="393">
        <v>0</v>
      </c>
      <c r="J14" s="392">
        <v>487</v>
      </c>
      <c r="K14" s="393">
        <v>1.0967727E-2</v>
      </c>
      <c r="L14" s="393">
        <v>1</v>
      </c>
      <c r="M14" s="392">
        <v>2789</v>
      </c>
      <c r="N14" s="393">
        <v>6.2811070999999996E-2</v>
      </c>
      <c r="O14" s="393">
        <v>1</v>
      </c>
      <c r="P14" s="392">
        <v>72</v>
      </c>
      <c r="Q14" s="393">
        <v>1.6215120000000001E-3</v>
      </c>
      <c r="R14" s="393">
        <v>1</v>
      </c>
      <c r="U14" s="607"/>
    </row>
    <row r="15" spans="1:21" x14ac:dyDescent="0.2">
      <c r="A15" s="267" t="s">
        <v>21</v>
      </c>
      <c r="B15" s="267" t="s">
        <v>256</v>
      </c>
      <c r="C15" s="26" t="s">
        <v>451</v>
      </c>
      <c r="D15" s="392">
        <v>0</v>
      </c>
      <c r="E15" s="393">
        <v>0</v>
      </c>
      <c r="F15" s="393">
        <v>0</v>
      </c>
      <c r="G15" s="392">
        <v>0</v>
      </c>
      <c r="H15" s="393">
        <v>0</v>
      </c>
      <c r="I15" s="393">
        <v>0</v>
      </c>
      <c r="J15" s="392">
        <v>0</v>
      </c>
      <c r="K15" s="393">
        <v>0</v>
      </c>
      <c r="L15" s="393">
        <v>0</v>
      </c>
      <c r="M15" s="392">
        <v>0</v>
      </c>
      <c r="N15" s="393">
        <v>0</v>
      </c>
      <c r="O15" s="393">
        <v>0</v>
      </c>
      <c r="P15" s="392">
        <v>12544</v>
      </c>
      <c r="Q15" s="393">
        <v>0.98562112000000002</v>
      </c>
      <c r="R15" s="393">
        <v>1</v>
      </c>
      <c r="U15" s="607"/>
    </row>
    <row r="16" spans="1:21" ht="13.5" thickBot="1" x14ac:dyDescent="0.25">
      <c r="A16" s="30" t="s">
        <v>21</v>
      </c>
      <c r="B16" s="30" t="s">
        <v>47</v>
      </c>
      <c r="C16" s="28" t="s">
        <v>357</v>
      </c>
      <c r="D16" s="395">
        <v>9636</v>
      </c>
      <c r="E16" s="178">
        <v>0.22443750900000001</v>
      </c>
      <c r="F16" s="178">
        <v>0.71720631000000001</v>
      </c>
      <c r="G16" s="395">
        <v>156</v>
      </c>
      <c r="H16" s="178">
        <v>3.6334840000000002E-3</v>
      </c>
      <c r="I16" s="178">
        <v>0.75</v>
      </c>
      <c r="J16" s="395">
        <v>349</v>
      </c>
      <c r="K16" s="178">
        <v>8.1287559999999991E-3</v>
      </c>
      <c r="L16" s="178">
        <v>0.75071633199999999</v>
      </c>
      <c r="M16" s="395">
        <v>11813</v>
      </c>
      <c r="N16" s="178">
        <v>0.27514324299999998</v>
      </c>
      <c r="O16" s="178">
        <v>0.93354778599999999</v>
      </c>
      <c r="P16" s="395">
        <v>1705</v>
      </c>
      <c r="Q16" s="178">
        <v>3.9712115999999999E-2</v>
      </c>
      <c r="R16" s="178">
        <v>0.88152492699999996</v>
      </c>
      <c r="U16" s="607"/>
    </row>
    <row r="17" spans="1:22" s="391" customFormat="1" ht="21.75" customHeight="1" thickTop="1" x14ac:dyDescent="0.2">
      <c r="A17" s="809" t="s">
        <v>140</v>
      </c>
      <c r="B17" s="810"/>
      <c r="C17" s="810"/>
      <c r="D17" s="400">
        <v>59931</v>
      </c>
      <c r="E17" s="401">
        <v>0.18138263743447575</v>
      </c>
      <c r="F17" s="401">
        <v>0.69658440539954281</v>
      </c>
      <c r="G17" s="400">
        <v>696</v>
      </c>
      <c r="H17" s="401">
        <v>2.1064610244179993E-3</v>
      </c>
      <c r="I17" s="401">
        <v>0.5272988505747126</v>
      </c>
      <c r="J17" s="400">
        <v>2225</v>
      </c>
      <c r="K17" s="401">
        <v>6.7340169243247823E-3</v>
      </c>
      <c r="L17" s="401">
        <v>0.47640449438202248</v>
      </c>
      <c r="M17" s="400">
        <v>26287</v>
      </c>
      <c r="N17" s="401">
        <v>7.9558248489764297E-2</v>
      </c>
      <c r="O17" s="401">
        <v>0.73458363449613873</v>
      </c>
      <c r="P17" s="400">
        <v>34695</v>
      </c>
      <c r="Q17" s="401">
        <v>0.10500526615256105</v>
      </c>
      <c r="R17" s="401">
        <v>0.71915261565067012</v>
      </c>
      <c r="U17" s="161"/>
      <c r="V17" s="161"/>
    </row>
    <row r="18" spans="1:22" x14ac:dyDescent="0.2">
      <c r="A18" s="29" t="s">
        <v>26</v>
      </c>
      <c r="B18" s="29" t="s">
        <v>24</v>
      </c>
      <c r="C18" s="10" t="s">
        <v>452</v>
      </c>
      <c r="D18" s="216">
        <v>5327</v>
      </c>
      <c r="E18" s="175">
        <v>0.29216256200000001</v>
      </c>
      <c r="F18" s="175">
        <v>0.58269194700000004</v>
      </c>
      <c r="G18" s="216">
        <v>143</v>
      </c>
      <c r="H18" s="175">
        <v>7.8429220000000004E-3</v>
      </c>
      <c r="I18" s="175">
        <v>0.41258741300000001</v>
      </c>
      <c r="J18" s="216">
        <v>141</v>
      </c>
      <c r="K18" s="175">
        <v>7.7332310000000001E-3</v>
      </c>
      <c r="L18" s="175">
        <v>0</v>
      </c>
      <c r="M18" s="216">
        <v>559</v>
      </c>
      <c r="N18" s="175">
        <v>3.0658695999999999E-2</v>
      </c>
      <c r="O18" s="175">
        <v>0.49731663700000001</v>
      </c>
      <c r="P18" s="216">
        <v>3441</v>
      </c>
      <c r="Q18" s="175">
        <v>0.188723743</v>
      </c>
      <c r="R18" s="175">
        <v>0.89189189199999996</v>
      </c>
      <c r="U18" s="607"/>
    </row>
    <row r="19" spans="1:22" x14ac:dyDescent="0.2">
      <c r="A19" s="29" t="s">
        <v>26</v>
      </c>
      <c r="B19" s="29" t="s">
        <v>35</v>
      </c>
      <c r="C19" s="10" t="s">
        <v>236</v>
      </c>
      <c r="D19" s="216">
        <v>13610</v>
      </c>
      <c r="E19" s="175">
        <v>0.30700864</v>
      </c>
      <c r="F19" s="175">
        <v>0.52703894200000001</v>
      </c>
      <c r="G19" s="216">
        <v>188</v>
      </c>
      <c r="H19" s="175">
        <v>4.2408250000000002E-3</v>
      </c>
      <c r="I19" s="175">
        <v>0.82978723399999998</v>
      </c>
      <c r="J19" s="216">
        <v>251</v>
      </c>
      <c r="K19" s="175">
        <v>5.6619519999999996E-3</v>
      </c>
      <c r="L19" s="175">
        <v>0.73705179300000001</v>
      </c>
      <c r="M19" s="216">
        <v>3010</v>
      </c>
      <c r="N19" s="175">
        <v>6.7898310000000003E-2</v>
      </c>
      <c r="O19" s="175">
        <v>0.66843853799999997</v>
      </c>
      <c r="P19" s="216">
        <v>3619</v>
      </c>
      <c r="Q19" s="175">
        <v>8.1635875999999996E-2</v>
      </c>
      <c r="R19" s="175">
        <v>0.92594639400000001</v>
      </c>
      <c r="U19" s="607"/>
    </row>
    <row r="20" spans="1:22" x14ac:dyDescent="0.2">
      <c r="A20" s="29" t="s">
        <v>26</v>
      </c>
      <c r="B20" s="29" t="s">
        <v>39</v>
      </c>
      <c r="C20" s="29" t="s">
        <v>172</v>
      </c>
      <c r="D20" s="216">
        <v>3871</v>
      </c>
      <c r="E20" s="175">
        <v>0.212190977</v>
      </c>
      <c r="F20" s="175">
        <v>0</v>
      </c>
      <c r="G20" s="216">
        <v>0</v>
      </c>
      <c r="H20" s="175">
        <v>0</v>
      </c>
      <c r="I20" s="177">
        <v>0</v>
      </c>
      <c r="J20" s="216">
        <v>0</v>
      </c>
      <c r="K20" s="175">
        <v>0</v>
      </c>
      <c r="L20" s="175">
        <v>0</v>
      </c>
      <c r="M20" s="216">
        <v>957</v>
      </c>
      <c r="N20" s="175">
        <v>5.2458477000000003E-2</v>
      </c>
      <c r="O20" s="175">
        <v>0</v>
      </c>
      <c r="P20" s="216">
        <v>1261</v>
      </c>
      <c r="Q20" s="175">
        <v>6.9122402999999999E-2</v>
      </c>
      <c r="R20" s="175">
        <v>0</v>
      </c>
      <c r="U20" s="607"/>
    </row>
    <row r="21" spans="1:22" x14ac:dyDescent="0.2">
      <c r="A21" s="29" t="s">
        <v>26</v>
      </c>
      <c r="B21" s="29" t="s">
        <v>43</v>
      </c>
      <c r="C21" s="29" t="s">
        <v>173</v>
      </c>
      <c r="D21" s="216">
        <v>2709</v>
      </c>
      <c r="E21" s="175">
        <v>8.7145339000000002E-2</v>
      </c>
      <c r="F21" s="175">
        <v>0</v>
      </c>
      <c r="G21" s="216">
        <v>161</v>
      </c>
      <c r="H21" s="175">
        <v>5.1791800000000002E-3</v>
      </c>
      <c r="I21" s="175">
        <v>0</v>
      </c>
      <c r="J21" s="216">
        <v>243</v>
      </c>
      <c r="K21" s="175">
        <v>7.8170240000000005E-3</v>
      </c>
      <c r="L21" s="175">
        <v>0</v>
      </c>
      <c r="M21" s="216">
        <v>2032</v>
      </c>
      <c r="N21" s="175">
        <v>6.5367045999999998E-2</v>
      </c>
      <c r="O21" s="175">
        <v>0</v>
      </c>
      <c r="P21" s="216">
        <v>3560</v>
      </c>
      <c r="Q21" s="175">
        <v>0.11452100599999999</v>
      </c>
      <c r="R21" s="175">
        <v>0</v>
      </c>
      <c r="U21" s="607"/>
    </row>
    <row r="22" spans="1:22" x14ac:dyDescent="0.2">
      <c r="A22" s="29" t="s">
        <v>26</v>
      </c>
      <c r="B22" s="29" t="s">
        <v>44</v>
      </c>
      <c r="C22" s="29" t="s">
        <v>174</v>
      </c>
      <c r="D22" s="216">
        <v>9038</v>
      </c>
      <c r="E22" s="175">
        <v>0.13553272799999999</v>
      </c>
      <c r="F22" s="175">
        <v>1</v>
      </c>
      <c r="G22" s="216">
        <v>0</v>
      </c>
      <c r="H22" s="175">
        <v>0</v>
      </c>
      <c r="I22" s="175">
        <v>0</v>
      </c>
      <c r="J22" s="216">
        <v>735</v>
      </c>
      <c r="K22" s="175">
        <v>1.1021969E-2</v>
      </c>
      <c r="L22" s="175">
        <v>1</v>
      </c>
      <c r="M22" s="216">
        <v>37</v>
      </c>
      <c r="N22" s="175">
        <v>5.5484700000000002E-4</v>
      </c>
      <c r="O22" s="175">
        <v>1</v>
      </c>
      <c r="P22" s="216">
        <v>1099</v>
      </c>
      <c r="Q22" s="175">
        <v>1.6480468000000002E-2</v>
      </c>
      <c r="R22" s="175">
        <v>1</v>
      </c>
      <c r="U22" s="607"/>
    </row>
    <row r="23" spans="1:22" ht="13.5" thickBot="1" x14ac:dyDescent="0.25">
      <c r="A23" s="30" t="s">
        <v>26</v>
      </c>
      <c r="B23" s="30" t="s">
        <v>46</v>
      </c>
      <c r="C23" s="198" t="s">
        <v>222</v>
      </c>
      <c r="D23" s="395">
        <v>12524</v>
      </c>
      <c r="E23" s="178">
        <v>0.27803307799999999</v>
      </c>
      <c r="F23" s="178">
        <v>0.89061002899999997</v>
      </c>
      <c r="G23" s="395">
        <v>66</v>
      </c>
      <c r="H23" s="178">
        <v>1.465201E-3</v>
      </c>
      <c r="I23" s="178">
        <v>0.65151515199999999</v>
      </c>
      <c r="J23" s="395">
        <v>118</v>
      </c>
      <c r="K23" s="178">
        <v>2.6196029999999999E-3</v>
      </c>
      <c r="L23" s="178">
        <v>0.51694915299999999</v>
      </c>
      <c r="M23" s="395">
        <v>2381</v>
      </c>
      <c r="N23" s="178">
        <v>5.2858253000000001E-2</v>
      </c>
      <c r="O23" s="178">
        <v>0.66316673699999995</v>
      </c>
      <c r="P23" s="395">
        <v>1560</v>
      </c>
      <c r="Q23" s="178">
        <v>3.4632034999999999E-2</v>
      </c>
      <c r="R23" s="178">
        <v>0.51474359000000003</v>
      </c>
      <c r="U23" s="607"/>
    </row>
    <row r="24" spans="1:22" s="391" customFormat="1" ht="21.75" customHeight="1" thickTop="1" x14ac:dyDescent="0.2">
      <c r="A24" s="809" t="s">
        <v>141</v>
      </c>
      <c r="B24" s="810"/>
      <c r="C24" s="810"/>
      <c r="D24" s="400">
        <v>47079</v>
      </c>
      <c r="E24" s="401">
        <v>0.21052843401617902</v>
      </c>
      <c r="F24" s="401">
        <v>0.64718876781579893</v>
      </c>
      <c r="G24" s="400">
        <v>558</v>
      </c>
      <c r="H24" s="401">
        <v>2.4952710588803479E-3</v>
      </c>
      <c r="I24" s="401">
        <v>0.46236559139784944</v>
      </c>
      <c r="J24" s="400">
        <v>1488</v>
      </c>
      <c r="K24" s="401">
        <v>6.6540561570142603E-3</v>
      </c>
      <c r="L24" s="401">
        <v>0.65927419354838712</v>
      </c>
      <c r="M24" s="400">
        <v>8976</v>
      </c>
      <c r="N24" s="401">
        <v>4.0138983914892477E-2</v>
      </c>
      <c r="O24" s="401">
        <v>0.43516042780748665</v>
      </c>
      <c r="P24" s="400">
        <v>14540</v>
      </c>
      <c r="Q24" s="401">
        <v>6.5020145512760322E-2</v>
      </c>
      <c r="R24" s="401">
        <v>0.57235213204951862</v>
      </c>
      <c r="U24" s="161"/>
      <c r="V24" s="161"/>
    </row>
    <row r="25" spans="1:22" x14ac:dyDescent="0.2">
      <c r="A25" s="29" t="s">
        <v>34</v>
      </c>
      <c r="B25" s="29" t="s">
        <v>32</v>
      </c>
      <c r="C25" s="10" t="s">
        <v>247</v>
      </c>
      <c r="D25" s="216">
        <v>2336</v>
      </c>
      <c r="E25" s="175">
        <v>0.110721395</v>
      </c>
      <c r="F25" s="175">
        <v>1</v>
      </c>
      <c r="G25" s="216">
        <v>5</v>
      </c>
      <c r="H25" s="175">
        <v>2.36989E-4</v>
      </c>
      <c r="I25" s="175">
        <v>1</v>
      </c>
      <c r="J25" s="216">
        <v>331</v>
      </c>
      <c r="K25" s="175">
        <v>1.5688691000000001E-2</v>
      </c>
      <c r="L25" s="175">
        <v>1</v>
      </c>
      <c r="M25" s="216">
        <v>6284</v>
      </c>
      <c r="N25" s="175">
        <v>0.29784813700000001</v>
      </c>
      <c r="O25" s="175">
        <v>0.99522597099999999</v>
      </c>
      <c r="P25" s="216">
        <v>1386</v>
      </c>
      <c r="Q25" s="175">
        <v>6.5693430999999997E-2</v>
      </c>
      <c r="R25" s="175">
        <v>0.90043289999999998</v>
      </c>
      <c r="U25" s="607"/>
    </row>
    <row r="26" spans="1:22" x14ac:dyDescent="0.2">
      <c r="A26" s="29" t="s">
        <v>34</v>
      </c>
      <c r="B26" s="29" t="s">
        <v>36</v>
      </c>
      <c r="C26" s="10" t="s">
        <v>221</v>
      </c>
      <c r="D26" s="216">
        <v>1078</v>
      </c>
      <c r="E26" s="175">
        <v>7.8382898000000006E-2</v>
      </c>
      <c r="F26" s="175">
        <v>0</v>
      </c>
      <c r="G26" s="216">
        <v>167</v>
      </c>
      <c r="H26" s="175">
        <v>1.2142805E-2</v>
      </c>
      <c r="I26" s="175">
        <v>0</v>
      </c>
      <c r="J26" s="216">
        <v>0</v>
      </c>
      <c r="K26" s="175">
        <v>0</v>
      </c>
      <c r="L26" s="175">
        <v>0</v>
      </c>
      <c r="M26" s="216">
        <v>743</v>
      </c>
      <c r="N26" s="175">
        <v>5.4024575999999998E-2</v>
      </c>
      <c r="O26" s="175">
        <v>0</v>
      </c>
      <c r="P26" s="216">
        <v>796</v>
      </c>
      <c r="Q26" s="175">
        <v>5.7878280999999997E-2</v>
      </c>
      <c r="R26" s="175">
        <v>0</v>
      </c>
      <c r="U26" s="607"/>
    </row>
    <row r="27" spans="1:22" x14ac:dyDescent="0.2">
      <c r="A27" s="29" t="s">
        <v>34</v>
      </c>
      <c r="B27" s="29" t="s">
        <v>90</v>
      </c>
      <c r="C27" s="10" t="s">
        <v>345</v>
      </c>
      <c r="D27" s="216">
        <v>0</v>
      </c>
      <c r="E27" s="175">
        <v>0</v>
      </c>
      <c r="F27" s="175">
        <v>0</v>
      </c>
      <c r="G27" s="216">
        <v>0</v>
      </c>
      <c r="H27" s="175">
        <v>0</v>
      </c>
      <c r="I27" s="175">
        <v>0</v>
      </c>
      <c r="J27" s="216">
        <v>0</v>
      </c>
      <c r="K27" s="175">
        <v>0</v>
      </c>
      <c r="L27" s="175">
        <v>0</v>
      </c>
      <c r="M27" s="216">
        <v>0</v>
      </c>
      <c r="N27" s="175">
        <v>0</v>
      </c>
      <c r="O27" s="175">
        <v>0</v>
      </c>
      <c r="P27" s="216">
        <v>0</v>
      </c>
      <c r="Q27" s="175">
        <v>0</v>
      </c>
      <c r="R27" s="175">
        <v>0</v>
      </c>
      <c r="U27" s="607"/>
    </row>
    <row r="28" spans="1:22" x14ac:dyDescent="0.2">
      <c r="A28" s="29" t="s">
        <v>34</v>
      </c>
      <c r="B28" s="29" t="s">
        <v>92</v>
      </c>
      <c r="C28" s="10" t="s">
        <v>254</v>
      </c>
      <c r="D28" s="216">
        <v>2152</v>
      </c>
      <c r="E28" s="175">
        <v>0.163116804</v>
      </c>
      <c r="F28" s="175">
        <v>0</v>
      </c>
      <c r="G28" s="216">
        <v>36</v>
      </c>
      <c r="H28" s="175">
        <v>2.72872E-3</v>
      </c>
      <c r="I28" s="175">
        <v>0</v>
      </c>
      <c r="J28" s="396">
        <v>36</v>
      </c>
      <c r="K28" s="175">
        <v>2.72872E-3</v>
      </c>
      <c r="L28" s="175">
        <v>0</v>
      </c>
      <c r="M28" s="216">
        <v>378</v>
      </c>
      <c r="N28" s="175">
        <v>2.8651558000000001E-2</v>
      </c>
      <c r="O28" s="175">
        <v>0</v>
      </c>
      <c r="P28" s="216">
        <v>722</v>
      </c>
      <c r="Q28" s="175">
        <v>5.4725991000000002E-2</v>
      </c>
      <c r="R28" s="175">
        <v>0</v>
      </c>
      <c r="U28" s="607"/>
    </row>
    <row r="29" spans="1:22" x14ac:dyDescent="0.2">
      <c r="A29" s="267" t="s">
        <v>34</v>
      </c>
      <c r="B29" s="267" t="s">
        <v>93</v>
      </c>
      <c r="C29" s="267" t="s">
        <v>175</v>
      </c>
      <c r="D29" s="392">
        <v>26386</v>
      </c>
      <c r="E29" s="393">
        <v>0.38088226800000002</v>
      </c>
      <c r="F29" s="393">
        <v>1</v>
      </c>
      <c r="G29" s="392">
        <v>2</v>
      </c>
      <c r="H29" s="393">
        <v>2.887E-5</v>
      </c>
      <c r="I29" s="393">
        <v>1</v>
      </c>
      <c r="J29" s="216">
        <v>32</v>
      </c>
      <c r="K29" s="393">
        <v>4.6192E-4</v>
      </c>
      <c r="L29" s="393">
        <v>1</v>
      </c>
      <c r="M29" s="392">
        <v>1335</v>
      </c>
      <c r="N29" s="393">
        <v>1.9270743E-2</v>
      </c>
      <c r="O29" s="393">
        <v>1</v>
      </c>
      <c r="P29" s="392">
        <v>6487</v>
      </c>
      <c r="Q29" s="393">
        <v>9.3639932999999995E-2</v>
      </c>
      <c r="R29" s="393">
        <v>1</v>
      </c>
      <c r="U29" s="607"/>
    </row>
    <row r="30" spans="1:22" x14ac:dyDescent="0.2">
      <c r="A30" s="267" t="s">
        <v>34</v>
      </c>
      <c r="B30" s="267" t="s">
        <v>95</v>
      </c>
      <c r="C30" s="26" t="s">
        <v>453</v>
      </c>
      <c r="D30" s="392">
        <v>1910</v>
      </c>
      <c r="E30" s="393">
        <v>0.23481681800000001</v>
      </c>
      <c r="F30" s="393">
        <v>0</v>
      </c>
      <c r="G30" s="392">
        <v>19</v>
      </c>
      <c r="H30" s="393">
        <v>2.3358739999999999E-3</v>
      </c>
      <c r="I30" s="393">
        <v>0</v>
      </c>
      <c r="J30" s="392">
        <v>3</v>
      </c>
      <c r="K30" s="393">
        <v>3.6882199999999999E-4</v>
      </c>
      <c r="L30" s="393">
        <v>0</v>
      </c>
      <c r="M30" s="392">
        <v>9</v>
      </c>
      <c r="N30" s="393">
        <v>1.1064670000000001E-3</v>
      </c>
      <c r="O30" s="393">
        <v>0</v>
      </c>
      <c r="P30" s="392">
        <v>441</v>
      </c>
      <c r="Q30" s="393">
        <v>5.4216867000000002E-2</v>
      </c>
      <c r="R30" s="393">
        <v>0</v>
      </c>
      <c r="U30" s="607"/>
    </row>
    <row r="31" spans="1:22" x14ac:dyDescent="0.2">
      <c r="A31" s="267" t="s">
        <v>34</v>
      </c>
      <c r="B31" s="267" t="s">
        <v>96</v>
      </c>
      <c r="C31" s="26" t="s">
        <v>454</v>
      </c>
      <c r="D31" s="392">
        <v>1073</v>
      </c>
      <c r="E31" s="393">
        <v>0.115987461</v>
      </c>
      <c r="F31" s="393">
        <v>0</v>
      </c>
      <c r="G31" s="392">
        <v>16</v>
      </c>
      <c r="H31" s="393">
        <v>1.7295430000000001E-3</v>
      </c>
      <c r="I31" s="393">
        <v>0</v>
      </c>
      <c r="J31" s="392">
        <v>61</v>
      </c>
      <c r="K31" s="393">
        <v>6.5938819999999997E-3</v>
      </c>
      <c r="L31" s="393">
        <v>0</v>
      </c>
      <c r="M31" s="392">
        <v>385</v>
      </c>
      <c r="N31" s="393">
        <v>4.1617121999999999E-2</v>
      </c>
      <c r="O31" s="393">
        <v>0</v>
      </c>
      <c r="P31" s="392">
        <v>541</v>
      </c>
      <c r="Q31" s="393">
        <v>5.8480164000000001E-2</v>
      </c>
      <c r="R31" s="393">
        <v>0</v>
      </c>
      <c r="U31" s="607"/>
    </row>
    <row r="32" spans="1:22" x14ac:dyDescent="0.2">
      <c r="A32" s="267" t="s">
        <v>34</v>
      </c>
      <c r="B32" s="267" t="s">
        <v>99</v>
      </c>
      <c r="C32" s="26" t="s">
        <v>455</v>
      </c>
      <c r="D32" s="392">
        <v>3376</v>
      </c>
      <c r="E32" s="393">
        <v>0.138650458</v>
      </c>
      <c r="F32" s="393">
        <v>0.34389810399999998</v>
      </c>
      <c r="G32" s="392">
        <v>49</v>
      </c>
      <c r="H32" s="393">
        <v>2.0124029999999998E-3</v>
      </c>
      <c r="I32" s="393">
        <v>0.44897959199999998</v>
      </c>
      <c r="J32" s="392">
        <v>231</v>
      </c>
      <c r="K32" s="393">
        <v>9.4870430000000006E-3</v>
      </c>
      <c r="L32" s="393">
        <v>0.40259740300000002</v>
      </c>
      <c r="M32" s="392">
        <v>618</v>
      </c>
      <c r="N32" s="393">
        <v>2.5380918999999998E-2</v>
      </c>
      <c r="O32" s="393">
        <v>0.35436893200000003</v>
      </c>
      <c r="P32" s="392">
        <v>1788</v>
      </c>
      <c r="Q32" s="393">
        <v>7.3432174000000003E-2</v>
      </c>
      <c r="R32" s="393">
        <v>0.28914988800000002</v>
      </c>
      <c r="U32" s="607"/>
    </row>
    <row r="33" spans="1:22" x14ac:dyDescent="0.2">
      <c r="A33" s="267" t="s">
        <v>34</v>
      </c>
      <c r="B33" s="267" t="s">
        <v>100</v>
      </c>
      <c r="C33" s="26" t="s">
        <v>346</v>
      </c>
      <c r="D33" s="392">
        <v>0</v>
      </c>
      <c r="E33" s="393">
        <v>0</v>
      </c>
      <c r="F33" s="393">
        <v>0</v>
      </c>
      <c r="G33" s="392">
        <v>0</v>
      </c>
      <c r="H33" s="393">
        <v>0</v>
      </c>
      <c r="I33" s="393">
        <v>0</v>
      </c>
      <c r="J33" s="392">
        <v>0</v>
      </c>
      <c r="K33" s="393">
        <v>0</v>
      </c>
      <c r="L33" s="393">
        <v>0</v>
      </c>
      <c r="M33" s="392">
        <v>0</v>
      </c>
      <c r="N33" s="393">
        <v>0</v>
      </c>
      <c r="O33" s="393">
        <v>0</v>
      </c>
      <c r="P33" s="392">
        <v>0</v>
      </c>
      <c r="Q33" s="393">
        <v>0</v>
      </c>
      <c r="R33" s="393">
        <v>0</v>
      </c>
      <c r="U33" s="607"/>
    </row>
    <row r="34" spans="1:22" ht="13.5" thickBot="1" x14ac:dyDescent="0.25">
      <c r="A34" s="30" t="s">
        <v>34</v>
      </c>
      <c r="B34" s="30" t="s">
        <v>103</v>
      </c>
      <c r="C34" s="28" t="s">
        <v>382</v>
      </c>
      <c r="D34" s="395">
        <v>10553</v>
      </c>
      <c r="E34" s="178">
        <v>0.23314848799999999</v>
      </c>
      <c r="F34" s="178">
        <v>0.65545342600000001</v>
      </c>
      <c r="G34" s="395">
        <v>120</v>
      </c>
      <c r="H34" s="178">
        <v>2.6511719999999998E-3</v>
      </c>
      <c r="I34" s="178">
        <v>0.8</v>
      </c>
      <c r="J34" s="395">
        <v>293</v>
      </c>
      <c r="K34" s="178">
        <v>6.4732779999999998E-3</v>
      </c>
      <c r="L34" s="178">
        <v>0.177474403</v>
      </c>
      <c r="M34" s="395">
        <v>1244</v>
      </c>
      <c r="N34" s="178">
        <v>2.7483817000000001E-2</v>
      </c>
      <c r="O34" s="178">
        <v>0.57475884200000005</v>
      </c>
      <c r="P34" s="395">
        <v>2204</v>
      </c>
      <c r="Q34" s="178">
        <v>4.8693193000000003E-2</v>
      </c>
      <c r="R34" s="178">
        <v>0.55490018100000005</v>
      </c>
      <c r="U34" s="607"/>
    </row>
    <row r="35" spans="1:22" s="391" customFormat="1" ht="21.75" customHeight="1" thickTop="1" x14ac:dyDescent="0.2">
      <c r="A35" s="809" t="s">
        <v>142</v>
      </c>
      <c r="B35" s="810"/>
      <c r="C35" s="810"/>
      <c r="D35" s="400">
        <v>48864</v>
      </c>
      <c r="E35" s="401">
        <v>0.22011901490614399</v>
      </c>
      <c r="F35" s="401">
        <v>0.75311067452521285</v>
      </c>
      <c r="G35" s="400">
        <v>414</v>
      </c>
      <c r="H35" s="401">
        <v>1.8649572726576543E-3</v>
      </c>
      <c r="I35" s="401">
        <v>0.30193236714975846</v>
      </c>
      <c r="J35" s="400">
        <v>987</v>
      </c>
      <c r="K35" s="401">
        <v>4.4461662514809295E-3</v>
      </c>
      <c r="L35" s="401">
        <v>0.51469098277608916</v>
      </c>
      <c r="M35" s="400">
        <v>10996</v>
      </c>
      <c r="N35" s="401">
        <v>4.9533985918221175E-2</v>
      </c>
      <c r="O35" s="401">
        <v>0.77510003637686431</v>
      </c>
      <c r="P35" s="400">
        <v>14365</v>
      </c>
      <c r="Q35" s="401">
        <v>6.4710413579051218E-2</v>
      </c>
      <c r="R35" s="401">
        <v>0.65958927949878177</v>
      </c>
      <c r="U35" s="161"/>
      <c r="V35" s="161"/>
    </row>
    <row r="36" spans="1:22" x14ac:dyDescent="0.2">
      <c r="A36" s="267" t="s">
        <v>85</v>
      </c>
      <c r="B36" s="26" t="s">
        <v>480</v>
      </c>
      <c r="C36" s="26" t="s">
        <v>512</v>
      </c>
      <c r="D36" s="392">
        <v>629</v>
      </c>
      <c r="E36" s="393">
        <v>0.111386577</v>
      </c>
      <c r="F36" s="393">
        <v>0</v>
      </c>
      <c r="G36" s="392">
        <v>0</v>
      </c>
      <c r="H36" s="393">
        <v>0</v>
      </c>
      <c r="I36" s="393">
        <v>0</v>
      </c>
      <c r="J36" s="392">
        <v>53</v>
      </c>
      <c r="K36" s="393">
        <v>9.3855139999999993E-3</v>
      </c>
      <c r="L36" s="393">
        <v>0</v>
      </c>
      <c r="M36" s="392">
        <v>287</v>
      </c>
      <c r="N36" s="393">
        <v>5.0823446000000001E-2</v>
      </c>
      <c r="O36" s="393">
        <v>0</v>
      </c>
      <c r="P36" s="392">
        <v>422</v>
      </c>
      <c r="Q36" s="393">
        <v>7.4729945000000006E-2</v>
      </c>
      <c r="R36" s="393">
        <v>0</v>
      </c>
      <c r="U36" s="607"/>
    </row>
    <row r="37" spans="1:22" x14ac:dyDescent="0.2">
      <c r="A37" s="267" t="s">
        <v>85</v>
      </c>
      <c r="B37" s="267" t="s">
        <v>84</v>
      </c>
      <c r="C37" s="267" t="s">
        <v>178</v>
      </c>
      <c r="D37" s="392">
        <v>392</v>
      </c>
      <c r="E37" s="393">
        <v>0.11621701700000001</v>
      </c>
      <c r="F37" s="393">
        <v>0</v>
      </c>
      <c r="G37" s="392">
        <v>0</v>
      </c>
      <c r="H37" s="393">
        <v>0</v>
      </c>
      <c r="I37" s="393">
        <v>0</v>
      </c>
      <c r="J37" s="392">
        <v>0</v>
      </c>
      <c r="K37" s="393">
        <v>0</v>
      </c>
      <c r="L37" s="393">
        <v>0</v>
      </c>
      <c r="M37" s="392">
        <v>212</v>
      </c>
      <c r="N37" s="393">
        <v>6.2852060000000001E-2</v>
      </c>
      <c r="O37" s="393">
        <v>0</v>
      </c>
      <c r="P37" s="392">
        <v>178</v>
      </c>
      <c r="Q37" s="393">
        <v>5.2772013E-2</v>
      </c>
      <c r="R37" s="393">
        <v>0</v>
      </c>
      <c r="U37" s="607"/>
    </row>
    <row r="38" spans="1:22" x14ac:dyDescent="0.2">
      <c r="A38" s="267" t="s">
        <v>85</v>
      </c>
      <c r="B38" s="267" t="s">
        <v>86</v>
      </c>
      <c r="C38" s="267" t="s">
        <v>179</v>
      </c>
      <c r="D38" s="392">
        <v>592</v>
      </c>
      <c r="E38" s="393">
        <v>0.21120228299999999</v>
      </c>
      <c r="F38" s="393">
        <v>0</v>
      </c>
      <c r="G38" s="392">
        <v>0</v>
      </c>
      <c r="H38" s="393">
        <v>0</v>
      </c>
      <c r="I38" s="393">
        <v>0</v>
      </c>
      <c r="J38" s="392">
        <v>91</v>
      </c>
      <c r="K38" s="393">
        <v>3.2465215999999998E-2</v>
      </c>
      <c r="L38" s="393">
        <v>0</v>
      </c>
      <c r="M38" s="392">
        <v>117</v>
      </c>
      <c r="N38" s="393">
        <v>4.1740991999999998E-2</v>
      </c>
      <c r="O38" s="393">
        <v>0</v>
      </c>
      <c r="P38" s="392">
        <v>272</v>
      </c>
      <c r="Q38" s="393">
        <v>9.7038887000000004E-2</v>
      </c>
      <c r="R38" s="393">
        <v>0</v>
      </c>
      <c r="U38" s="607"/>
    </row>
    <row r="39" spans="1:22" x14ac:dyDescent="0.2">
      <c r="A39" s="267" t="s">
        <v>85</v>
      </c>
      <c r="B39" s="267" t="s">
        <v>87</v>
      </c>
      <c r="C39" s="26" t="s">
        <v>401</v>
      </c>
      <c r="D39" s="392">
        <v>6734</v>
      </c>
      <c r="E39" s="393">
        <v>0.23357613599999999</v>
      </c>
      <c r="F39" s="393">
        <v>0.62355212400000004</v>
      </c>
      <c r="G39" s="392">
        <v>0</v>
      </c>
      <c r="H39" s="393">
        <v>0</v>
      </c>
      <c r="I39" s="393">
        <v>0</v>
      </c>
      <c r="J39" s="392">
        <v>40</v>
      </c>
      <c r="K39" s="393">
        <v>1.387444E-3</v>
      </c>
      <c r="L39" s="393">
        <v>1</v>
      </c>
      <c r="M39" s="392">
        <v>463</v>
      </c>
      <c r="N39" s="393">
        <v>1.605966E-2</v>
      </c>
      <c r="O39" s="393">
        <v>0.68466522699999999</v>
      </c>
      <c r="P39" s="392">
        <v>1166</v>
      </c>
      <c r="Q39" s="393">
        <v>4.0443982000000003E-2</v>
      </c>
      <c r="R39" s="393">
        <v>0.77873070300000002</v>
      </c>
      <c r="U39" s="607"/>
    </row>
    <row r="40" spans="1:22" x14ac:dyDescent="0.2">
      <c r="A40" s="267" t="s">
        <v>85</v>
      </c>
      <c r="B40" s="267" t="s">
        <v>94</v>
      </c>
      <c r="C40" s="267" t="s">
        <v>180</v>
      </c>
      <c r="D40" s="392">
        <v>362</v>
      </c>
      <c r="E40" s="393">
        <v>0.100471829</v>
      </c>
      <c r="F40" s="393">
        <v>0</v>
      </c>
      <c r="G40" s="392">
        <v>0</v>
      </c>
      <c r="H40" s="393">
        <v>0</v>
      </c>
      <c r="I40" s="393">
        <v>0</v>
      </c>
      <c r="J40" s="392">
        <v>0</v>
      </c>
      <c r="K40" s="393">
        <v>0</v>
      </c>
      <c r="L40" s="393">
        <v>0</v>
      </c>
      <c r="M40" s="392">
        <v>131</v>
      </c>
      <c r="N40" s="393">
        <v>3.6358590000000003E-2</v>
      </c>
      <c r="O40" s="393">
        <v>0</v>
      </c>
      <c r="P40" s="392">
        <v>224</v>
      </c>
      <c r="Q40" s="393">
        <v>6.2170414E-2</v>
      </c>
      <c r="R40" s="393">
        <v>0</v>
      </c>
      <c r="U40" s="607"/>
    </row>
    <row r="41" spans="1:22" x14ac:dyDescent="0.2">
      <c r="A41" s="267" t="s">
        <v>85</v>
      </c>
      <c r="B41" s="267" t="s">
        <v>98</v>
      </c>
      <c r="C41" s="272" t="s">
        <v>156</v>
      </c>
      <c r="D41" s="392">
        <v>1473</v>
      </c>
      <c r="E41" s="393">
        <v>0.17544068600000001</v>
      </c>
      <c r="F41" s="393">
        <v>0</v>
      </c>
      <c r="G41" s="392">
        <v>42</v>
      </c>
      <c r="H41" s="393">
        <v>5.0023819999999997E-3</v>
      </c>
      <c r="I41" s="393">
        <v>0</v>
      </c>
      <c r="J41" s="392">
        <v>46</v>
      </c>
      <c r="K41" s="393">
        <v>5.4787990000000003E-3</v>
      </c>
      <c r="L41" s="393">
        <v>0</v>
      </c>
      <c r="M41" s="392">
        <v>291</v>
      </c>
      <c r="N41" s="393">
        <v>3.4659361999999999E-2</v>
      </c>
      <c r="O41" s="393">
        <v>0</v>
      </c>
      <c r="P41" s="392">
        <v>516</v>
      </c>
      <c r="Q41" s="393">
        <v>6.1457837000000001E-2</v>
      </c>
      <c r="R41" s="393">
        <v>0</v>
      </c>
      <c r="U41" s="607"/>
    </row>
    <row r="42" spans="1:22" x14ac:dyDescent="0.2">
      <c r="A42" s="267" t="s">
        <v>85</v>
      </c>
      <c r="B42" s="267" t="s">
        <v>102</v>
      </c>
      <c r="C42" s="267" t="s">
        <v>181</v>
      </c>
      <c r="D42" s="392">
        <v>4327</v>
      </c>
      <c r="E42" s="393">
        <v>0.136537187</v>
      </c>
      <c r="F42" s="393">
        <v>0</v>
      </c>
      <c r="G42" s="392">
        <v>91</v>
      </c>
      <c r="H42" s="393">
        <v>2.8714779999999998E-3</v>
      </c>
      <c r="I42" s="393">
        <v>0</v>
      </c>
      <c r="J42" s="392">
        <v>53</v>
      </c>
      <c r="K42" s="393">
        <v>1.672399E-3</v>
      </c>
      <c r="L42" s="393">
        <v>0</v>
      </c>
      <c r="M42" s="392">
        <v>2655</v>
      </c>
      <c r="N42" s="393">
        <v>8.3777728999999995E-2</v>
      </c>
      <c r="O42" s="393">
        <v>0</v>
      </c>
      <c r="P42" s="392">
        <v>2259</v>
      </c>
      <c r="Q42" s="393">
        <v>7.1282067000000005E-2</v>
      </c>
      <c r="R42" s="393">
        <v>0</v>
      </c>
      <c r="U42" s="607"/>
    </row>
    <row r="43" spans="1:22" ht="13.5" thickBot="1" x14ac:dyDescent="0.25">
      <c r="A43" s="30" t="s">
        <v>85</v>
      </c>
      <c r="B43" s="30" t="s">
        <v>107</v>
      </c>
      <c r="C43" s="28" t="s">
        <v>237</v>
      </c>
      <c r="D43" s="395">
        <v>21080</v>
      </c>
      <c r="E43" s="178">
        <v>0.25850440200000002</v>
      </c>
      <c r="F43" s="178">
        <v>0.90697343500000005</v>
      </c>
      <c r="G43" s="395">
        <v>125</v>
      </c>
      <c r="H43" s="178">
        <v>1.532877E-3</v>
      </c>
      <c r="I43" s="178">
        <v>1</v>
      </c>
      <c r="J43" s="395">
        <v>279</v>
      </c>
      <c r="K43" s="178">
        <v>3.4213820000000002E-3</v>
      </c>
      <c r="L43" s="178">
        <v>0.51254480300000005</v>
      </c>
      <c r="M43" s="395">
        <v>4466</v>
      </c>
      <c r="N43" s="178">
        <v>5.4766635000000001E-2</v>
      </c>
      <c r="O43" s="178">
        <v>0.96283027300000001</v>
      </c>
      <c r="P43" s="395">
        <v>7334</v>
      </c>
      <c r="Q43" s="178">
        <v>8.9936968000000006E-2</v>
      </c>
      <c r="R43" s="178">
        <v>0.95336787599999995</v>
      </c>
      <c r="U43" s="607"/>
    </row>
    <row r="44" spans="1:22" s="391" customFormat="1" ht="21.75" customHeight="1" thickTop="1" x14ac:dyDescent="0.2">
      <c r="A44" s="809" t="s">
        <v>143</v>
      </c>
      <c r="B44" s="810"/>
      <c r="C44" s="810"/>
      <c r="D44" s="400">
        <v>35589</v>
      </c>
      <c r="E44" s="401">
        <v>0.21453502040521072</v>
      </c>
      <c r="F44" s="401">
        <v>0.65520245019528511</v>
      </c>
      <c r="G44" s="400">
        <v>258</v>
      </c>
      <c r="H44" s="401">
        <v>1.555256828361133E-3</v>
      </c>
      <c r="I44" s="401">
        <v>0.48449612403100772</v>
      </c>
      <c r="J44" s="400">
        <v>562</v>
      </c>
      <c r="K44" s="401">
        <v>3.3878075098409178E-3</v>
      </c>
      <c r="L44" s="401">
        <v>0.32562277580071175</v>
      </c>
      <c r="M44" s="400">
        <v>8622</v>
      </c>
      <c r="N44" s="401">
        <v>5.1974513078022054E-2</v>
      </c>
      <c r="O44" s="401">
        <v>0.535490605427975</v>
      </c>
      <c r="P44" s="400">
        <v>12371</v>
      </c>
      <c r="Q44" s="401">
        <v>7.4573962107192165E-2</v>
      </c>
      <c r="R44" s="401">
        <v>0.63859025139439007</v>
      </c>
      <c r="U44" s="161"/>
      <c r="V44" s="161"/>
    </row>
    <row r="45" spans="1:22" x14ac:dyDescent="0.2">
      <c r="A45" s="29" t="s">
        <v>53</v>
      </c>
      <c r="B45" s="29" t="s">
        <v>51</v>
      </c>
      <c r="C45" s="29" t="s">
        <v>52</v>
      </c>
      <c r="D45" s="216">
        <v>1686</v>
      </c>
      <c r="E45" s="175">
        <v>0.18741663</v>
      </c>
      <c r="F45" s="175">
        <v>0</v>
      </c>
      <c r="G45" s="216">
        <v>61</v>
      </c>
      <c r="H45" s="175">
        <v>6.7807910000000004E-3</v>
      </c>
      <c r="I45" s="175">
        <v>0</v>
      </c>
      <c r="J45" s="216">
        <v>18</v>
      </c>
      <c r="K45" s="175">
        <v>2.0008890000000001E-3</v>
      </c>
      <c r="L45" s="175">
        <v>0</v>
      </c>
      <c r="M45" s="216">
        <v>653</v>
      </c>
      <c r="N45" s="175">
        <v>7.2587816999999999E-2</v>
      </c>
      <c r="O45" s="175">
        <v>0</v>
      </c>
      <c r="P45" s="216">
        <v>802</v>
      </c>
      <c r="Q45" s="175">
        <v>8.9150733999999995E-2</v>
      </c>
      <c r="R45" s="175">
        <v>0</v>
      </c>
      <c r="U45" s="607"/>
    </row>
    <row r="46" spans="1:22" x14ac:dyDescent="0.2">
      <c r="A46" s="29" t="s">
        <v>53</v>
      </c>
      <c r="B46" s="29" t="s">
        <v>54</v>
      </c>
      <c r="C46" s="10" t="s">
        <v>482</v>
      </c>
      <c r="D46" s="216">
        <v>4292</v>
      </c>
      <c r="E46" s="175">
        <v>0.17562812</v>
      </c>
      <c r="F46" s="175">
        <v>0.726467847</v>
      </c>
      <c r="G46" s="216">
        <v>63</v>
      </c>
      <c r="H46" s="175">
        <v>2.5779520000000001E-3</v>
      </c>
      <c r="I46" s="175">
        <v>0</v>
      </c>
      <c r="J46" s="216">
        <v>82</v>
      </c>
      <c r="K46" s="175">
        <v>3.35543E-3</v>
      </c>
      <c r="L46" s="175">
        <v>0</v>
      </c>
      <c r="M46" s="216">
        <v>1246</v>
      </c>
      <c r="N46" s="175">
        <v>5.0986168999999998E-2</v>
      </c>
      <c r="O46" s="175">
        <v>0.466292135</v>
      </c>
      <c r="P46" s="216">
        <v>2228</v>
      </c>
      <c r="Q46" s="175">
        <v>9.1169490000000006E-2</v>
      </c>
      <c r="R46" s="175">
        <v>0.45377019699999999</v>
      </c>
      <c r="U46" s="607"/>
    </row>
    <row r="47" spans="1:22" x14ac:dyDescent="0.2">
      <c r="A47" s="267" t="s">
        <v>53</v>
      </c>
      <c r="B47" s="267" t="s">
        <v>56</v>
      </c>
      <c r="C47" s="267" t="s">
        <v>182</v>
      </c>
      <c r="D47" s="392">
        <v>3550</v>
      </c>
      <c r="E47" s="393">
        <v>0.19821328899999999</v>
      </c>
      <c r="F47" s="393">
        <v>0.86929577499999999</v>
      </c>
      <c r="G47" s="392">
        <v>28</v>
      </c>
      <c r="H47" s="393">
        <v>1.5633719999999999E-3</v>
      </c>
      <c r="I47" s="393">
        <v>0</v>
      </c>
      <c r="J47" s="392">
        <v>132</v>
      </c>
      <c r="K47" s="393">
        <v>7.3701840000000001E-3</v>
      </c>
      <c r="L47" s="393">
        <v>1</v>
      </c>
      <c r="M47" s="392">
        <v>801</v>
      </c>
      <c r="N47" s="393">
        <v>4.4723618E-2</v>
      </c>
      <c r="O47" s="393">
        <v>0.91885143599999997</v>
      </c>
      <c r="P47" s="392">
        <v>1199</v>
      </c>
      <c r="Q47" s="393">
        <v>6.6945840000000006E-2</v>
      </c>
      <c r="R47" s="393">
        <v>0.84653878199999999</v>
      </c>
      <c r="U47" s="607"/>
    </row>
    <row r="48" spans="1:22" x14ac:dyDescent="0.2">
      <c r="A48" s="267" t="s">
        <v>53</v>
      </c>
      <c r="B48" s="267" t="s">
        <v>57</v>
      </c>
      <c r="C48" s="26" t="s">
        <v>359</v>
      </c>
      <c r="D48" s="392">
        <v>2307</v>
      </c>
      <c r="E48" s="393">
        <v>0.120564411</v>
      </c>
      <c r="F48" s="393">
        <v>0.61031642799999997</v>
      </c>
      <c r="G48" s="392">
        <v>0</v>
      </c>
      <c r="H48" s="393">
        <v>0</v>
      </c>
      <c r="I48" s="393">
        <v>0</v>
      </c>
      <c r="J48" s="392">
        <v>43</v>
      </c>
      <c r="K48" s="393">
        <v>2.2471909999999999E-3</v>
      </c>
      <c r="L48" s="393">
        <v>0.51162790700000005</v>
      </c>
      <c r="M48" s="392">
        <v>669</v>
      </c>
      <c r="N48" s="393">
        <v>3.4962110999999997E-2</v>
      </c>
      <c r="O48" s="393">
        <v>0.60687593399999995</v>
      </c>
      <c r="P48" s="392">
        <v>1209</v>
      </c>
      <c r="Q48" s="393">
        <v>6.3182650000000007E-2</v>
      </c>
      <c r="R48" s="393">
        <v>0.53019024000000003</v>
      </c>
      <c r="U48" s="607"/>
    </row>
    <row r="49" spans="1:22" x14ac:dyDescent="0.2">
      <c r="A49" s="267" t="s">
        <v>53</v>
      </c>
      <c r="B49" s="267" t="s">
        <v>61</v>
      </c>
      <c r="C49" s="26" t="s">
        <v>456</v>
      </c>
      <c r="D49" s="392">
        <v>1114</v>
      </c>
      <c r="E49" s="393">
        <v>0.161824521</v>
      </c>
      <c r="F49" s="393">
        <v>0</v>
      </c>
      <c r="G49" s="392">
        <v>80</v>
      </c>
      <c r="H49" s="393">
        <v>1.162115E-2</v>
      </c>
      <c r="I49" s="393">
        <v>0</v>
      </c>
      <c r="J49" s="392">
        <v>26</v>
      </c>
      <c r="K49" s="393">
        <v>3.7768739999999999E-3</v>
      </c>
      <c r="L49" s="393">
        <v>0</v>
      </c>
      <c r="M49" s="392">
        <v>283</v>
      </c>
      <c r="N49" s="393">
        <v>4.1109819999999998E-2</v>
      </c>
      <c r="O49" s="393">
        <v>0</v>
      </c>
      <c r="P49" s="392">
        <v>418</v>
      </c>
      <c r="Q49" s="393">
        <v>6.0720510999999998E-2</v>
      </c>
      <c r="R49" s="393">
        <v>0</v>
      </c>
      <c r="U49" s="607"/>
    </row>
    <row r="50" spans="1:22" x14ac:dyDescent="0.2">
      <c r="A50" s="267" t="s">
        <v>53</v>
      </c>
      <c r="B50" s="267" t="s">
        <v>64</v>
      </c>
      <c r="C50" s="26" t="s">
        <v>399</v>
      </c>
      <c r="D50" s="392">
        <v>3105</v>
      </c>
      <c r="E50" s="393">
        <v>9.7632299000000006E-2</v>
      </c>
      <c r="F50" s="393">
        <v>1.7069243000000001E-2</v>
      </c>
      <c r="G50" s="392">
        <v>57</v>
      </c>
      <c r="H50" s="393">
        <v>1.7922840000000001E-3</v>
      </c>
      <c r="I50" s="393">
        <v>0</v>
      </c>
      <c r="J50" s="392">
        <v>86</v>
      </c>
      <c r="K50" s="393">
        <v>2.7041470000000001E-3</v>
      </c>
      <c r="L50" s="393">
        <v>0</v>
      </c>
      <c r="M50" s="392">
        <v>4814</v>
      </c>
      <c r="N50" s="393">
        <v>0.151369368</v>
      </c>
      <c r="O50" s="393">
        <v>0.85500623200000003</v>
      </c>
      <c r="P50" s="392">
        <v>3461</v>
      </c>
      <c r="Q50" s="393">
        <v>0.10882621100000001</v>
      </c>
      <c r="R50" s="393">
        <v>0.11383993100000001</v>
      </c>
      <c r="U50" s="607"/>
    </row>
    <row r="51" spans="1:22" x14ac:dyDescent="0.2">
      <c r="A51" s="267" t="s">
        <v>53</v>
      </c>
      <c r="B51" s="267" t="s">
        <v>66</v>
      </c>
      <c r="C51" s="267" t="s">
        <v>67</v>
      </c>
      <c r="D51" s="392">
        <v>53</v>
      </c>
      <c r="E51" s="393">
        <v>1.412204E-3</v>
      </c>
      <c r="F51" s="393">
        <v>1</v>
      </c>
      <c r="G51" s="392">
        <v>0</v>
      </c>
      <c r="H51" s="393">
        <v>0</v>
      </c>
      <c r="I51" s="393">
        <v>0</v>
      </c>
      <c r="J51" s="392">
        <v>113</v>
      </c>
      <c r="K51" s="393">
        <v>3.0109249999999998E-3</v>
      </c>
      <c r="L51" s="393">
        <v>1</v>
      </c>
      <c r="M51" s="392">
        <v>15</v>
      </c>
      <c r="N51" s="393">
        <v>3.9968000000000002E-4</v>
      </c>
      <c r="O51" s="393">
        <v>1</v>
      </c>
      <c r="P51" s="392">
        <v>16290</v>
      </c>
      <c r="Q51" s="393">
        <v>0.43405275799999998</v>
      </c>
      <c r="R51" s="393">
        <v>1</v>
      </c>
      <c r="U51" s="607"/>
    </row>
    <row r="52" spans="1:22" x14ac:dyDescent="0.2">
      <c r="A52" s="267" t="s">
        <v>53</v>
      </c>
      <c r="B52" s="267" t="s">
        <v>68</v>
      </c>
      <c r="C52" s="267" t="s">
        <v>164</v>
      </c>
      <c r="D52" s="392">
        <v>7743</v>
      </c>
      <c r="E52" s="393">
        <v>0.45233087999999999</v>
      </c>
      <c r="F52" s="393">
        <v>1</v>
      </c>
      <c r="G52" s="392">
        <v>0</v>
      </c>
      <c r="H52" s="393">
        <v>0</v>
      </c>
      <c r="I52" s="393">
        <v>0</v>
      </c>
      <c r="J52" s="392">
        <v>0</v>
      </c>
      <c r="K52" s="393">
        <v>0</v>
      </c>
      <c r="L52" s="393">
        <v>0</v>
      </c>
      <c r="M52" s="392">
        <v>4</v>
      </c>
      <c r="N52" s="393">
        <v>2.3367200000000001E-4</v>
      </c>
      <c r="O52" s="393">
        <v>1</v>
      </c>
      <c r="P52" s="392">
        <v>0</v>
      </c>
      <c r="Q52" s="393">
        <v>0</v>
      </c>
      <c r="R52" s="393">
        <v>0</v>
      </c>
      <c r="U52" s="607"/>
    </row>
    <row r="53" spans="1:22" x14ac:dyDescent="0.2">
      <c r="A53" s="267" t="s">
        <v>53</v>
      </c>
      <c r="B53" s="267" t="s">
        <v>69</v>
      </c>
      <c r="C53" s="267" t="s">
        <v>184</v>
      </c>
      <c r="D53" s="392">
        <v>1905</v>
      </c>
      <c r="E53" s="393">
        <v>0.22372284200000001</v>
      </c>
      <c r="F53" s="393">
        <v>0</v>
      </c>
      <c r="G53" s="392">
        <v>45</v>
      </c>
      <c r="H53" s="393">
        <v>5.284792E-3</v>
      </c>
      <c r="I53" s="393">
        <v>0</v>
      </c>
      <c r="J53" s="392">
        <v>28</v>
      </c>
      <c r="K53" s="393">
        <v>3.288315E-3</v>
      </c>
      <c r="L53" s="393">
        <v>0</v>
      </c>
      <c r="M53" s="392">
        <v>395</v>
      </c>
      <c r="N53" s="393">
        <v>4.6388725999999998E-2</v>
      </c>
      <c r="O53" s="393">
        <v>0</v>
      </c>
      <c r="P53" s="392">
        <v>473</v>
      </c>
      <c r="Q53" s="393">
        <v>5.5549030999999999E-2</v>
      </c>
      <c r="R53" s="393">
        <v>0</v>
      </c>
      <c r="U53" s="607"/>
    </row>
    <row r="54" spans="1:22" x14ac:dyDescent="0.2">
      <c r="A54" s="267" t="s">
        <v>53</v>
      </c>
      <c r="B54" s="267" t="s">
        <v>70</v>
      </c>
      <c r="C54" s="26" t="s">
        <v>457</v>
      </c>
      <c r="D54" s="392">
        <v>2000</v>
      </c>
      <c r="E54" s="393">
        <v>0.26867275699999998</v>
      </c>
      <c r="F54" s="393">
        <v>0</v>
      </c>
      <c r="G54" s="392">
        <v>0</v>
      </c>
      <c r="H54" s="393">
        <v>0</v>
      </c>
      <c r="I54" s="393">
        <v>0</v>
      </c>
      <c r="J54" s="392">
        <v>24</v>
      </c>
      <c r="K54" s="393">
        <v>3.224073E-3</v>
      </c>
      <c r="L54" s="393">
        <v>0</v>
      </c>
      <c r="M54" s="392">
        <v>403</v>
      </c>
      <c r="N54" s="393">
        <v>5.4137560000000001E-2</v>
      </c>
      <c r="O54" s="393">
        <v>0</v>
      </c>
      <c r="P54" s="392">
        <v>772</v>
      </c>
      <c r="Q54" s="393">
        <v>0.10370768399999999</v>
      </c>
      <c r="R54" s="393">
        <v>0</v>
      </c>
      <c r="U54" s="607"/>
    </row>
    <row r="55" spans="1:22" x14ac:dyDescent="0.2">
      <c r="A55" s="267" t="s">
        <v>53</v>
      </c>
      <c r="B55" s="267" t="s">
        <v>71</v>
      </c>
      <c r="C55" s="26" t="s">
        <v>458</v>
      </c>
      <c r="D55" s="392">
        <v>4114</v>
      </c>
      <c r="E55" s="393">
        <v>0.37632638099999999</v>
      </c>
      <c r="F55" s="393">
        <v>0</v>
      </c>
      <c r="G55" s="392">
        <v>39</v>
      </c>
      <c r="H55" s="393">
        <v>3.5675080000000001E-3</v>
      </c>
      <c r="I55" s="393">
        <v>0</v>
      </c>
      <c r="J55" s="392">
        <v>51</v>
      </c>
      <c r="K55" s="393">
        <v>4.6652029999999997E-3</v>
      </c>
      <c r="L55" s="393">
        <v>0</v>
      </c>
      <c r="M55" s="392">
        <v>476</v>
      </c>
      <c r="N55" s="393">
        <v>4.3541894999999997E-2</v>
      </c>
      <c r="O55" s="393">
        <v>0</v>
      </c>
      <c r="P55" s="392">
        <v>477</v>
      </c>
      <c r="Q55" s="393">
        <v>4.3633369999999998E-2</v>
      </c>
      <c r="R55" s="393">
        <v>0</v>
      </c>
      <c r="U55" s="607"/>
    </row>
    <row r="56" spans="1:22" x14ac:dyDescent="0.2">
      <c r="A56" s="267" t="s">
        <v>53</v>
      </c>
      <c r="B56" s="267" t="s">
        <v>72</v>
      </c>
      <c r="C56" s="26" t="s">
        <v>459</v>
      </c>
      <c r="D56" s="392">
        <v>3612</v>
      </c>
      <c r="E56" s="393">
        <v>0.225060751</v>
      </c>
      <c r="F56" s="393">
        <v>0</v>
      </c>
      <c r="G56" s="392">
        <v>0</v>
      </c>
      <c r="H56" s="393">
        <v>0</v>
      </c>
      <c r="I56" s="393">
        <v>0</v>
      </c>
      <c r="J56" s="392">
        <v>88</v>
      </c>
      <c r="K56" s="393">
        <v>5.4832079999999998E-3</v>
      </c>
      <c r="L56" s="393">
        <v>0</v>
      </c>
      <c r="M56" s="392">
        <v>791</v>
      </c>
      <c r="N56" s="393">
        <v>4.928656E-2</v>
      </c>
      <c r="O56" s="393">
        <v>0</v>
      </c>
      <c r="P56" s="392">
        <v>922</v>
      </c>
      <c r="Q56" s="393">
        <v>5.7449062000000002E-2</v>
      </c>
      <c r="R56" s="393">
        <v>0</v>
      </c>
      <c r="U56" s="607"/>
    </row>
    <row r="57" spans="1:22" x14ac:dyDescent="0.2">
      <c r="A57" s="267" t="s">
        <v>53</v>
      </c>
      <c r="B57" s="267" t="s">
        <v>73</v>
      </c>
      <c r="C57" s="267" t="s">
        <v>188</v>
      </c>
      <c r="D57" s="392">
        <v>43485</v>
      </c>
      <c r="E57" s="393">
        <v>0.64509190199999999</v>
      </c>
      <c r="F57" s="393">
        <v>1</v>
      </c>
      <c r="G57" s="392">
        <v>0</v>
      </c>
      <c r="H57" s="393">
        <v>0</v>
      </c>
      <c r="I57" s="393">
        <v>0</v>
      </c>
      <c r="J57" s="392">
        <v>54</v>
      </c>
      <c r="K57" s="393">
        <v>8.0108000000000002E-4</v>
      </c>
      <c r="L57" s="393">
        <v>1</v>
      </c>
      <c r="M57" s="392">
        <v>0</v>
      </c>
      <c r="N57" s="393">
        <v>0</v>
      </c>
      <c r="O57" s="393">
        <v>0</v>
      </c>
      <c r="P57" s="392">
        <v>31</v>
      </c>
      <c r="Q57" s="393">
        <v>4.5987900000000001E-4</v>
      </c>
      <c r="R57" s="393">
        <v>1</v>
      </c>
      <c r="U57" s="607"/>
    </row>
    <row r="58" spans="1:22" x14ac:dyDescent="0.2">
      <c r="A58" s="267" t="s">
        <v>53</v>
      </c>
      <c r="B58" s="267" t="s">
        <v>74</v>
      </c>
      <c r="C58" s="26" t="s">
        <v>347</v>
      </c>
      <c r="D58" s="392">
        <v>14</v>
      </c>
      <c r="E58" s="393">
        <v>1.4476269999999999E-3</v>
      </c>
      <c r="F58" s="393">
        <v>1</v>
      </c>
      <c r="G58" s="392">
        <v>0</v>
      </c>
      <c r="H58" s="393">
        <v>0</v>
      </c>
      <c r="I58" s="393">
        <v>0</v>
      </c>
      <c r="J58" s="392">
        <v>0</v>
      </c>
      <c r="K58" s="393">
        <v>0</v>
      </c>
      <c r="L58" s="393">
        <v>0</v>
      </c>
      <c r="M58" s="392">
        <v>0</v>
      </c>
      <c r="N58" s="393">
        <v>0</v>
      </c>
      <c r="O58" s="393">
        <v>0</v>
      </c>
      <c r="P58" s="392">
        <v>0</v>
      </c>
      <c r="Q58" s="393">
        <v>0</v>
      </c>
      <c r="R58" s="393">
        <v>0</v>
      </c>
      <c r="U58" s="607"/>
    </row>
    <row r="59" spans="1:22" x14ac:dyDescent="0.2">
      <c r="A59" s="267" t="s">
        <v>53</v>
      </c>
      <c r="B59" s="267" t="s">
        <v>77</v>
      </c>
      <c r="C59" s="26" t="s">
        <v>391</v>
      </c>
      <c r="D59" s="392">
        <v>18455</v>
      </c>
      <c r="E59" s="393">
        <v>0.37349982799999998</v>
      </c>
      <c r="F59" s="393">
        <v>0.94727716100000003</v>
      </c>
      <c r="G59" s="392">
        <v>0</v>
      </c>
      <c r="H59" s="393">
        <v>0</v>
      </c>
      <c r="I59" s="393">
        <v>0</v>
      </c>
      <c r="J59" s="392">
        <v>64</v>
      </c>
      <c r="K59" s="393">
        <v>1.2952580000000001E-3</v>
      </c>
      <c r="L59" s="393">
        <v>0</v>
      </c>
      <c r="M59" s="392">
        <v>2024</v>
      </c>
      <c r="N59" s="393">
        <v>4.0962538999999999E-2</v>
      </c>
      <c r="O59" s="393">
        <v>0.83893280599999998</v>
      </c>
      <c r="P59" s="392">
        <v>5236</v>
      </c>
      <c r="Q59" s="393">
        <v>0.105968307</v>
      </c>
      <c r="R59" s="393">
        <v>0.784186402</v>
      </c>
      <c r="U59" s="607"/>
    </row>
    <row r="60" spans="1:22" x14ac:dyDescent="0.2">
      <c r="A60" s="267" t="s">
        <v>53</v>
      </c>
      <c r="B60" s="267" t="s">
        <v>78</v>
      </c>
      <c r="C60" s="267" t="s">
        <v>189</v>
      </c>
      <c r="D60" s="392">
        <v>15790</v>
      </c>
      <c r="E60" s="393">
        <v>0.39996960300000001</v>
      </c>
      <c r="F60" s="393">
        <v>0.96820772600000005</v>
      </c>
      <c r="G60" s="392">
        <v>0</v>
      </c>
      <c r="H60" s="393">
        <v>0</v>
      </c>
      <c r="I60" s="393">
        <v>0</v>
      </c>
      <c r="J60" s="392">
        <v>55</v>
      </c>
      <c r="K60" s="393">
        <v>1.3931810000000001E-3</v>
      </c>
      <c r="L60" s="393">
        <v>1</v>
      </c>
      <c r="M60" s="392">
        <v>869</v>
      </c>
      <c r="N60" s="393">
        <v>2.2012259999999999E-2</v>
      </c>
      <c r="O60" s="393">
        <v>0.81933256600000004</v>
      </c>
      <c r="P60" s="392">
        <v>1383</v>
      </c>
      <c r="Q60" s="393">
        <v>3.5032170000000001E-2</v>
      </c>
      <c r="R60" s="393">
        <v>0.97180043400000005</v>
      </c>
      <c r="U60" s="607"/>
    </row>
    <row r="61" spans="1:22" x14ac:dyDescent="0.2">
      <c r="A61" s="267" t="s">
        <v>53</v>
      </c>
      <c r="B61" s="267" t="s">
        <v>80</v>
      </c>
      <c r="C61" s="26" t="s">
        <v>460</v>
      </c>
      <c r="D61" s="392">
        <v>484</v>
      </c>
      <c r="E61" s="393">
        <v>6.2840821000000005E-2</v>
      </c>
      <c r="F61" s="393">
        <v>1</v>
      </c>
      <c r="G61" s="392">
        <v>25</v>
      </c>
      <c r="H61" s="393">
        <v>3.2459099999999999E-3</v>
      </c>
      <c r="I61" s="393">
        <v>1</v>
      </c>
      <c r="J61" s="392">
        <v>40</v>
      </c>
      <c r="K61" s="393">
        <v>5.1934559999999999E-3</v>
      </c>
      <c r="L61" s="393">
        <v>1</v>
      </c>
      <c r="M61" s="392">
        <v>14</v>
      </c>
      <c r="N61" s="393">
        <v>1.8177099999999999E-3</v>
      </c>
      <c r="O61" s="393">
        <v>1</v>
      </c>
      <c r="P61" s="392">
        <v>107</v>
      </c>
      <c r="Q61" s="393">
        <v>1.3892494999999999E-2</v>
      </c>
      <c r="R61" s="393">
        <v>1</v>
      </c>
      <c r="U61" s="607"/>
    </row>
    <row r="62" spans="1:22" x14ac:dyDescent="0.2">
      <c r="A62" s="267" t="s">
        <v>53</v>
      </c>
      <c r="B62" s="267" t="s">
        <v>82</v>
      </c>
      <c r="C62" s="267" t="s">
        <v>83</v>
      </c>
      <c r="D62" s="392">
        <v>0</v>
      </c>
      <c r="E62" s="393">
        <v>0</v>
      </c>
      <c r="F62" s="393">
        <v>0</v>
      </c>
      <c r="G62" s="392">
        <v>0</v>
      </c>
      <c r="H62" s="393">
        <v>0</v>
      </c>
      <c r="I62" s="393">
        <v>0</v>
      </c>
      <c r="J62" s="392">
        <v>0</v>
      </c>
      <c r="K62" s="397">
        <v>0</v>
      </c>
      <c r="L62" s="393">
        <v>0</v>
      </c>
      <c r="M62" s="392">
        <v>0</v>
      </c>
      <c r="N62" s="393">
        <v>0</v>
      </c>
      <c r="O62" s="393">
        <v>0</v>
      </c>
      <c r="P62" s="392">
        <v>0</v>
      </c>
      <c r="Q62" s="393">
        <v>0</v>
      </c>
      <c r="R62" s="393">
        <v>0</v>
      </c>
      <c r="U62" s="607"/>
    </row>
    <row r="63" spans="1:22" ht="13.5" thickBot="1" x14ac:dyDescent="0.25">
      <c r="A63" s="267" t="s">
        <v>53</v>
      </c>
      <c r="B63" s="267" t="s">
        <v>200</v>
      </c>
      <c r="C63" s="267" t="s">
        <v>201</v>
      </c>
      <c r="D63" s="392">
        <v>5690</v>
      </c>
      <c r="E63" s="393">
        <v>0.264086141</v>
      </c>
      <c r="F63" s="393">
        <v>0.87908611599999997</v>
      </c>
      <c r="G63" s="392">
        <v>84</v>
      </c>
      <c r="H63" s="393">
        <v>3.8986350000000001E-3</v>
      </c>
      <c r="I63" s="393">
        <v>0.46428571400000002</v>
      </c>
      <c r="J63" s="392">
        <v>38</v>
      </c>
      <c r="K63" s="393">
        <v>1.7636679999999999E-3</v>
      </c>
      <c r="L63" s="393">
        <v>0</v>
      </c>
      <c r="M63" s="392">
        <v>780</v>
      </c>
      <c r="N63" s="393">
        <v>3.6201614999999999E-2</v>
      </c>
      <c r="O63" s="393">
        <v>0</v>
      </c>
      <c r="P63" s="392">
        <v>1135</v>
      </c>
      <c r="Q63" s="393">
        <v>5.2677991E-2</v>
      </c>
      <c r="R63" s="393">
        <v>8.8105699999999998E-4</v>
      </c>
      <c r="U63" s="607"/>
    </row>
    <row r="64" spans="1:22" s="391" customFormat="1" ht="21.75" customHeight="1" thickTop="1" x14ac:dyDescent="0.2">
      <c r="A64" s="809" t="s">
        <v>144</v>
      </c>
      <c r="B64" s="810"/>
      <c r="C64" s="810"/>
      <c r="D64" s="400">
        <v>119399</v>
      </c>
      <c r="E64" s="401">
        <v>0.28785548280085249</v>
      </c>
      <c r="F64" s="401">
        <v>0.81421117429794221</v>
      </c>
      <c r="G64" s="400">
        <v>482</v>
      </c>
      <c r="H64" s="401">
        <v>1.162039403261425E-3</v>
      </c>
      <c r="I64" s="401">
        <v>0.13278008298755187</v>
      </c>
      <c r="J64" s="400">
        <v>942</v>
      </c>
      <c r="K64" s="401">
        <v>2.2710396636353991E-3</v>
      </c>
      <c r="L64" s="401">
        <v>0.44161358811040341</v>
      </c>
      <c r="M64" s="400">
        <v>14237</v>
      </c>
      <c r="N64" s="401">
        <v>3.4323558058574503E-2</v>
      </c>
      <c r="O64" s="401">
        <v>0.58172367774109712</v>
      </c>
      <c r="P64" s="400">
        <v>36143</v>
      </c>
      <c r="Q64" s="401">
        <v>8.7136079153688151E-2</v>
      </c>
      <c r="R64" s="401">
        <v>0.6900367982735246</v>
      </c>
      <c r="U64" s="161"/>
      <c r="V64" s="161"/>
    </row>
    <row r="65" spans="1:22" x14ac:dyDescent="0.2">
      <c r="A65" s="29" t="s">
        <v>5</v>
      </c>
      <c r="B65" s="29" t="s">
        <v>3</v>
      </c>
      <c r="C65" s="10" t="s">
        <v>392</v>
      </c>
      <c r="D65" s="216">
        <v>9352</v>
      </c>
      <c r="E65" s="175">
        <v>0.40865195500000001</v>
      </c>
      <c r="F65" s="175">
        <v>0.98139435399999997</v>
      </c>
      <c r="G65" s="216">
        <v>133</v>
      </c>
      <c r="H65" s="175">
        <v>5.8116670000000004E-3</v>
      </c>
      <c r="I65" s="175">
        <v>0.83458646599999997</v>
      </c>
      <c r="J65" s="216">
        <v>27</v>
      </c>
      <c r="K65" s="175">
        <v>1.1798119999999999E-3</v>
      </c>
      <c r="L65" s="175">
        <v>1</v>
      </c>
      <c r="M65" s="216">
        <v>396</v>
      </c>
      <c r="N65" s="175">
        <v>1.7303911000000002E-2</v>
      </c>
      <c r="O65" s="175">
        <v>0.84595959600000004</v>
      </c>
      <c r="P65" s="216">
        <v>1052</v>
      </c>
      <c r="Q65" s="175">
        <v>4.5968975000000002E-2</v>
      </c>
      <c r="R65" s="175">
        <v>1</v>
      </c>
      <c r="U65" s="607"/>
    </row>
    <row r="66" spans="1:22" x14ac:dyDescent="0.2">
      <c r="A66" s="29" t="s">
        <v>5</v>
      </c>
      <c r="B66" s="29" t="s">
        <v>13</v>
      </c>
      <c r="C66" s="10" t="s">
        <v>462</v>
      </c>
      <c r="D66" s="216">
        <v>3074</v>
      </c>
      <c r="E66" s="175">
        <v>7.3193962000000001E-2</v>
      </c>
      <c r="F66" s="175">
        <v>0.54944697499999995</v>
      </c>
      <c r="G66" s="216">
        <v>152</v>
      </c>
      <c r="H66" s="175">
        <v>3.6192199999999998E-3</v>
      </c>
      <c r="I66" s="175">
        <v>0</v>
      </c>
      <c r="J66" s="216">
        <v>316</v>
      </c>
      <c r="K66" s="175">
        <v>7.5241680000000003E-3</v>
      </c>
      <c r="L66" s="175">
        <v>0</v>
      </c>
      <c r="M66" s="216">
        <v>1494</v>
      </c>
      <c r="N66" s="175">
        <v>3.5573122999999998E-2</v>
      </c>
      <c r="O66" s="175">
        <v>0</v>
      </c>
      <c r="P66" s="216">
        <v>3203</v>
      </c>
      <c r="Q66" s="175">
        <v>7.6265535999999995E-2</v>
      </c>
      <c r="R66" s="175">
        <v>1.7795815999999999E-2</v>
      </c>
      <c r="U66" s="607"/>
    </row>
    <row r="67" spans="1:22" x14ac:dyDescent="0.2">
      <c r="A67" s="29" t="s">
        <v>5</v>
      </c>
      <c r="B67" s="29" t="s">
        <v>49</v>
      </c>
      <c r="C67" s="10" t="s">
        <v>393</v>
      </c>
      <c r="D67" s="216">
        <v>7627</v>
      </c>
      <c r="E67" s="175">
        <v>0.39235557399999998</v>
      </c>
      <c r="F67" s="175">
        <v>0.97967746200000005</v>
      </c>
      <c r="G67" s="216">
        <v>29</v>
      </c>
      <c r="H67" s="175">
        <v>1.491846E-3</v>
      </c>
      <c r="I67" s="175">
        <v>1</v>
      </c>
      <c r="J67" s="216">
        <v>0</v>
      </c>
      <c r="K67" s="175">
        <v>0</v>
      </c>
      <c r="L67" s="175">
        <v>0</v>
      </c>
      <c r="M67" s="216">
        <v>441</v>
      </c>
      <c r="N67" s="175">
        <v>2.2686352E-2</v>
      </c>
      <c r="O67" s="175">
        <v>0.85714285700000004</v>
      </c>
      <c r="P67" s="216">
        <v>579</v>
      </c>
      <c r="Q67" s="175">
        <v>2.9785483000000001E-2</v>
      </c>
      <c r="R67" s="175">
        <v>1</v>
      </c>
      <c r="U67" s="607"/>
    </row>
    <row r="68" spans="1:22" x14ac:dyDescent="0.2">
      <c r="A68" s="267" t="s">
        <v>5</v>
      </c>
      <c r="B68" s="267" t="s">
        <v>59</v>
      </c>
      <c r="C68" s="26" t="s">
        <v>463</v>
      </c>
      <c r="D68" s="392">
        <v>2366</v>
      </c>
      <c r="E68" s="393">
        <v>0.136219702</v>
      </c>
      <c r="F68" s="393">
        <v>0.71597633100000002</v>
      </c>
      <c r="G68" s="392">
        <v>0</v>
      </c>
      <c r="H68" s="393">
        <v>0</v>
      </c>
      <c r="I68" s="393">
        <v>0</v>
      </c>
      <c r="J68" s="392">
        <v>9</v>
      </c>
      <c r="K68" s="393">
        <v>5.1816500000000001E-4</v>
      </c>
      <c r="L68" s="393">
        <v>0</v>
      </c>
      <c r="M68" s="392">
        <v>450</v>
      </c>
      <c r="N68" s="393">
        <v>2.5908226999999999E-2</v>
      </c>
      <c r="O68" s="393">
        <v>0.75111111100000005</v>
      </c>
      <c r="P68" s="392">
        <v>4626</v>
      </c>
      <c r="Q68" s="393">
        <v>0.26633657700000002</v>
      </c>
      <c r="R68" s="393">
        <v>0.94033722399999997</v>
      </c>
      <c r="U68" s="607"/>
    </row>
    <row r="69" spans="1:22" x14ac:dyDescent="0.2">
      <c r="A69" s="267" t="s">
        <v>5</v>
      </c>
      <c r="B69" s="267" t="s">
        <v>62</v>
      </c>
      <c r="C69" s="26" t="s">
        <v>398</v>
      </c>
      <c r="D69" s="392">
        <v>972</v>
      </c>
      <c r="E69" s="393">
        <v>8.8597210999999995E-2</v>
      </c>
      <c r="F69" s="393">
        <v>0</v>
      </c>
      <c r="G69" s="392">
        <v>10</v>
      </c>
      <c r="H69" s="393">
        <v>9.11494E-4</v>
      </c>
      <c r="I69" s="393">
        <v>0</v>
      </c>
      <c r="J69" s="392">
        <v>0</v>
      </c>
      <c r="K69" s="393">
        <v>0</v>
      </c>
      <c r="L69" s="393">
        <v>0</v>
      </c>
      <c r="M69" s="392">
        <v>371</v>
      </c>
      <c r="N69" s="393">
        <v>3.3816424999999997E-2</v>
      </c>
      <c r="O69" s="393">
        <v>0</v>
      </c>
      <c r="P69" s="392">
        <v>560</v>
      </c>
      <c r="Q69" s="393">
        <v>5.1043660999999997E-2</v>
      </c>
      <c r="R69" s="393">
        <v>0</v>
      </c>
      <c r="U69" s="607"/>
    </row>
    <row r="70" spans="1:22" x14ac:dyDescent="0.2">
      <c r="A70" s="267" t="s">
        <v>5</v>
      </c>
      <c r="B70" s="267" t="s">
        <v>76</v>
      </c>
      <c r="C70" s="26" t="s">
        <v>315</v>
      </c>
      <c r="D70" s="392">
        <v>447</v>
      </c>
      <c r="E70" s="393">
        <v>4.4847998E-2</v>
      </c>
      <c r="F70" s="393">
        <v>0</v>
      </c>
      <c r="G70" s="392">
        <v>13</v>
      </c>
      <c r="H70" s="393">
        <v>1.3043040000000001E-3</v>
      </c>
      <c r="I70" s="393">
        <v>0</v>
      </c>
      <c r="J70" s="392">
        <v>0</v>
      </c>
      <c r="K70" s="393">
        <v>0</v>
      </c>
      <c r="L70" s="393">
        <v>0</v>
      </c>
      <c r="M70" s="392">
        <v>324</v>
      </c>
      <c r="N70" s="393">
        <v>3.2507274000000003E-2</v>
      </c>
      <c r="O70" s="393">
        <v>0</v>
      </c>
      <c r="P70" s="392">
        <v>945</v>
      </c>
      <c r="Q70" s="393">
        <v>9.4812883000000001E-2</v>
      </c>
      <c r="R70" s="393">
        <v>0</v>
      </c>
      <c r="U70" s="607"/>
    </row>
    <row r="71" spans="1:22" ht="13.5" thickBot="1" x14ac:dyDescent="0.25">
      <c r="A71" s="270" t="s">
        <v>5</v>
      </c>
      <c r="B71" s="270" t="s">
        <v>81</v>
      </c>
      <c r="C71" s="270" t="s">
        <v>193</v>
      </c>
      <c r="D71" s="398">
        <v>309</v>
      </c>
      <c r="E71" s="399">
        <v>3.9138695000000001E-2</v>
      </c>
      <c r="F71" s="399">
        <v>0</v>
      </c>
      <c r="G71" s="398">
        <v>53</v>
      </c>
      <c r="H71" s="399">
        <v>6.7131100000000004E-3</v>
      </c>
      <c r="I71" s="399">
        <v>0</v>
      </c>
      <c r="J71" s="398">
        <v>51</v>
      </c>
      <c r="K71" s="399">
        <v>6.459785E-3</v>
      </c>
      <c r="L71" s="399">
        <v>0</v>
      </c>
      <c r="M71" s="398">
        <v>129</v>
      </c>
      <c r="N71" s="399">
        <v>1.6339454999999999E-2</v>
      </c>
      <c r="O71" s="399">
        <v>0</v>
      </c>
      <c r="P71" s="398">
        <v>564</v>
      </c>
      <c r="Q71" s="399">
        <v>7.1437618999999994E-2</v>
      </c>
      <c r="R71" s="399">
        <v>0</v>
      </c>
      <c r="U71" s="607"/>
    </row>
    <row r="72" spans="1:22" s="391" customFormat="1" ht="21.75" customHeight="1" thickTop="1" x14ac:dyDescent="0.2">
      <c r="A72" s="809" t="s">
        <v>145</v>
      </c>
      <c r="B72" s="810"/>
      <c r="C72" s="810"/>
      <c r="D72" s="400">
        <v>24147</v>
      </c>
      <c r="E72" s="401">
        <v>0.18500045968557507</v>
      </c>
      <c r="F72" s="401">
        <v>0.82962686876216507</v>
      </c>
      <c r="G72" s="400">
        <v>390</v>
      </c>
      <c r="H72" s="401">
        <v>2.9879562379332538E-3</v>
      </c>
      <c r="I72" s="401">
        <v>0.35897435897435898</v>
      </c>
      <c r="J72" s="400">
        <v>403</v>
      </c>
      <c r="K72" s="401">
        <v>3.0875547791976952E-3</v>
      </c>
      <c r="L72" s="401">
        <v>6.699751861042183E-2</v>
      </c>
      <c r="M72" s="400">
        <v>3605</v>
      </c>
      <c r="N72" s="401">
        <v>2.7619441635254819E-2</v>
      </c>
      <c r="O72" s="401">
        <v>0.29153952843273234</v>
      </c>
      <c r="P72" s="400">
        <v>11529</v>
      </c>
      <c r="Q72" s="401">
        <v>8.8328583249057638E-2</v>
      </c>
      <c r="R72" s="401">
        <v>0.52372278601786804</v>
      </c>
      <c r="U72" s="161"/>
      <c r="V72" s="161"/>
    </row>
    <row r="73" spans="1:22" x14ac:dyDescent="0.2">
      <c r="A73" s="29" t="s">
        <v>2</v>
      </c>
      <c r="B73" s="29" t="s">
        <v>0</v>
      </c>
      <c r="C73" s="10" t="s">
        <v>464</v>
      </c>
      <c r="D73" s="216">
        <v>4277</v>
      </c>
      <c r="E73" s="175">
        <v>0.24946048400000001</v>
      </c>
      <c r="F73" s="175">
        <v>1</v>
      </c>
      <c r="G73" s="216">
        <v>2</v>
      </c>
      <c r="H73" s="175">
        <v>1.1665199999999999E-4</v>
      </c>
      <c r="I73" s="175">
        <v>1</v>
      </c>
      <c r="J73" s="216">
        <v>124</v>
      </c>
      <c r="K73" s="175">
        <v>7.2324290000000003E-3</v>
      </c>
      <c r="L73" s="175">
        <v>1</v>
      </c>
      <c r="M73" s="216">
        <v>1436</v>
      </c>
      <c r="N73" s="175">
        <v>8.3756197000000004E-2</v>
      </c>
      <c r="O73" s="175">
        <v>1</v>
      </c>
      <c r="P73" s="216">
        <v>1277</v>
      </c>
      <c r="Q73" s="175">
        <v>7.4482356E-2</v>
      </c>
      <c r="R73" s="175">
        <v>1</v>
      </c>
      <c r="U73" s="607"/>
    </row>
    <row r="74" spans="1:22" x14ac:dyDescent="0.2">
      <c r="A74" s="267" t="s">
        <v>2</v>
      </c>
      <c r="B74" s="267" t="s">
        <v>6</v>
      </c>
      <c r="C74" s="267" t="s">
        <v>7</v>
      </c>
      <c r="D74" s="392">
        <v>7898</v>
      </c>
      <c r="E74" s="393">
        <v>0.27991210700000002</v>
      </c>
      <c r="F74" s="393">
        <v>0.75588756599999996</v>
      </c>
      <c r="G74" s="392">
        <v>48</v>
      </c>
      <c r="H74" s="393">
        <v>1.701162E-3</v>
      </c>
      <c r="I74" s="393">
        <v>0.41666666699999999</v>
      </c>
      <c r="J74" s="392">
        <v>0</v>
      </c>
      <c r="K74" s="393">
        <v>0</v>
      </c>
      <c r="L74" s="393">
        <v>0</v>
      </c>
      <c r="M74" s="392">
        <v>1330</v>
      </c>
      <c r="N74" s="393">
        <v>4.7136377E-2</v>
      </c>
      <c r="O74" s="393">
        <v>0.76766917300000004</v>
      </c>
      <c r="P74" s="392">
        <v>2008</v>
      </c>
      <c r="Q74" s="393">
        <v>7.1165296000000003E-2</v>
      </c>
      <c r="R74" s="393">
        <v>0.58217131499999997</v>
      </c>
      <c r="U74" s="607"/>
    </row>
    <row r="75" spans="1:22" x14ac:dyDescent="0.2">
      <c r="A75" s="267" t="s">
        <v>2</v>
      </c>
      <c r="B75" s="267" t="s">
        <v>8</v>
      </c>
      <c r="C75" s="26" t="s">
        <v>319</v>
      </c>
      <c r="D75" s="392">
        <v>17668</v>
      </c>
      <c r="E75" s="393">
        <v>0.38077586200000002</v>
      </c>
      <c r="F75" s="393">
        <v>0.90315825199999999</v>
      </c>
      <c r="G75" s="392">
        <v>68</v>
      </c>
      <c r="H75" s="393">
        <v>1.4655169999999999E-3</v>
      </c>
      <c r="I75" s="393">
        <v>2.9411764999999999E-2</v>
      </c>
      <c r="J75" s="392">
        <v>103</v>
      </c>
      <c r="K75" s="393">
        <v>2.2198280000000001E-3</v>
      </c>
      <c r="L75" s="393">
        <v>0.145631068</v>
      </c>
      <c r="M75" s="392">
        <v>1210</v>
      </c>
      <c r="N75" s="393">
        <v>2.6077586E-2</v>
      </c>
      <c r="O75" s="393">
        <v>2.2314049999999998E-2</v>
      </c>
      <c r="P75" s="392">
        <v>1213</v>
      </c>
      <c r="Q75" s="393">
        <v>2.6142241E-2</v>
      </c>
      <c r="R75" s="393">
        <v>2.6380873999999999E-2</v>
      </c>
      <c r="U75" s="607"/>
    </row>
    <row r="76" spans="1:22" x14ac:dyDescent="0.2">
      <c r="A76" s="267" t="s">
        <v>2</v>
      </c>
      <c r="B76" s="267" t="s">
        <v>10</v>
      </c>
      <c r="C76" s="267" t="s">
        <v>194</v>
      </c>
      <c r="D76" s="392">
        <v>1085</v>
      </c>
      <c r="E76" s="393">
        <v>5.6390001000000002E-2</v>
      </c>
      <c r="F76" s="393">
        <v>0</v>
      </c>
      <c r="G76" s="392">
        <v>29</v>
      </c>
      <c r="H76" s="393">
        <v>1.507198E-3</v>
      </c>
      <c r="I76" s="393">
        <v>0</v>
      </c>
      <c r="J76" s="392">
        <v>58</v>
      </c>
      <c r="K76" s="393">
        <v>3.0143959999999999E-3</v>
      </c>
      <c r="L76" s="393">
        <v>0</v>
      </c>
      <c r="M76" s="392">
        <v>670</v>
      </c>
      <c r="N76" s="393">
        <v>3.4821474999999998E-2</v>
      </c>
      <c r="O76" s="393">
        <v>0</v>
      </c>
      <c r="P76" s="392">
        <v>6868</v>
      </c>
      <c r="Q76" s="393">
        <v>0.35694610500000001</v>
      </c>
      <c r="R76" s="393">
        <v>0.79076878299999998</v>
      </c>
      <c r="U76" s="607"/>
    </row>
    <row r="77" spans="1:22" x14ac:dyDescent="0.2">
      <c r="A77" s="26" t="s">
        <v>2</v>
      </c>
      <c r="B77" s="267" t="s">
        <v>14</v>
      </c>
      <c r="C77" s="26" t="s">
        <v>397</v>
      </c>
      <c r="D77" s="392">
        <v>5425</v>
      </c>
      <c r="E77" s="393">
        <v>0.14833347</v>
      </c>
      <c r="F77" s="393">
        <v>0.52884792599999997</v>
      </c>
      <c r="G77" s="392">
        <v>56</v>
      </c>
      <c r="H77" s="393">
        <v>1.5311840000000001E-3</v>
      </c>
      <c r="I77" s="393">
        <v>0</v>
      </c>
      <c r="J77" s="392">
        <v>238</v>
      </c>
      <c r="K77" s="393">
        <v>6.5075330000000002E-3</v>
      </c>
      <c r="L77" s="393">
        <v>0.52941176499999998</v>
      </c>
      <c r="M77" s="392">
        <v>830</v>
      </c>
      <c r="N77" s="393">
        <v>2.2694336999999998E-2</v>
      </c>
      <c r="O77" s="393">
        <v>0.30602409600000002</v>
      </c>
      <c r="P77" s="392">
        <v>2748</v>
      </c>
      <c r="Q77" s="393">
        <v>7.5137395999999995E-2</v>
      </c>
      <c r="R77" s="393">
        <v>0.193959243</v>
      </c>
      <c r="U77" s="607"/>
    </row>
    <row r="78" spans="1:22" x14ac:dyDescent="0.2">
      <c r="A78" s="267" t="s">
        <v>2</v>
      </c>
      <c r="B78" s="267" t="s">
        <v>17</v>
      </c>
      <c r="C78" s="26" t="s">
        <v>196</v>
      </c>
      <c r="D78" s="392">
        <v>6164</v>
      </c>
      <c r="E78" s="393">
        <v>0.33072217999999998</v>
      </c>
      <c r="F78" s="393">
        <v>1</v>
      </c>
      <c r="G78" s="392">
        <v>12</v>
      </c>
      <c r="H78" s="393">
        <v>6.43846E-4</v>
      </c>
      <c r="I78" s="393">
        <v>1</v>
      </c>
      <c r="J78" s="392">
        <v>66</v>
      </c>
      <c r="K78" s="393">
        <v>3.5411520000000001E-3</v>
      </c>
      <c r="L78" s="393">
        <v>1</v>
      </c>
      <c r="M78" s="392">
        <v>615</v>
      </c>
      <c r="N78" s="393">
        <v>3.2997103E-2</v>
      </c>
      <c r="O78" s="393">
        <v>1</v>
      </c>
      <c r="P78" s="392">
        <v>1089</v>
      </c>
      <c r="Q78" s="393">
        <v>5.8429016E-2</v>
      </c>
      <c r="R78" s="393">
        <v>1</v>
      </c>
      <c r="U78" s="607"/>
    </row>
    <row r="79" spans="1:22" x14ac:dyDescent="0.2">
      <c r="A79" s="267" t="s">
        <v>2</v>
      </c>
      <c r="B79" s="267" t="s">
        <v>18</v>
      </c>
      <c r="C79" s="26" t="s">
        <v>332</v>
      </c>
      <c r="D79" s="392">
        <v>0</v>
      </c>
      <c r="E79" s="393">
        <v>0</v>
      </c>
      <c r="F79" s="393">
        <v>0</v>
      </c>
      <c r="G79" s="392">
        <v>0</v>
      </c>
      <c r="H79" s="393">
        <v>0</v>
      </c>
      <c r="I79" s="393">
        <v>0</v>
      </c>
      <c r="J79" s="392">
        <v>0</v>
      </c>
      <c r="K79" s="393">
        <v>0</v>
      </c>
      <c r="L79" s="393">
        <v>0</v>
      </c>
      <c r="M79" s="392">
        <v>0</v>
      </c>
      <c r="N79" s="393">
        <v>0</v>
      </c>
      <c r="O79" s="393">
        <v>0</v>
      </c>
      <c r="P79" s="392">
        <v>0</v>
      </c>
      <c r="Q79" s="393">
        <v>0</v>
      </c>
      <c r="R79" s="393">
        <v>0</v>
      </c>
      <c r="U79" s="607"/>
    </row>
    <row r="80" spans="1:22" ht="13.5" thickBot="1" x14ac:dyDescent="0.25">
      <c r="A80" s="270" t="s">
        <v>2</v>
      </c>
      <c r="B80" s="270" t="s">
        <v>253</v>
      </c>
      <c r="C80" s="423" t="s">
        <v>532</v>
      </c>
      <c r="D80" s="398">
        <v>2163</v>
      </c>
      <c r="E80" s="399">
        <v>0.17026133500000001</v>
      </c>
      <c r="F80" s="399">
        <v>0</v>
      </c>
      <c r="G80" s="398">
        <v>30</v>
      </c>
      <c r="H80" s="399">
        <v>2.361461E-3</v>
      </c>
      <c r="I80" s="399">
        <v>0</v>
      </c>
      <c r="J80" s="398">
        <v>51</v>
      </c>
      <c r="K80" s="399">
        <v>4.0144839999999996E-3</v>
      </c>
      <c r="L80" s="399">
        <v>0</v>
      </c>
      <c r="M80" s="398">
        <v>457</v>
      </c>
      <c r="N80" s="399">
        <v>3.5972921999999997E-2</v>
      </c>
      <c r="O80" s="399">
        <v>0</v>
      </c>
      <c r="P80" s="398">
        <v>909</v>
      </c>
      <c r="Q80" s="399">
        <v>7.1552267000000003E-2</v>
      </c>
      <c r="R80" s="399">
        <v>0</v>
      </c>
      <c r="U80" s="607"/>
    </row>
    <row r="81" spans="1:22" s="391" customFormat="1" ht="21.75" customHeight="1" thickTop="1" x14ac:dyDescent="0.2">
      <c r="A81" s="809" t="s">
        <v>146</v>
      </c>
      <c r="B81" s="810"/>
      <c r="C81" s="810"/>
      <c r="D81" s="400">
        <v>44680</v>
      </c>
      <c r="E81" s="401">
        <v>0.23744991124857839</v>
      </c>
      <c r="F81" s="401">
        <v>0.78865264100268573</v>
      </c>
      <c r="G81" s="400">
        <v>245</v>
      </c>
      <c r="H81" s="401">
        <v>1.3020418141428314E-3</v>
      </c>
      <c r="I81" s="401">
        <v>0.14693877551020409</v>
      </c>
      <c r="J81" s="400">
        <v>640</v>
      </c>
      <c r="K81" s="401">
        <v>3.4012520859241307E-3</v>
      </c>
      <c r="L81" s="401">
        <v>0.51718750000000002</v>
      </c>
      <c r="M81" s="400">
        <v>6548</v>
      </c>
      <c r="N81" s="401">
        <v>3.4799060404111265E-2</v>
      </c>
      <c r="O81" s="401">
        <v>0.51206475259621254</v>
      </c>
      <c r="P81" s="400">
        <v>16112</v>
      </c>
      <c r="Q81" s="401">
        <v>8.5626521263139993E-2</v>
      </c>
      <c r="R81" s="401">
        <v>0.59154667328699106</v>
      </c>
      <c r="U81" s="161"/>
      <c r="V81" s="161"/>
    </row>
    <row r="82" spans="1:22" x14ac:dyDescent="0.2">
      <c r="A82" s="267" t="s">
        <v>12</v>
      </c>
      <c r="B82" s="267" t="s">
        <v>11</v>
      </c>
      <c r="C82" s="26" t="s">
        <v>465</v>
      </c>
      <c r="D82" s="392">
        <v>454</v>
      </c>
      <c r="E82" s="393">
        <v>8.7056568000000001E-2</v>
      </c>
      <c r="F82" s="393">
        <v>0</v>
      </c>
      <c r="G82" s="392">
        <v>38</v>
      </c>
      <c r="H82" s="393">
        <v>7.2866729999999996E-3</v>
      </c>
      <c r="I82" s="393">
        <v>0</v>
      </c>
      <c r="J82" s="392">
        <v>43</v>
      </c>
      <c r="K82" s="393">
        <v>8.245446E-3</v>
      </c>
      <c r="L82" s="393">
        <v>0</v>
      </c>
      <c r="M82" s="392">
        <v>447</v>
      </c>
      <c r="N82" s="393">
        <v>8.5714286000000001E-2</v>
      </c>
      <c r="O82" s="393">
        <v>0</v>
      </c>
      <c r="P82" s="392">
        <v>650</v>
      </c>
      <c r="Q82" s="393">
        <v>0.12464045999999999</v>
      </c>
      <c r="R82" s="393">
        <v>0</v>
      </c>
      <c r="U82" s="607"/>
    </row>
    <row r="83" spans="1:22" x14ac:dyDescent="0.2">
      <c r="A83" s="267" t="s">
        <v>12</v>
      </c>
      <c r="B83" s="267" t="s">
        <v>89</v>
      </c>
      <c r="C83" s="26" t="s">
        <v>466</v>
      </c>
      <c r="D83" s="392">
        <v>2077</v>
      </c>
      <c r="E83" s="393">
        <v>0.22769129599999999</v>
      </c>
      <c r="F83" s="393">
        <v>0</v>
      </c>
      <c r="G83" s="392">
        <v>17</v>
      </c>
      <c r="H83" s="393">
        <v>1.863626E-3</v>
      </c>
      <c r="I83" s="393">
        <v>0</v>
      </c>
      <c r="J83" s="392">
        <v>27</v>
      </c>
      <c r="K83" s="393">
        <v>2.9598770000000001E-3</v>
      </c>
      <c r="L83" s="393">
        <v>0</v>
      </c>
      <c r="M83" s="392">
        <v>603</v>
      </c>
      <c r="N83" s="393">
        <v>6.6103924999999994E-2</v>
      </c>
      <c r="O83" s="393">
        <v>0</v>
      </c>
      <c r="P83" s="392">
        <v>932</v>
      </c>
      <c r="Q83" s="393">
        <v>0.102170577</v>
      </c>
      <c r="R83" s="393">
        <v>0</v>
      </c>
      <c r="U83" s="607"/>
    </row>
    <row r="84" spans="1:22" ht="13.5" thickBot="1" x14ac:dyDescent="0.25">
      <c r="A84" s="30" t="s">
        <v>12</v>
      </c>
      <c r="B84" s="30" t="s">
        <v>105</v>
      </c>
      <c r="C84" s="28" t="s">
        <v>467</v>
      </c>
      <c r="D84" s="395">
        <v>11950</v>
      </c>
      <c r="E84" s="178">
        <v>0.23473717299999999</v>
      </c>
      <c r="F84" s="178">
        <v>0.89121338900000002</v>
      </c>
      <c r="G84" s="395">
        <v>247</v>
      </c>
      <c r="H84" s="178">
        <v>4.8518900000000002E-3</v>
      </c>
      <c r="I84" s="178">
        <v>0.46963562800000003</v>
      </c>
      <c r="J84" s="395">
        <v>117</v>
      </c>
      <c r="K84" s="178">
        <v>2.2982639999999999E-3</v>
      </c>
      <c r="L84" s="178">
        <v>0</v>
      </c>
      <c r="M84" s="395">
        <v>6234</v>
      </c>
      <c r="N84" s="178">
        <v>0.122456195</v>
      </c>
      <c r="O84" s="178">
        <v>0.84359961500000002</v>
      </c>
      <c r="P84" s="395">
        <v>3229</v>
      </c>
      <c r="Q84" s="178">
        <v>6.3428145000000005E-2</v>
      </c>
      <c r="R84" s="178">
        <v>0.46330133200000001</v>
      </c>
      <c r="U84" s="607"/>
    </row>
    <row r="85" spans="1:22" s="391" customFormat="1" ht="21.75" customHeight="1" thickTop="1" thickBot="1" x14ac:dyDescent="0.25">
      <c r="A85" s="807" t="s">
        <v>147</v>
      </c>
      <c r="B85" s="808"/>
      <c r="C85" s="808"/>
      <c r="D85" s="402">
        <v>14481</v>
      </c>
      <c r="E85" s="403">
        <v>0.22194804199555521</v>
      </c>
      <c r="F85" s="403">
        <v>0.73544644706857265</v>
      </c>
      <c r="G85" s="402">
        <v>302</v>
      </c>
      <c r="H85" s="403">
        <v>4.6287071806268678E-3</v>
      </c>
      <c r="I85" s="403">
        <v>0.38410596026490068</v>
      </c>
      <c r="J85" s="402">
        <v>187</v>
      </c>
      <c r="K85" s="403">
        <v>2.8661200091961072E-3</v>
      </c>
      <c r="L85" s="403">
        <v>0</v>
      </c>
      <c r="M85" s="402">
        <v>7284</v>
      </c>
      <c r="N85" s="403">
        <v>0.11164073875392751</v>
      </c>
      <c r="O85" s="403">
        <v>0.72199341021416807</v>
      </c>
      <c r="P85" s="402">
        <v>4811</v>
      </c>
      <c r="Q85" s="403">
        <v>7.3737451145681657E-2</v>
      </c>
      <c r="R85" s="403">
        <v>0.31095406360424027</v>
      </c>
    </row>
    <row r="86" spans="1:22" ht="13.5" thickTop="1" x14ac:dyDescent="0.2">
      <c r="A86" s="690" t="s">
        <v>121</v>
      </c>
      <c r="B86" s="691"/>
      <c r="C86" s="691"/>
      <c r="D86" s="404">
        <v>394170</v>
      </c>
      <c r="E86" s="363">
        <v>0.226451711</v>
      </c>
      <c r="F86" s="363">
        <v>0.74960042599999999</v>
      </c>
      <c r="G86" s="404">
        <v>3345</v>
      </c>
      <c r="H86" s="363">
        <v>1.921711E-3</v>
      </c>
      <c r="I86" s="363">
        <v>0.36801195799999997</v>
      </c>
      <c r="J86" s="404">
        <v>7434</v>
      </c>
      <c r="K86" s="363">
        <v>4.2708529999999998E-3</v>
      </c>
      <c r="L86" s="363">
        <v>0.47161689499999998</v>
      </c>
      <c r="M86" s="404">
        <v>86555</v>
      </c>
      <c r="N86" s="363">
        <v>4.9726077E-2</v>
      </c>
      <c r="O86" s="363">
        <v>0.62735832700000005</v>
      </c>
      <c r="P86" s="404">
        <v>144566</v>
      </c>
      <c r="Q86" s="363">
        <v>8.3053551000000003E-2</v>
      </c>
      <c r="R86" s="363">
        <v>0.64090449999999999</v>
      </c>
    </row>
    <row r="87" spans="1:22" x14ac:dyDescent="0.2">
      <c r="A87" s="22" t="s">
        <v>479</v>
      </c>
      <c r="B87" s="1"/>
      <c r="C87" s="1"/>
      <c r="D87" s="12"/>
      <c r="E87" s="12"/>
      <c r="F87" s="12"/>
      <c r="G87" s="12"/>
      <c r="H87" s="12"/>
      <c r="I87" s="12"/>
      <c r="J87" s="12"/>
      <c r="K87" s="12"/>
      <c r="L87" s="12"/>
    </row>
    <row r="89" spans="1:22" s="345" customFormat="1" ht="11.25" x14ac:dyDescent="0.2">
      <c r="A89" s="292"/>
      <c r="B89" s="1"/>
      <c r="C89" s="1"/>
      <c r="D89" s="7"/>
      <c r="E89" s="292"/>
      <c r="F89" s="1"/>
      <c r="G89" s="1"/>
      <c r="H89" s="1"/>
      <c r="I89" s="1"/>
      <c r="J89" s="1"/>
      <c r="K89" s="1"/>
      <c r="L89" s="1"/>
      <c r="M89" s="1"/>
      <c r="N89" s="1"/>
      <c r="O89" s="1"/>
      <c r="P89" s="1"/>
      <c r="Q89" s="1"/>
      <c r="R89" s="1"/>
    </row>
    <row r="90" spans="1:22" s="345" customFormat="1" ht="11.25" x14ac:dyDescent="0.2">
      <c r="A90" s="292"/>
      <c r="B90" s="1"/>
      <c r="C90" s="1"/>
      <c r="D90" s="7"/>
      <c r="E90" s="292"/>
      <c r="F90" s="1"/>
      <c r="G90" s="1"/>
      <c r="H90" s="1"/>
      <c r="I90" s="1"/>
      <c r="J90" s="1"/>
      <c r="K90" s="1"/>
      <c r="L90" s="1"/>
      <c r="M90" s="1"/>
      <c r="N90" s="1"/>
      <c r="O90" s="1"/>
      <c r="P90" s="1"/>
      <c r="Q90" s="1"/>
      <c r="R90" s="1"/>
    </row>
    <row r="91" spans="1:22" s="345" customFormat="1" ht="11.25" x14ac:dyDescent="0.2">
      <c r="A91" s="292"/>
      <c r="B91" s="1"/>
      <c r="C91" s="1"/>
      <c r="D91" s="7"/>
      <c r="E91" s="292"/>
      <c r="F91" s="1"/>
      <c r="G91" s="1"/>
      <c r="H91" s="1"/>
      <c r="I91" s="1"/>
      <c r="J91" s="1"/>
      <c r="K91" s="1"/>
      <c r="L91" s="1"/>
      <c r="M91" s="1"/>
      <c r="N91" s="1"/>
      <c r="O91" s="1"/>
      <c r="P91" s="1"/>
      <c r="Q91" s="1"/>
      <c r="R91" s="1"/>
    </row>
    <row r="92" spans="1:22" s="345" customFormat="1" ht="11.25" x14ac:dyDescent="0.2">
      <c r="A92" s="292"/>
      <c r="B92" s="1"/>
      <c r="C92" s="1"/>
      <c r="D92" s="7"/>
      <c r="E92" s="292"/>
      <c r="F92" s="1"/>
      <c r="G92" s="1"/>
      <c r="H92" s="1"/>
      <c r="I92" s="1"/>
      <c r="J92" s="1"/>
      <c r="K92" s="1"/>
      <c r="L92" s="1"/>
      <c r="M92" s="1"/>
      <c r="N92" s="1"/>
      <c r="O92" s="1"/>
      <c r="P92" s="1"/>
      <c r="Q92" s="1"/>
      <c r="R92" s="1"/>
    </row>
    <row r="93" spans="1:22" s="345" customFormat="1" ht="11.25" x14ac:dyDescent="0.2">
      <c r="A93" s="292"/>
      <c r="B93" s="1"/>
      <c r="C93" s="1"/>
      <c r="D93" s="7"/>
      <c r="E93" s="292"/>
      <c r="F93" s="1"/>
      <c r="G93" s="1"/>
      <c r="H93" s="1"/>
      <c r="I93" s="1"/>
      <c r="J93" s="1"/>
      <c r="K93" s="1"/>
      <c r="L93" s="1"/>
      <c r="M93" s="1"/>
      <c r="N93" s="1"/>
      <c r="O93" s="1"/>
      <c r="P93" s="1"/>
      <c r="Q93" s="1"/>
      <c r="R93" s="1"/>
    </row>
    <row r="94" spans="1:22" s="345" customFormat="1" ht="11.25" x14ac:dyDescent="0.2">
      <c r="A94" s="292"/>
      <c r="B94" s="1"/>
      <c r="C94" s="1"/>
      <c r="D94" s="7"/>
      <c r="E94" s="292"/>
      <c r="F94" s="1"/>
      <c r="G94" s="1"/>
      <c r="H94" s="1"/>
      <c r="I94" s="1"/>
      <c r="J94" s="1"/>
      <c r="K94" s="1"/>
      <c r="L94" s="1"/>
      <c r="M94" s="1"/>
      <c r="N94" s="1"/>
      <c r="O94" s="1"/>
      <c r="P94" s="1"/>
      <c r="Q94" s="1"/>
      <c r="R94" s="1"/>
    </row>
    <row r="95" spans="1:22" s="345" customFormat="1" ht="11.25" x14ac:dyDescent="0.2">
      <c r="A95" s="292"/>
      <c r="B95" s="1"/>
      <c r="C95" s="1"/>
      <c r="D95" s="7"/>
      <c r="E95" s="292"/>
      <c r="F95" s="1"/>
      <c r="G95" s="1"/>
      <c r="H95" s="1"/>
      <c r="I95" s="1"/>
      <c r="J95" s="1"/>
      <c r="K95" s="1"/>
      <c r="L95" s="1"/>
      <c r="M95" s="1"/>
      <c r="N95" s="1"/>
      <c r="O95" s="1"/>
      <c r="P95" s="1"/>
      <c r="Q95" s="1"/>
      <c r="R95" s="1"/>
    </row>
    <row r="96" spans="1:22" s="345" customFormat="1" ht="11.25" x14ac:dyDescent="0.2">
      <c r="A96" s="292"/>
      <c r="B96" s="1"/>
      <c r="C96" s="1"/>
      <c r="D96" s="7"/>
      <c r="E96" s="1"/>
      <c r="F96" s="1"/>
      <c r="G96" s="1"/>
      <c r="H96" s="1"/>
      <c r="I96" s="1"/>
      <c r="J96" s="1"/>
      <c r="K96" s="1"/>
      <c r="L96" s="1"/>
      <c r="M96" s="1"/>
      <c r="N96" s="1"/>
      <c r="O96" s="1"/>
      <c r="P96" s="1"/>
      <c r="Q96" s="1"/>
      <c r="R96" s="1"/>
    </row>
    <row r="97" spans="4:18" s="345" customFormat="1" ht="11.25" x14ac:dyDescent="0.2">
      <c r="D97" s="7"/>
      <c r="E97" s="1"/>
      <c r="F97" s="1"/>
      <c r="G97" s="1"/>
      <c r="H97" s="1"/>
      <c r="I97" s="1"/>
      <c r="J97" s="1"/>
      <c r="K97" s="1"/>
      <c r="L97" s="1"/>
      <c r="M97" s="1"/>
      <c r="N97" s="1"/>
      <c r="O97" s="1"/>
      <c r="P97" s="1"/>
      <c r="Q97" s="1"/>
      <c r="R97" s="1"/>
    </row>
    <row r="98" spans="4:18" s="345" customFormat="1" ht="11.25" x14ac:dyDescent="0.2">
      <c r="D98" s="7"/>
      <c r="E98" s="1"/>
      <c r="F98" s="1"/>
      <c r="G98" s="1"/>
      <c r="H98" s="1"/>
      <c r="I98" s="1"/>
      <c r="J98" s="1"/>
      <c r="K98" s="1"/>
      <c r="L98" s="1"/>
      <c r="M98" s="1"/>
      <c r="N98" s="1"/>
      <c r="O98" s="1"/>
      <c r="P98" s="1"/>
      <c r="Q98" s="1"/>
      <c r="R98" s="1"/>
    </row>
    <row r="99" spans="4:18" s="345" customFormat="1" ht="11.25" x14ac:dyDescent="0.2">
      <c r="D99" s="7"/>
      <c r="E99" s="1"/>
      <c r="F99" s="1"/>
      <c r="G99" s="1"/>
      <c r="H99" s="1"/>
      <c r="I99" s="1"/>
      <c r="J99" s="1"/>
      <c r="K99" s="1"/>
      <c r="L99" s="1"/>
      <c r="M99" s="1"/>
      <c r="N99" s="1"/>
      <c r="O99" s="1"/>
      <c r="P99" s="1"/>
      <c r="Q99" s="1"/>
      <c r="R99" s="1"/>
    </row>
    <row r="100" spans="4:18" s="345" customFormat="1" ht="11.25" x14ac:dyDescent="0.2">
      <c r="D100" s="7"/>
      <c r="E100" s="1"/>
      <c r="F100" s="1"/>
      <c r="G100" s="1"/>
      <c r="H100" s="1"/>
      <c r="I100" s="1"/>
      <c r="J100" s="1"/>
      <c r="K100" s="1"/>
      <c r="L100" s="1"/>
      <c r="M100" s="1"/>
      <c r="N100" s="1"/>
      <c r="O100" s="1"/>
      <c r="P100" s="1"/>
      <c r="Q100" s="1"/>
      <c r="R100" s="1"/>
    </row>
    <row r="101" spans="4:18" s="345" customFormat="1" ht="11.25" x14ac:dyDescent="0.2">
      <c r="D101" s="7"/>
      <c r="E101" s="1"/>
      <c r="F101" s="1"/>
      <c r="G101" s="1"/>
      <c r="H101" s="1"/>
      <c r="I101" s="1"/>
      <c r="J101" s="1"/>
      <c r="K101" s="1"/>
      <c r="L101" s="1"/>
      <c r="M101" s="1"/>
      <c r="N101" s="1"/>
      <c r="O101" s="1"/>
      <c r="P101" s="1"/>
      <c r="Q101" s="1"/>
      <c r="R101" s="1"/>
    </row>
    <row r="102" spans="4:18" s="345" customFormat="1" ht="11.25" x14ac:dyDescent="0.2">
      <c r="D102" s="7"/>
      <c r="E102" s="1"/>
      <c r="F102" s="1"/>
      <c r="G102" s="1"/>
      <c r="H102" s="1"/>
      <c r="I102" s="1"/>
      <c r="J102" s="1"/>
      <c r="K102" s="1"/>
      <c r="L102" s="1"/>
      <c r="M102" s="1"/>
      <c r="N102" s="1"/>
      <c r="O102" s="1"/>
      <c r="P102" s="1"/>
      <c r="Q102" s="1"/>
      <c r="R102" s="1"/>
    </row>
    <row r="103" spans="4:18" s="345" customFormat="1" ht="11.25" x14ac:dyDescent="0.2">
      <c r="D103" s="7"/>
      <c r="E103" s="1"/>
      <c r="F103" s="1"/>
      <c r="G103" s="1"/>
      <c r="H103" s="1"/>
      <c r="I103" s="1"/>
      <c r="J103" s="1"/>
      <c r="K103" s="1"/>
      <c r="L103" s="1"/>
      <c r="M103" s="1"/>
      <c r="N103" s="1"/>
      <c r="O103" s="1"/>
      <c r="P103" s="1"/>
      <c r="Q103" s="1"/>
      <c r="R103" s="1"/>
    </row>
  </sheetData>
  <mergeCells count="17">
    <mergeCell ref="A85:C85"/>
    <mergeCell ref="A86:C86"/>
    <mergeCell ref="A1:A2"/>
    <mergeCell ref="B1:B2"/>
    <mergeCell ref="C1:C2"/>
    <mergeCell ref="A17:C17"/>
    <mergeCell ref="A24:C24"/>
    <mergeCell ref="A35:C35"/>
    <mergeCell ref="A44:C44"/>
    <mergeCell ref="A64:C64"/>
    <mergeCell ref="A72:C72"/>
    <mergeCell ref="A81:C81"/>
    <mergeCell ref="D1:F1"/>
    <mergeCell ref="G1:I1"/>
    <mergeCell ref="J1:L1"/>
    <mergeCell ref="M1:O1"/>
    <mergeCell ref="P1:R1"/>
  </mergeCells>
  <pageMargins left="3.937007874015748E-2" right="3.937007874015748E-2" top="0.59055118110236227" bottom="0.19685039370078741" header="0.19685039370078741" footer="0.19685039370078741"/>
  <pageSetup paperSize="9" scale="96" orientation="landscape" r:id="rId1"/>
  <headerFooter>
    <oddHeader>&amp;C&amp;"Arial,Gras"&amp;12&amp;UANNEXE 8.a &amp;U: PMSI SSR - Année 2017 - Répartition des journées réalisées par Catégorie majeure - Adultes - CM 01 à 05</oddHeader>
    <oddFooter>&amp;C&amp;8Soins de suite et de réadaptation (SSR) - Bilan PMSI 2017</oddFooter>
  </headerFooter>
  <rowBreaks count="2" manualBreakCount="2">
    <brk id="35" max="16383" man="1"/>
    <brk id="6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rgb="FF99CC00"/>
  </sheetPr>
  <dimension ref="A1:O90"/>
  <sheetViews>
    <sheetView topLeftCell="A55" zoomScaleNormal="100" workbookViewId="0">
      <selection activeCell="V72" sqref="V72"/>
    </sheetView>
  </sheetViews>
  <sheetFormatPr baseColWidth="10" defaultColWidth="11.42578125" defaultRowHeight="12.75" x14ac:dyDescent="0.2"/>
  <cols>
    <col min="1" max="1" width="2.85546875" customWidth="1"/>
    <col min="2" max="2" width="8.7109375" bestFit="1" customWidth="1"/>
    <col min="3" max="3" width="35.85546875" customWidth="1"/>
    <col min="4" max="4" width="9.7109375" style="197" customWidth="1"/>
    <col min="5" max="5" width="10.42578125" customWidth="1"/>
    <col min="6" max="6" width="8" customWidth="1"/>
    <col min="7" max="7" width="10.28515625" customWidth="1"/>
    <col min="8" max="8" width="11.85546875" customWidth="1"/>
    <col min="9" max="9" width="11.5703125" customWidth="1"/>
    <col min="10" max="10" width="9.140625" customWidth="1"/>
    <col min="11" max="11" width="9.5703125" customWidth="1"/>
    <col min="12" max="12" width="8.85546875" customWidth="1"/>
    <col min="13" max="13" width="7.28515625" customWidth="1"/>
    <col min="14" max="14" width="13.7109375" style="161" customWidth="1"/>
    <col min="15" max="16384" width="11.42578125" style="161"/>
  </cols>
  <sheetData>
    <row r="1" spans="1:15" x14ac:dyDescent="0.2">
      <c r="A1" s="659" t="s">
        <v>112</v>
      </c>
      <c r="B1" s="659" t="s">
        <v>113</v>
      </c>
      <c r="C1" s="659" t="s">
        <v>114</v>
      </c>
      <c r="D1" s="221" t="s">
        <v>202</v>
      </c>
      <c r="E1" s="221" t="s">
        <v>204</v>
      </c>
      <c r="F1" s="221" t="s">
        <v>206</v>
      </c>
      <c r="G1" s="221" t="s">
        <v>208</v>
      </c>
      <c r="H1" s="221" t="s">
        <v>209</v>
      </c>
      <c r="I1" s="221" t="s">
        <v>211</v>
      </c>
      <c r="J1" s="221" t="s">
        <v>212</v>
      </c>
      <c r="K1" s="221" t="s">
        <v>214</v>
      </c>
      <c r="L1" s="221" t="s">
        <v>216</v>
      </c>
      <c r="M1" s="221" t="s">
        <v>218</v>
      </c>
    </row>
    <row r="2" spans="1:15" ht="67.5" x14ac:dyDescent="0.2">
      <c r="A2" s="660"/>
      <c r="B2" s="660"/>
      <c r="C2" s="660"/>
      <c r="D2" s="218" t="s">
        <v>203</v>
      </c>
      <c r="E2" s="218" t="s">
        <v>205</v>
      </c>
      <c r="F2" s="218" t="s">
        <v>207</v>
      </c>
      <c r="G2" s="218" t="s">
        <v>220</v>
      </c>
      <c r="H2" s="218" t="s">
        <v>210</v>
      </c>
      <c r="I2" s="218" t="s">
        <v>234</v>
      </c>
      <c r="J2" s="218" t="s">
        <v>213</v>
      </c>
      <c r="K2" s="218" t="s">
        <v>215</v>
      </c>
      <c r="L2" s="218" t="s">
        <v>217</v>
      </c>
      <c r="M2" s="218" t="s">
        <v>219</v>
      </c>
    </row>
    <row r="3" spans="1:15" x14ac:dyDescent="0.2">
      <c r="A3" s="267" t="s">
        <v>21</v>
      </c>
      <c r="B3" s="267" t="s">
        <v>20</v>
      </c>
      <c r="C3" s="267" t="s">
        <v>165</v>
      </c>
      <c r="D3" s="268">
        <v>14636</v>
      </c>
      <c r="E3" s="268">
        <v>10240</v>
      </c>
      <c r="F3" s="268">
        <v>7175</v>
      </c>
      <c r="G3" s="268">
        <v>0</v>
      </c>
      <c r="H3" s="268">
        <v>2406</v>
      </c>
      <c r="I3" s="268">
        <v>0</v>
      </c>
      <c r="J3" s="268">
        <v>212</v>
      </c>
      <c r="K3" s="268">
        <v>0</v>
      </c>
      <c r="L3" s="268">
        <v>0</v>
      </c>
      <c r="M3" s="268">
        <v>31033</v>
      </c>
      <c r="O3" s="626"/>
    </row>
    <row r="4" spans="1:15" x14ac:dyDescent="0.2">
      <c r="A4" s="267" t="s">
        <v>21</v>
      </c>
      <c r="B4" s="267" t="s">
        <v>22</v>
      </c>
      <c r="C4" s="267" t="s">
        <v>23</v>
      </c>
      <c r="D4" s="268">
        <v>10247</v>
      </c>
      <c r="E4" s="268">
        <v>0</v>
      </c>
      <c r="F4" s="268">
        <v>0</v>
      </c>
      <c r="G4" s="268">
        <v>0</v>
      </c>
      <c r="H4" s="268">
        <v>0</v>
      </c>
      <c r="I4" s="268">
        <v>0</v>
      </c>
      <c r="J4" s="268">
        <v>0</v>
      </c>
      <c r="K4" s="276">
        <v>0</v>
      </c>
      <c r="L4" s="268">
        <v>0</v>
      </c>
      <c r="M4" s="268">
        <v>0</v>
      </c>
      <c r="O4" s="626"/>
    </row>
    <row r="5" spans="1:15" x14ac:dyDescent="0.2">
      <c r="A5" s="267" t="s">
        <v>21</v>
      </c>
      <c r="B5" s="267" t="s">
        <v>27</v>
      </c>
      <c r="C5" s="267" t="s">
        <v>166</v>
      </c>
      <c r="D5" s="268">
        <v>3533</v>
      </c>
      <c r="E5" s="268">
        <v>0</v>
      </c>
      <c r="F5" s="268">
        <v>0</v>
      </c>
      <c r="G5" s="268">
        <v>0</v>
      </c>
      <c r="H5" s="268">
        <v>0</v>
      </c>
      <c r="I5" s="268">
        <v>0</v>
      </c>
      <c r="J5" s="296">
        <v>0</v>
      </c>
      <c r="K5" s="276">
        <v>0</v>
      </c>
      <c r="L5" s="268">
        <v>0</v>
      </c>
      <c r="M5" s="268">
        <v>0</v>
      </c>
      <c r="O5" s="626"/>
    </row>
    <row r="6" spans="1:15" x14ac:dyDescent="0.2">
      <c r="A6" s="267" t="s">
        <v>21</v>
      </c>
      <c r="B6" s="267" t="s">
        <v>28</v>
      </c>
      <c r="C6" s="267" t="s">
        <v>167</v>
      </c>
      <c r="D6" s="268">
        <v>10864</v>
      </c>
      <c r="E6" s="268">
        <v>0</v>
      </c>
      <c r="F6" s="268">
        <v>0</v>
      </c>
      <c r="G6" s="268">
        <v>0</v>
      </c>
      <c r="H6" s="268">
        <v>0</v>
      </c>
      <c r="I6" s="268">
        <v>0</v>
      </c>
      <c r="J6" s="268">
        <v>0</v>
      </c>
      <c r="K6" s="268">
        <v>0</v>
      </c>
      <c r="L6" s="268">
        <v>0</v>
      </c>
      <c r="M6" s="268">
        <v>0</v>
      </c>
      <c r="O6" s="626"/>
    </row>
    <row r="7" spans="1:15" x14ac:dyDescent="0.2">
      <c r="A7" s="267" t="s">
        <v>21</v>
      </c>
      <c r="B7" s="267" t="s">
        <v>29</v>
      </c>
      <c r="C7" s="267" t="s">
        <v>168</v>
      </c>
      <c r="D7" s="268">
        <v>5234</v>
      </c>
      <c r="E7" s="268">
        <v>0</v>
      </c>
      <c r="F7" s="268">
        <v>0</v>
      </c>
      <c r="G7" s="268">
        <v>0</v>
      </c>
      <c r="H7" s="268">
        <v>0</v>
      </c>
      <c r="I7" s="268">
        <v>0</v>
      </c>
      <c r="J7" s="268">
        <v>0</v>
      </c>
      <c r="K7" s="268">
        <v>0</v>
      </c>
      <c r="L7" s="268">
        <v>0</v>
      </c>
      <c r="M7" s="268">
        <v>0</v>
      </c>
      <c r="O7" s="626"/>
    </row>
    <row r="8" spans="1:15" x14ac:dyDescent="0.2">
      <c r="A8" s="267" t="s">
        <v>21</v>
      </c>
      <c r="B8" s="267" t="s">
        <v>30</v>
      </c>
      <c r="C8" s="267" t="s">
        <v>31</v>
      </c>
      <c r="D8" s="268">
        <v>22670</v>
      </c>
      <c r="E8" s="268">
        <v>0</v>
      </c>
      <c r="F8" s="268">
        <v>0</v>
      </c>
      <c r="G8" s="268">
        <v>0</v>
      </c>
      <c r="H8" s="268">
        <v>0</v>
      </c>
      <c r="I8" s="268">
        <v>0</v>
      </c>
      <c r="J8" s="268">
        <v>0</v>
      </c>
      <c r="K8" s="268">
        <v>0</v>
      </c>
      <c r="L8" s="268">
        <v>0</v>
      </c>
      <c r="M8" s="268">
        <v>0</v>
      </c>
      <c r="O8" s="626"/>
    </row>
    <row r="9" spans="1:15" x14ac:dyDescent="0.2">
      <c r="A9" s="267" t="s">
        <v>21</v>
      </c>
      <c r="B9" s="267" t="s">
        <v>37</v>
      </c>
      <c r="C9" s="267" t="s">
        <v>169</v>
      </c>
      <c r="D9" s="268">
        <v>7007</v>
      </c>
      <c r="E9" s="268">
        <v>0</v>
      </c>
      <c r="F9" s="268">
        <v>0</v>
      </c>
      <c r="G9" s="268">
        <v>0</v>
      </c>
      <c r="H9" s="268">
        <v>0</v>
      </c>
      <c r="I9" s="268">
        <v>0</v>
      </c>
      <c r="J9" s="268">
        <v>0</v>
      </c>
      <c r="K9" s="268">
        <v>0</v>
      </c>
      <c r="L9" s="268">
        <v>0</v>
      </c>
      <c r="M9" s="268">
        <v>10429</v>
      </c>
      <c r="O9" s="626"/>
    </row>
    <row r="10" spans="1:15" x14ac:dyDescent="0.2">
      <c r="A10" s="26" t="s">
        <v>21</v>
      </c>
      <c r="B10" s="26" t="s">
        <v>317</v>
      </c>
      <c r="C10" s="26" t="s">
        <v>318</v>
      </c>
      <c r="D10" s="268">
        <v>413</v>
      </c>
      <c r="E10" s="268">
        <v>1835</v>
      </c>
      <c r="F10" s="268">
        <v>294</v>
      </c>
      <c r="G10" s="268">
        <v>0</v>
      </c>
      <c r="H10" s="268">
        <v>0</v>
      </c>
      <c r="I10" s="268">
        <v>0</v>
      </c>
      <c r="J10" s="268">
        <v>0</v>
      </c>
      <c r="K10" s="268">
        <v>0</v>
      </c>
      <c r="L10" s="268">
        <v>0</v>
      </c>
      <c r="M10" s="268">
        <v>0</v>
      </c>
      <c r="O10" s="626"/>
    </row>
    <row r="11" spans="1:15" x14ac:dyDescent="0.2">
      <c r="A11" s="267" t="s">
        <v>21</v>
      </c>
      <c r="B11" s="267" t="s">
        <v>38</v>
      </c>
      <c r="C11" s="267" t="s">
        <v>170</v>
      </c>
      <c r="D11" s="268">
        <v>10279</v>
      </c>
      <c r="E11" s="268">
        <v>0</v>
      </c>
      <c r="F11" s="268">
        <v>0</v>
      </c>
      <c r="G11" s="268">
        <v>0</v>
      </c>
      <c r="H11" s="268">
        <v>0</v>
      </c>
      <c r="I11" s="268">
        <v>0</v>
      </c>
      <c r="J11" s="268">
        <v>0</v>
      </c>
      <c r="K11" s="268">
        <v>0</v>
      </c>
      <c r="L11" s="268">
        <v>0</v>
      </c>
      <c r="M11" s="268">
        <v>0</v>
      </c>
      <c r="O11" s="626"/>
    </row>
    <row r="12" spans="1:15" x14ac:dyDescent="0.2">
      <c r="A12" s="275" t="s">
        <v>21</v>
      </c>
      <c r="B12" s="267" t="s">
        <v>40</v>
      </c>
      <c r="C12" s="26" t="s">
        <v>367</v>
      </c>
      <c r="D12" s="268">
        <v>2305</v>
      </c>
      <c r="E12" s="268">
        <v>38084</v>
      </c>
      <c r="F12" s="268">
        <v>0</v>
      </c>
      <c r="G12" s="268">
        <v>0</v>
      </c>
      <c r="H12" s="268">
        <v>0</v>
      </c>
      <c r="I12" s="268">
        <v>0</v>
      </c>
      <c r="J12" s="268">
        <v>0</v>
      </c>
      <c r="K12" s="268">
        <v>0</v>
      </c>
      <c r="L12" s="268">
        <v>0</v>
      </c>
      <c r="M12" s="268">
        <v>5782</v>
      </c>
      <c r="O12" s="626"/>
    </row>
    <row r="13" spans="1:15" x14ac:dyDescent="0.2">
      <c r="A13" s="275" t="s">
        <v>21</v>
      </c>
      <c r="B13" s="267" t="s">
        <v>41</v>
      </c>
      <c r="C13" s="267" t="s">
        <v>321</v>
      </c>
      <c r="D13" s="268">
        <v>17124</v>
      </c>
      <c r="E13" s="268">
        <v>0</v>
      </c>
      <c r="F13" s="268">
        <v>0</v>
      </c>
      <c r="G13" s="268">
        <v>5391</v>
      </c>
      <c r="H13" s="268">
        <v>0</v>
      </c>
      <c r="I13" s="268">
        <v>0</v>
      </c>
      <c r="J13" s="268">
        <v>0</v>
      </c>
      <c r="K13" s="268">
        <v>0</v>
      </c>
      <c r="L13" s="268">
        <v>13155</v>
      </c>
      <c r="M13" s="268">
        <v>0</v>
      </c>
      <c r="O13" s="626"/>
    </row>
    <row r="14" spans="1:15" x14ac:dyDescent="0.2">
      <c r="A14" s="267" t="s">
        <v>21</v>
      </c>
      <c r="B14" s="267" t="s">
        <v>42</v>
      </c>
      <c r="C14" s="267" t="s">
        <v>322</v>
      </c>
      <c r="D14" s="268">
        <v>0</v>
      </c>
      <c r="E14" s="268">
        <v>17474</v>
      </c>
      <c r="F14" s="268">
        <v>14838</v>
      </c>
      <c r="G14" s="268">
        <v>0</v>
      </c>
      <c r="H14" s="268">
        <v>3127</v>
      </c>
      <c r="I14" s="268">
        <v>8399</v>
      </c>
      <c r="J14" s="268">
        <v>565</v>
      </c>
      <c r="K14" s="268">
        <v>0</v>
      </c>
      <c r="L14" s="268">
        <v>0</v>
      </c>
      <c r="M14" s="268">
        <v>0</v>
      </c>
      <c r="O14" s="626"/>
    </row>
    <row r="15" spans="1:15" x14ac:dyDescent="0.2">
      <c r="A15" s="267" t="s">
        <v>21</v>
      </c>
      <c r="B15" s="267" t="s">
        <v>256</v>
      </c>
      <c r="C15" s="26" t="s">
        <v>323</v>
      </c>
      <c r="D15" s="268">
        <v>0</v>
      </c>
      <c r="E15" s="268">
        <v>0</v>
      </c>
      <c r="F15" s="268">
        <v>0</v>
      </c>
      <c r="G15" s="268">
        <v>12727</v>
      </c>
      <c r="H15" s="268">
        <v>0</v>
      </c>
      <c r="I15" s="268">
        <v>0</v>
      </c>
      <c r="J15" s="268">
        <v>0</v>
      </c>
      <c r="K15" s="268">
        <v>0</v>
      </c>
      <c r="L15" s="268">
        <v>0</v>
      </c>
      <c r="M15" s="268">
        <v>0</v>
      </c>
      <c r="O15" s="626"/>
    </row>
    <row r="16" spans="1:15" ht="13.5" thickBot="1" x14ac:dyDescent="0.25">
      <c r="A16" s="30" t="s">
        <v>21</v>
      </c>
      <c r="B16" s="30" t="s">
        <v>47</v>
      </c>
      <c r="C16" s="30" t="s">
        <v>48</v>
      </c>
      <c r="D16" s="256">
        <v>9928</v>
      </c>
      <c r="E16" s="256">
        <v>0</v>
      </c>
      <c r="F16" s="256">
        <v>0</v>
      </c>
      <c r="G16" s="256">
        <v>0</v>
      </c>
      <c r="H16" s="256">
        <v>9513</v>
      </c>
      <c r="I16" s="256">
        <v>0</v>
      </c>
      <c r="J16" s="256">
        <v>0</v>
      </c>
      <c r="K16" s="256">
        <v>0</v>
      </c>
      <c r="L16" s="256">
        <v>0</v>
      </c>
      <c r="M16" s="256">
        <v>23493</v>
      </c>
      <c r="O16" s="626"/>
    </row>
    <row r="17" spans="1:15" ht="13.5" thickTop="1" x14ac:dyDescent="0.2">
      <c r="A17" s="692" t="s">
        <v>140</v>
      </c>
      <c r="B17" s="693"/>
      <c r="C17" s="693"/>
      <c r="D17" s="199">
        <f t="shared" ref="D17:J17" si="0">SUM(D3:D16)</f>
        <v>114240</v>
      </c>
      <c r="E17" s="199">
        <f t="shared" si="0"/>
        <v>67633</v>
      </c>
      <c r="F17" s="199">
        <f t="shared" si="0"/>
        <v>22307</v>
      </c>
      <c r="G17" s="199">
        <f t="shared" si="0"/>
        <v>18118</v>
      </c>
      <c r="H17" s="199">
        <f t="shared" si="0"/>
        <v>15046</v>
      </c>
      <c r="I17" s="199">
        <f t="shared" si="0"/>
        <v>8399</v>
      </c>
      <c r="J17" s="199">
        <f t="shared" si="0"/>
        <v>777</v>
      </c>
      <c r="K17" s="199">
        <v>0</v>
      </c>
      <c r="L17" s="199">
        <f>SUM(L3:L16)</f>
        <v>13155</v>
      </c>
      <c r="M17" s="199">
        <f>SUM(M3:M16)</f>
        <v>70737</v>
      </c>
      <c r="O17" s="626"/>
    </row>
    <row r="18" spans="1:15" x14ac:dyDescent="0.2">
      <c r="A18" s="29" t="s">
        <v>26</v>
      </c>
      <c r="B18" s="29" t="s">
        <v>24</v>
      </c>
      <c r="C18" s="29" t="s">
        <v>25</v>
      </c>
      <c r="D18" s="202">
        <v>7125</v>
      </c>
      <c r="E18" s="202">
        <v>0</v>
      </c>
      <c r="F18" s="202">
        <v>0</v>
      </c>
      <c r="G18" s="202">
        <v>2371</v>
      </c>
      <c r="H18" s="202">
        <v>0</v>
      </c>
      <c r="I18" s="202">
        <v>0</v>
      </c>
      <c r="J18" s="202">
        <v>0</v>
      </c>
      <c r="K18" s="202">
        <v>0</v>
      </c>
      <c r="L18" s="202">
        <v>0</v>
      </c>
      <c r="M18" s="202">
        <v>8737</v>
      </c>
      <c r="O18" s="626"/>
    </row>
    <row r="19" spans="1:15" x14ac:dyDescent="0.2">
      <c r="A19" s="29" t="s">
        <v>26</v>
      </c>
      <c r="B19" s="29" t="s">
        <v>35</v>
      </c>
      <c r="C19" s="10" t="s">
        <v>236</v>
      </c>
      <c r="D19" s="202">
        <v>13423</v>
      </c>
      <c r="E19" s="202">
        <v>0</v>
      </c>
      <c r="F19" s="202">
        <v>0</v>
      </c>
      <c r="G19" s="202">
        <v>0</v>
      </c>
      <c r="H19" s="202">
        <v>0</v>
      </c>
      <c r="I19" s="202">
        <v>0</v>
      </c>
      <c r="J19" s="202">
        <v>0</v>
      </c>
      <c r="K19" s="202">
        <v>0</v>
      </c>
      <c r="L19" s="202">
        <v>0</v>
      </c>
      <c r="M19" s="202">
        <v>30908</v>
      </c>
      <c r="O19" s="626"/>
    </row>
    <row r="20" spans="1:15" x14ac:dyDescent="0.2">
      <c r="A20" s="29" t="s">
        <v>26</v>
      </c>
      <c r="B20" s="29" t="s">
        <v>39</v>
      </c>
      <c r="C20" s="29" t="s">
        <v>172</v>
      </c>
      <c r="D20" s="202">
        <v>15972</v>
      </c>
      <c r="E20" s="202">
        <v>0</v>
      </c>
      <c r="F20" s="202">
        <v>0</v>
      </c>
      <c r="G20" s="202">
        <v>0</v>
      </c>
      <c r="H20" s="202">
        <v>0</v>
      </c>
      <c r="I20" s="202">
        <v>2271</v>
      </c>
      <c r="J20" s="202">
        <v>0</v>
      </c>
      <c r="K20" s="202">
        <v>0</v>
      </c>
      <c r="L20" s="202">
        <v>0</v>
      </c>
      <c r="M20" s="202">
        <v>0</v>
      </c>
      <c r="O20" s="626"/>
    </row>
    <row r="21" spans="1:15" x14ac:dyDescent="0.2">
      <c r="A21" s="29" t="s">
        <v>26</v>
      </c>
      <c r="B21" s="29" t="s">
        <v>43</v>
      </c>
      <c r="C21" s="29" t="s">
        <v>173</v>
      </c>
      <c r="D21" s="202">
        <v>31086</v>
      </c>
      <c r="E21" s="202">
        <v>0</v>
      </c>
      <c r="F21" s="202">
        <v>0</v>
      </c>
      <c r="G21" s="202">
        <v>0</v>
      </c>
      <c r="H21" s="202">
        <v>0</v>
      </c>
      <c r="I21" s="202">
        <v>0</v>
      </c>
      <c r="J21" s="202">
        <v>0</v>
      </c>
      <c r="K21" s="202">
        <v>0</v>
      </c>
      <c r="L21" s="202">
        <v>0</v>
      </c>
      <c r="M21" s="202">
        <v>0</v>
      </c>
      <c r="O21" s="626"/>
    </row>
    <row r="22" spans="1:15" x14ac:dyDescent="0.2">
      <c r="A22" s="29" t="s">
        <v>26</v>
      </c>
      <c r="B22" s="29" t="s">
        <v>44</v>
      </c>
      <c r="C22" s="29" t="s">
        <v>174</v>
      </c>
      <c r="D22" s="202">
        <v>0</v>
      </c>
      <c r="E22" s="202">
        <v>58270</v>
      </c>
      <c r="F22" s="202">
        <v>8415</v>
      </c>
      <c r="G22" s="202">
        <v>0</v>
      </c>
      <c r="H22" s="202">
        <v>0</v>
      </c>
      <c r="I22" s="202">
        <v>0</v>
      </c>
      <c r="J22" s="202">
        <v>0</v>
      </c>
      <c r="K22" s="202">
        <v>0</v>
      </c>
      <c r="L22" s="202">
        <v>0</v>
      </c>
      <c r="M22" s="202">
        <v>0</v>
      </c>
      <c r="O22" s="626"/>
    </row>
    <row r="23" spans="1:15" ht="13.5" thickBot="1" x14ac:dyDescent="0.25">
      <c r="A23" s="30" t="s">
        <v>26</v>
      </c>
      <c r="B23" s="30" t="s">
        <v>46</v>
      </c>
      <c r="C23" s="198" t="s">
        <v>222</v>
      </c>
      <c r="D23" s="256">
        <v>10838</v>
      </c>
      <c r="E23" s="256">
        <v>9000</v>
      </c>
      <c r="F23" s="256">
        <v>8485</v>
      </c>
      <c r="G23" s="256">
        <v>0</v>
      </c>
      <c r="H23" s="256">
        <v>1016</v>
      </c>
      <c r="I23" s="256">
        <v>0</v>
      </c>
      <c r="J23" s="256">
        <v>0</v>
      </c>
      <c r="K23" s="256">
        <v>0</v>
      </c>
      <c r="L23" s="256">
        <v>4893</v>
      </c>
      <c r="M23" s="256">
        <v>10813</v>
      </c>
      <c r="O23" s="626"/>
    </row>
    <row r="24" spans="1:15" ht="13.5" thickTop="1" x14ac:dyDescent="0.2">
      <c r="A24" s="692" t="s">
        <v>141</v>
      </c>
      <c r="B24" s="693"/>
      <c r="C24" s="693"/>
      <c r="D24" s="199">
        <f t="shared" ref="D24:I24" si="1">SUM(D18:D23)</f>
        <v>78444</v>
      </c>
      <c r="E24" s="199">
        <f t="shared" si="1"/>
        <v>67270</v>
      </c>
      <c r="F24" s="199">
        <f t="shared" si="1"/>
        <v>16900</v>
      </c>
      <c r="G24" s="199">
        <f t="shared" si="1"/>
        <v>2371</v>
      </c>
      <c r="H24" s="199">
        <f t="shared" si="1"/>
        <v>1016</v>
      </c>
      <c r="I24" s="199">
        <f t="shared" si="1"/>
        <v>2271</v>
      </c>
      <c r="J24" s="199">
        <v>0</v>
      </c>
      <c r="K24" s="199">
        <v>0</v>
      </c>
      <c r="L24" s="199">
        <f>SUM(L18:L23)</f>
        <v>4893</v>
      </c>
      <c r="M24" s="199">
        <f>SUM(M18:M23)</f>
        <v>50458</v>
      </c>
      <c r="O24" s="626"/>
    </row>
    <row r="25" spans="1:15" x14ac:dyDescent="0.2">
      <c r="A25" s="29" t="s">
        <v>34</v>
      </c>
      <c r="B25" s="29" t="s">
        <v>32</v>
      </c>
      <c r="C25" s="29" t="s">
        <v>33</v>
      </c>
      <c r="D25" s="202">
        <v>168</v>
      </c>
      <c r="E25" s="202">
        <v>0</v>
      </c>
      <c r="F25" s="202">
        <v>0</v>
      </c>
      <c r="G25" s="202">
        <v>0</v>
      </c>
      <c r="H25" s="202">
        <v>5722</v>
      </c>
      <c r="I25" s="202">
        <v>0</v>
      </c>
      <c r="J25" s="202">
        <v>0</v>
      </c>
      <c r="K25" s="202">
        <v>0</v>
      </c>
      <c r="L25" s="202">
        <v>0</v>
      </c>
      <c r="M25" s="202">
        <v>15208</v>
      </c>
      <c r="O25" s="626"/>
    </row>
    <row r="26" spans="1:15" x14ac:dyDescent="0.2">
      <c r="A26" s="29" t="s">
        <v>34</v>
      </c>
      <c r="B26" s="29" t="s">
        <v>36</v>
      </c>
      <c r="C26" s="10" t="s">
        <v>221</v>
      </c>
      <c r="D26" s="202">
        <v>13753</v>
      </c>
      <c r="E26" s="202">
        <v>0</v>
      </c>
      <c r="F26" s="202">
        <v>0</v>
      </c>
      <c r="G26" s="202">
        <v>0</v>
      </c>
      <c r="H26" s="202">
        <v>0</v>
      </c>
      <c r="I26" s="202">
        <v>0</v>
      </c>
      <c r="J26" s="202">
        <v>0</v>
      </c>
      <c r="K26" s="202">
        <v>0</v>
      </c>
      <c r="L26" s="202">
        <v>0</v>
      </c>
      <c r="M26" s="202">
        <v>0</v>
      </c>
      <c r="O26" s="626"/>
    </row>
    <row r="27" spans="1:15" x14ac:dyDescent="0.2">
      <c r="A27" s="29" t="s">
        <v>34</v>
      </c>
      <c r="B27" s="29" t="s">
        <v>90</v>
      </c>
      <c r="C27" s="29" t="s">
        <v>91</v>
      </c>
      <c r="D27" s="202">
        <v>0</v>
      </c>
      <c r="E27" s="202">
        <v>0</v>
      </c>
      <c r="F27" s="202">
        <v>0</v>
      </c>
      <c r="G27" s="202">
        <v>0</v>
      </c>
      <c r="H27" s="202">
        <v>0</v>
      </c>
      <c r="I27" s="202">
        <v>0</v>
      </c>
      <c r="J27" s="202">
        <v>0</v>
      </c>
      <c r="K27" s="202">
        <v>0</v>
      </c>
      <c r="L27" s="202">
        <v>8884</v>
      </c>
      <c r="M27" s="202">
        <v>0</v>
      </c>
      <c r="O27" s="626"/>
    </row>
    <row r="28" spans="1:15" x14ac:dyDescent="0.2">
      <c r="A28" s="29" t="s">
        <v>34</v>
      </c>
      <c r="B28" s="29" t="s">
        <v>92</v>
      </c>
      <c r="C28" s="10" t="s">
        <v>254</v>
      </c>
      <c r="D28" s="202">
        <v>13193</v>
      </c>
      <c r="E28" s="202">
        <v>0</v>
      </c>
      <c r="F28" s="202">
        <v>0</v>
      </c>
      <c r="G28" s="202">
        <v>0</v>
      </c>
      <c r="H28" s="202">
        <v>0</v>
      </c>
      <c r="I28" s="202">
        <v>0</v>
      </c>
      <c r="J28" s="278">
        <v>0</v>
      </c>
      <c r="K28" s="202">
        <v>0</v>
      </c>
      <c r="L28" s="202">
        <v>0</v>
      </c>
      <c r="M28" s="202">
        <v>0</v>
      </c>
      <c r="O28" s="626"/>
    </row>
    <row r="29" spans="1:15" x14ac:dyDescent="0.2">
      <c r="A29" s="267" t="s">
        <v>34</v>
      </c>
      <c r="B29" s="267" t="s">
        <v>93</v>
      </c>
      <c r="C29" s="267" t="s">
        <v>175</v>
      </c>
      <c r="D29" s="268">
        <v>0</v>
      </c>
      <c r="E29" s="268">
        <v>26857</v>
      </c>
      <c r="F29" s="268">
        <v>32013</v>
      </c>
      <c r="G29" s="268">
        <v>6521</v>
      </c>
      <c r="H29" s="268">
        <v>1402</v>
      </c>
      <c r="I29" s="268">
        <v>0</v>
      </c>
      <c r="J29" s="202">
        <v>0</v>
      </c>
      <c r="K29" s="268">
        <v>2483</v>
      </c>
      <c r="L29" s="268">
        <v>0</v>
      </c>
      <c r="M29" s="268">
        <v>0</v>
      </c>
      <c r="O29" s="626"/>
    </row>
    <row r="30" spans="1:15" x14ac:dyDescent="0.2">
      <c r="A30" s="267" t="s">
        <v>34</v>
      </c>
      <c r="B30" s="267" t="s">
        <v>95</v>
      </c>
      <c r="C30" s="267" t="s">
        <v>176</v>
      </c>
      <c r="D30" s="268">
        <v>8134</v>
      </c>
      <c r="E30" s="268">
        <v>0</v>
      </c>
      <c r="F30" s="268">
        <v>0</v>
      </c>
      <c r="G30" s="268">
        <v>0</v>
      </c>
      <c r="H30" s="268">
        <v>0</v>
      </c>
      <c r="I30" s="268">
        <v>0</v>
      </c>
      <c r="J30" s="268">
        <v>0</v>
      </c>
      <c r="K30" s="268">
        <v>0</v>
      </c>
      <c r="L30" s="268">
        <v>0</v>
      </c>
      <c r="M30" s="268">
        <v>0</v>
      </c>
      <c r="O30" s="626"/>
    </row>
    <row r="31" spans="1:15" x14ac:dyDescent="0.2">
      <c r="A31" s="267" t="s">
        <v>34</v>
      </c>
      <c r="B31" s="267" t="s">
        <v>96</v>
      </c>
      <c r="C31" s="267" t="s">
        <v>97</v>
      </c>
      <c r="D31" s="268">
        <v>9251</v>
      </c>
      <c r="E31" s="268">
        <v>0</v>
      </c>
      <c r="F31" s="268">
        <v>0</v>
      </c>
      <c r="G31" s="268">
        <v>0</v>
      </c>
      <c r="H31" s="268">
        <v>0</v>
      </c>
      <c r="I31" s="268">
        <v>0</v>
      </c>
      <c r="J31" s="268">
        <v>0</v>
      </c>
      <c r="K31" s="268">
        <v>0</v>
      </c>
      <c r="L31" s="268">
        <v>0</v>
      </c>
      <c r="M31" s="268">
        <v>0</v>
      </c>
      <c r="O31" s="626"/>
    </row>
    <row r="32" spans="1:15" x14ac:dyDescent="0.2">
      <c r="A32" s="267" t="s">
        <v>34</v>
      </c>
      <c r="B32" s="267" t="s">
        <v>99</v>
      </c>
      <c r="C32" s="267" t="s">
        <v>177</v>
      </c>
      <c r="D32" s="268">
        <v>17787</v>
      </c>
      <c r="E32" s="268">
        <v>0</v>
      </c>
      <c r="F32" s="268">
        <v>0</v>
      </c>
      <c r="G32" s="268">
        <v>0</v>
      </c>
      <c r="H32" s="268">
        <v>0</v>
      </c>
      <c r="I32" s="268">
        <v>0</v>
      </c>
      <c r="J32" s="268">
        <v>0</v>
      </c>
      <c r="K32" s="268">
        <v>0</v>
      </c>
      <c r="L32" s="268">
        <v>0</v>
      </c>
      <c r="M32" s="268">
        <v>6562</v>
      </c>
      <c r="O32" s="626"/>
    </row>
    <row r="33" spans="1:15" x14ac:dyDescent="0.2">
      <c r="A33" s="267" t="s">
        <v>34</v>
      </c>
      <c r="B33" s="267" t="s">
        <v>100</v>
      </c>
      <c r="C33" s="267" t="s">
        <v>101</v>
      </c>
      <c r="D33" s="268">
        <v>0</v>
      </c>
      <c r="E33" s="268">
        <v>0</v>
      </c>
      <c r="F33" s="268">
        <v>0</v>
      </c>
      <c r="G33" s="268">
        <v>0</v>
      </c>
      <c r="H33" s="268">
        <v>0</v>
      </c>
      <c r="I33" s="268">
        <v>0</v>
      </c>
      <c r="J33" s="268">
        <v>0</v>
      </c>
      <c r="K33" s="268">
        <v>0</v>
      </c>
      <c r="L33" s="268">
        <v>8788</v>
      </c>
      <c r="M33" s="268">
        <v>0</v>
      </c>
      <c r="O33" s="626"/>
    </row>
    <row r="34" spans="1:15" ht="13.5" thickBot="1" x14ac:dyDescent="0.25">
      <c r="A34" s="30" t="s">
        <v>34</v>
      </c>
      <c r="B34" s="30" t="s">
        <v>103</v>
      </c>
      <c r="C34" s="30" t="s">
        <v>104</v>
      </c>
      <c r="D34" s="256">
        <v>21603</v>
      </c>
      <c r="E34" s="256">
        <v>0</v>
      </c>
      <c r="F34" s="256">
        <v>0</v>
      </c>
      <c r="G34" s="256">
        <v>0</v>
      </c>
      <c r="H34" s="256">
        <v>0</v>
      </c>
      <c r="I34" s="256">
        <v>0</v>
      </c>
      <c r="J34" s="256">
        <v>0</v>
      </c>
      <c r="K34" s="256">
        <v>0</v>
      </c>
      <c r="L34" s="256">
        <v>0</v>
      </c>
      <c r="M34" s="256">
        <v>23660</v>
      </c>
      <c r="O34" s="626"/>
    </row>
    <row r="35" spans="1:15" ht="13.5" thickTop="1" x14ac:dyDescent="0.2">
      <c r="A35" s="692" t="s">
        <v>142</v>
      </c>
      <c r="B35" s="693"/>
      <c r="C35" s="693"/>
      <c r="D35" s="199">
        <f>SUM(D25:D34)</f>
        <v>83889</v>
      </c>
      <c r="E35" s="199">
        <f>SUM(E25:E34)</f>
        <v>26857</v>
      </c>
      <c r="F35" s="199">
        <f>SUM(F25:F34)</f>
        <v>32013</v>
      </c>
      <c r="G35" s="199">
        <f>SUM(G25:G34)</f>
        <v>6521</v>
      </c>
      <c r="H35" s="199">
        <f>SUM(H25:H34)</f>
        <v>7124</v>
      </c>
      <c r="I35" s="199">
        <v>0</v>
      </c>
      <c r="J35" s="199">
        <v>0</v>
      </c>
      <c r="K35" s="199">
        <v>2483</v>
      </c>
      <c r="L35" s="199">
        <f>SUM(L25:L34)</f>
        <v>17672</v>
      </c>
      <c r="M35" s="199">
        <f>SUM(M25:M34)</f>
        <v>45430</v>
      </c>
      <c r="O35" s="626"/>
    </row>
    <row r="36" spans="1:15" x14ac:dyDescent="0.2">
      <c r="A36" s="267" t="s">
        <v>85</v>
      </c>
      <c r="B36" s="26" t="s">
        <v>480</v>
      </c>
      <c r="C36" s="26" t="s">
        <v>481</v>
      </c>
      <c r="D36" s="268">
        <v>5647</v>
      </c>
      <c r="E36" s="268">
        <v>0</v>
      </c>
      <c r="F36" s="268">
        <v>0</v>
      </c>
      <c r="G36" s="268">
        <v>0</v>
      </c>
      <c r="H36" s="268">
        <v>0</v>
      </c>
      <c r="I36" s="268">
        <v>0</v>
      </c>
      <c r="J36" s="268">
        <v>0</v>
      </c>
      <c r="K36" s="268">
        <v>0</v>
      </c>
      <c r="L36" s="268">
        <v>0</v>
      </c>
      <c r="M36" s="268">
        <v>0</v>
      </c>
      <c r="O36" s="626"/>
    </row>
    <row r="37" spans="1:15" x14ac:dyDescent="0.2">
      <c r="A37" s="267" t="s">
        <v>85</v>
      </c>
      <c r="B37" s="267" t="s">
        <v>84</v>
      </c>
      <c r="C37" s="267" t="s">
        <v>178</v>
      </c>
      <c r="D37" s="268">
        <v>3373</v>
      </c>
      <c r="E37" s="268">
        <v>0</v>
      </c>
      <c r="F37" s="268">
        <v>0</v>
      </c>
      <c r="G37" s="268">
        <v>0</v>
      </c>
      <c r="H37" s="268">
        <v>0</v>
      </c>
      <c r="I37" s="268">
        <v>0</v>
      </c>
      <c r="J37" s="268">
        <v>0</v>
      </c>
      <c r="K37" s="268">
        <v>0</v>
      </c>
      <c r="L37" s="268">
        <v>0</v>
      </c>
      <c r="M37" s="268">
        <v>0</v>
      </c>
      <c r="O37" s="626"/>
    </row>
    <row r="38" spans="1:15" x14ac:dyDescent="0.2">
      <c r="A38" s="267" t="s">
        <v>85</v>
      </c>
      <c r="B38" s="267" t="s">
        <v>86</v>
      </c>
      <c r="C38" s="267" t="s">
        <v>179</v>
      </c>
      <c r="D38" s="268">
        <v>2803</v>
      </c>
      <c r="E38" s="268">
        <v>0</v>
      </c>
      <c r="F38" s="268">
        <v>0</v>
      </c>
      <c r="G38" s="268">
        <v>0</v>
      </c>
      <c r="H38" s="268">
        <v>0</v>
      </c>
      <c r="I38" s="268">
        <v>0</v>
      </c>
      <c r="J38" s="268">
        <v>0</v>
      </c>
      <c r="K38" s="268">
        <v>0</v>
      </c>
      <c r="L38" s="268">
        <v>0</v>
      </c>
      <c r="M38" s="268">
        <v>0</v>
      </c>
      <c r="O38" s="626"/>
    </row>
    <row r="39" spans="1:15" x14ac:dyDescent="0.2">
      <c r="A39" s="267" t="s">
        <v>85</v>
      </c>
      <c r="B39" s="267" t="s">
        <v>87</v>
      </c>
      <c r="C39" s="267" t="s">
        <v>88</v>
      </c>
      <c r="D39" s="268">
        <v>12333</v>
      </c>
      <c r="E39" s="268">
        <v>4424</v>
      </c>
      <c r="F39" s="268">
        <v>3152</v>
      </c>
      <c r="G39" s="268">
        <v>0</v>
      </c>
      <c r="H39" s="268">
        <v>0</v>
      </c>
      <c r="I39" s="268">
        <v>0</v>
      </c>
      <c r="J39" s="268">
        <v>0</v>
      </c>
      <c r="K39" s="268">
        <v>0</v>
      </c>
      <c r="L39" s="268">
        <v>0</v>
      </c>
      <c r="M39" s="268">
        <v>8921</v>
      </c>
      <c r="O39" s="626"/>
    </row>
    <row r="40" spans="1:15" x14ac:dyDescent="0.2">
      <c r="A40" s="267" t="s">
        <v>85</v>
      </c>
      <c r="B40" s="267" t="s">
        <v>94</v>
      </c>
      <c r="C40" s="267" t="s">
        <v>180</v>
      </c>
      <c r="D40" s="268">
        <v>3603</v>
      </c>
      <c r="E40" s="268">
        <v>0</v>
      </c>
      <c r="F40" s="268">
        <v>0</v>
      </c>
      <c r="G40" s="268">
        <v>0</v>
      </c>
      <c r="H40" s="268">
        <v>0</v>
      </c>
      <c r="I40" s="268">
        <v>0</v>
      </c>
      <c r="J40" s="268">
        <v>0</v>
      </c>
      <c r="K40" s="268">
        <v>0</v>
      </c>
      <c r="L40" s="268">
        <v>0</v>
      </c>
      <c r="M40" s="268">
        <v>0</v>
      </c>
      <c r="O40" s="626"/>
    </row>
    <row r="41" spans="1:15" x14ac:dyDescent="0.2">
      <c r="A41" s="267" t="s">
        <v>85</v>
      </c>
      <c r="B41" s="267" t="s">
        <v>98</v>
      </c>
      <c r="C41" s="272" t="s">
        <v>156</v>
      </c>
      <c r="D41" s="268">
        <v>8396</v>
      </c>
      <c r="E41" s="268">
        <v>0</v>
      </c>
      <c r="F41" s="268">
        <v>0</v>
      </c>
      <c r="G41" s="268">
        <v>0</v>
      </c>
      <c r="H41" s="268">
        <v>0</v>
      </c>
      <c r="I41" s="268">
        <v>0</v>
      </c>
      <c r="J41" s="268">
        <v>0</v>
      </c>
      <c r="K41" s="268">
        <v>0</v>
      </c>
      <c r="L41" s="268">
        <v>0</v>
      </c>
      <c r="M41" s="268">
        <v>0</v>
      </c>
      <c r="O41" s="626"/>
    </row>
    <row r="42" spans="1:15" x14ac:dyDescent="0.2">
      <c r="A42" s="267" t="s">
        <v>85</v>
      </c>
      <c r="B42" s="267" t="s">
        <v>102</v>
      </c>
      <c r="C42" s="267" t="s">
        <v>181</v>
      </c>
      <c r="D42" s="268">
        <v>31691</v>
      </c>
      <c r="E42" s="268">
        <v>0</v>
      </c>
      <c r="F42" s="268">
        <v>0</v>
      </c>
      <c r="G42" s="268">
        <v>0</v>
      </c>
      <c r="H42" s="268">
        <v>0</v>
      </c>
      <c r="I42" s="268">
        <v>0</v>
      </c>
      <c r="J42" s="268">
        <v>0</v>
      </c>
      <c r="K42" s="268">
        <v>0</v>
      </c>
      <c r="L42" s="268">
        <v>0</v>
      </c>
      <c r="M42" s="268">
        <v>0</v>
      </c>
      <c r="O42" s="626"/>
    </row>
    <row r="43" spans="1:15" ht="13.5" thickBot="1" x14ac:dyDescent="0.25">
      <c r="A43" s="30" t="s">
        <v>85</v>
      </c>
      <c r="B43" s="30" t="s">
        <v>107</v>
      </c>
      <c r="C43" s="30" t="s">
        <v>108</v>
      </c>
      <c r="D43" s="256">
        <v>16098</v>
      </c>
      <c r="E43" s="256">
        <v>7690</v>
      </c>
      <c r="F43" s="256">
        <v>11173</v>
      </c>
      <c r="G43" s="256">
        <v>2038</v>
      </c>
      <c r="H43" s="256">
        <v>130</v>
      </c>
      <c r="I43" s="256">
        <v>0</v>
      </c>
      <c r="J43" s="256">
        <v>0</v>
      </c>
      <c r="K43" s="256">
        <v>0</v>
      </c>
      <c r="L43" s="256">
        <v>0</v>
      </c>
      <c r="M43" s="256">
        <v>44417</v>
      </c>
      <c r="O43" s="626"/>
    </row>
    <row r="44" spans="1:15" ht="13.5" thickTop="1" x14ac:dyDescent="0.2">
      <c r="A44" s="692" t="s">
        <v>143</v>
      </c>
      <c r="B44" s="693"/>
      <c r="C44" s="693"/>
      <c r="D44" s="199">
        <f>SUM(D36:D43)</f>
        <v>83944</v>
      </c>
      <c r="E44" s="199">
        <f>SUM(E36:E43)</f>
        <v>12114</v>
      </c>
      <c r="F44" s="199">
        <f>SUM(F36:F43)</f>
        <v>14325</v>
      </c>
      <c r="G44" s="199">
        <f>SUM(G36:G43)</f>
        <v>2038</v>
      </c>
      <c r="H44" s="199">
        <f>SUM(H36:H43)</f>
        <v>130</v>
      </c>
      <c r="I44" s="199">
        <v>0</v>
      </c>
      <c r="J44" s="199">
        <v>0</v>
      </c>
      <c r="K44" s="199">
        <v>0</v>
      </c>
      <c r="L44" s="199">
        <v>0</v>
      </c>
      <c r="M44" s="199">
        <f>SUM(M36:M43)</f>
        <v>53338</v>
      </c>
      <c r="O44" s="626"/>
    </row>
    <row r="45" spans="1:15" x14ac:dyDescent="0.2">
      <c r="A45" s="29" t="s">
        <v>53</v>
      </c>
      <c r="B45" s="29" t="s">
        <v>51</v>
      </c>
      <c r="C45" s="29" t="s">
        <v>52</v>
      </c>
      <c r="D45" s="202">
        <v>8996</v>
      </c>
      <c r="E45" s="202">
        <v>0</v>
      </c>
      <c r="F45" s="202">
        <v>0</v>
      </c>
      <c r="G45" s="202">
        <v>0</v>
      </c>
      <c r="H45" s="202">
        <v>0</v>
      </c>
      <c r="I45" s="202">
        <v>0</v>
      </c>
      <c r="J45" s="202">
        <v>0</v>
      </c>
      <c r="K45" s="202">
        <v>0</v>
      </c>
      <c r="L45" s="202">
        <v>0</v>
      </c>
      <c r="M45" s="202">
        <v>0</v>
      </c>
      <c r="O45" s="626"/>
    </row>
    <row r="46" spans="1:15" x14ac:dyDescent="0.2">
      <c r="A46" s="29" t="s">
        <v>53</v>
      </c>
      <c r="B46" s="29" t="s">
        <v>54</v>
      </c>
      <c r="C46" s="10" t="s">
        <v>482</v>
      </c>
      <c r="D46" s="202">
        <v>11265</v>
      </c>
      <c r="E46" s="202">
        <v>3075</v>
      </c>
      <c r="F46" s="202">
        <v>1888</v>
      </c>
      <c r="G46" s="202">
        <v>0</v>
      </c>
      <c r="H46" s="202">
        <v>0</v>
      </c>
      <c r="I46" s="202">
        <v>0</v>
      </c>
      <c r="J46" s="202">
        <v>0</v>
      </c>
      <c r="K46" s="202">
        <v>0</v>
      </c>
      <c r="L46" s="202">
        <v>0</v>
      </c>
      <c r="M46" s="202">
        <v>8210</v>
      </c>
      <c r="O46" s="626"/>
    </row>
    <row r="47" spans="1:15" x14ac:dyDescent="0.2">
      <c r="A47" s="267" t="s">
        <v>53</v>
      </c>
      <c r="B47" s="267" t="s">
        <v>56</v>
      </c>
      <c r="C47" s="267" t="s">
        <v>182</v>
      </c>
      <c r="D47" s="268">
        <v>3058</v>
      </c>
      <c r="E47" s="268">
        <v>0</v>
      </c>
      <c r="F47" s="268">
        <v>0</v>
      </c>
      <c r="G47" s="268">
        <v>0</v>
      </c>
      <c r="H47" s="268">
        <v>0</v>
      </c>
      <c r="I47" s="268">
        <v>0</v>
      </c>
      <c r="J47" s="268">
        <v>0</v>
      </c>
      <c r="K47" s="268">
        <v>0</v>
      </c>
      <c r="L47" s="268">
        <v>0</v>
      </c>
      <c r="M47" s="268">
        <v>14852</v>
      </c>
      <c r="O47" s="626"/>
    </row>
    <row r="48" spans="1:15" x14ac:dyDescent="0.2">
      <c r="A48" s="267" t="s">
        <v>53</v>
      </c>
      <c r="B48" s="267" t="s">
        <v>57</v>
      </c>
      <c r="C48" s="267" t="s">
        <v>58</v>
      </c>
      <c r="D48" s="268">
        <v>8247</v>
      </c>
      <c r="E48" s="268">
        <v>0</v>
      </c>
      <c r="F48" s="268">
        <v>0</v>
      </c>
      <c r="G48" s="268">
        <v>0</v>
      </c>
      <c r="H48" s="268">
        <v>0</v>
      </c>
      <c r="I48" s="268">
        <v>0</v>
      </c>
      <c r="J48" s="268">
        <v>0</v>
      </c>
      <c r="K48" s="268">
        <v>0</v>
      </c>
      <c r="L48" s="268">
        <v>4797</v>
      </c>
      <c r="M48" s="268">
        <v>6091</v>
      </c>
      <c r="O48" s="626"/>
    </row>
    <row r="49" spans="1:15" x14ac:dyDescent="0.2">
      <c r="A49" s="267" t="s">
        <v>53</v>
      </c>
      <c r="B49" s="267" t="s">
        <v>61</v>
      </c>
      <c r="C49" s="267" t="s">
        <v>183</v>
      </c>
      <c r="D49" s="268">
        <v>6884</v>
      </c>
      <c r="E49" s="268">
        <v>0</v>
      </c>
      <c r="F49" s="268">
        <v>0</v>
      </c>
      <c r="G49" s="268">
        <v>0</v>
      </c>
      <c r="H49" s="268">
        <v>0</v>
      </c>
      <c r="I49" s="268">
        <v>0</v>
      </c>
      <c r="J49" s="268">
        <v>0</v>
      </c>
      <c r="K49" s="268">
        <v>0</v>
      </c>
      <c r="L49" s="268">
        <v>0</v>
      </c>
      <c r="M49" s="268">
        <v>0</v>
      </c>
      <c r="O49" s="626"/>
    </row>
    <row r="50" spans="1:15" x14ac:dyDescent="0.2">
      <c r="A50" s="267" t="s">
        <v>53</v>
      </c>
      <c r="B50" s="267" t="s">
        <v>64</v>
      </c>
      <c r="C50" s="267" t="s">
        <v>65</v>
      </c>
      <c r="D50" s="268">
        <v>26795</v>
      </c>
      <c r="E50" s="268">
        <v>0</v>
      </c>
      <c r="F50" s="268">
        <v>0</v>
      </c>
      <c r="G50" s="268">
        <v>0</v>
      </c>
      <c r="H50" s="268">
        <v>5008</v>
      </c>
      <c r="I50" s="268">
        <v>0</v>
      </c>
      <c r="J50" s="268">
        <v>0</v>
      </c>
      <c r="K50" s="268">
        <v>0</v>
      </c>
      <c r="L50" s="268">
        <v>0</v>
      </c>
      <c r="M50" s="268">
        <v>0</v>
      </c>
      <c r="O50" s="626"/>
    </row>
    <row r="51" spans="1:15" x14ac:dyDescent="0.2">
      <c r="A51" s="267" t="s">
        <v>53</v>
      </c>
      <c r="B51" s="267" t="s">
        <v>66</v>
      </c>
      <c r="C51" s="267" t="s">
        <v>67</v>
      </c>
      <c r="D51" s="268">
        <v>0</v>
      </c>
      <c r="E51" s="268">
        <v>0</v>
      </c>
      <c r="F51" s="268">
        <v>0</v>
      </c>
      <c r="G51" s="268">
        <v>16830</v>
      </c>
      <c r="H51" s="268">
        <v>0</v>
      </c>
      <c r="I51" s="268">
        <v>20700</v>
      </c>
      <c r="J51" s="268">
        <v>0</v>
      </c>
      <c r="K51" s="268">
        <v>0</v>
      </c>
      <c r="L51" s="268">
        <v>0</v>
      </c>
      <c r="M51" s="268">
        <v>0</v>
      </c>
      <c r="O51" s="626"/>
    </row>
    <row r="52" spans="1:15" x14ac:dyDescent="0.2">
      <c r="A52" s="267" t="s">
        <v>53</v>
      </c>
      <c r="B52" s="267" t="s">
        <v>68</v>
      </c>
      <c r="C52" s="267" t="s">
        <v>164</v>
      </c>
      <c r="D52" s="268">
        <v>0</v>
      </c>
      <c r="E52" s="268">
        <v>7835</v>
      </c>
      <c r="F52" s="268">
        <v>9283</v>
      </c>
      <c r="G52" s="268">
        <v>0</v>
      </c>
      <c r="H52" s="268">
        <v>0</v>
      </c>
      <c r="I52" s="268">
        <v>0</v>
      </c>
      <c r="J52" s="268">
        <v>0</v>
      </c>
      <c r="K52" s="268">
        <v>0</v>
      </c>
      <c r="L52" s="268">
        <v>0</v>
      </c>
      <c r="M52" s="268">
        <v>0</v>
      </c>
      <c r="O52" s="626"/>
    </row>
    <row r="53" spans="1:15" x14ac:dyDescent="0.2">
      <c r="A53" s="267" t="s">
        <v>53</v>
      </c>
      <c r="B53" s="267" t="s">
        <v>69</v>
      </c>
      <c r="C53" s="267" t="s">
        <v>184</v>
      </c>
      <c r="D53" s="268">
        <v>8515</v>
      </c>
      <c r="E53" s="268">
        <v>0</v>
      </c>
      <c r="F53" s="268">
        <v>0</v>
      </c>
      <c r="G53" s="268">
        <v>0</v>
      </c>
      <c r="H53" s="268">
        <v>0</v>
      </c>
      <c r="I53" s="268">
        <v>0</v>
      </c>
      <c r="J53" s="268">
        <v>0</v>
      </c>
      <c r="K53" s="268">
        <v>0</v>
      </c>
      <c r="L53" s="268">
        <v>0</v>
      </c>
      <c r="M53" s="268">
        <v>0</v>
      </c>
      <c r="O53" s="626"/>
    </row>
    <row r="54" spans="1:15" x14ac:dyDescent="0.2">
      <c r="A54" s="267" t="s">
        <v>53</v>
      </c>
      <c r="B54" s="267" t="s">
        <v>70</v>
      </c>
      <c r="C54" s="267" t="s">
        <v>185</v>
      </c>
      <c r="D54" s="268">
        <v>7444</v>
      </c>
      <c r="E54" s="268">
        <v>0</v>
      </c>
      <c r="F54" s="268">
        <v>0</v>
      </c>
      <c r="G54" s="268">
        <v>0</v>
      </c>
      <c r="H54" s="268">
        <v>0</v>
      </c>
      <c r="I54" s="268">
        <v>0</v>
      </c>
      <c r="J54" s="268">
        <v>0</v>
      </c>
      <c r="K54" s="268">
        <v>0</v>
      </c>
      <c r="L54" s="268">
        <v>0</v>
      </c>
      <c r="M54" s="268">
        <v>0</v>
      </c>
      <c r="O54" s="626"/>
    </row>
    <row r="55" spans="1:15" x14ac:dyDescent="0.2">
      <c r="A55" s="267" t="s">
        <v>53</v>
      </c>
      <c r="B55" s="267" t="s">
        <v>71</v>
      </c>
      <c r="C55" s="267" t="s">
        <v>186</v>
      </c>
      <c r="D55" s="268">
        <v>10932</v>
      </c>
      <c r="E55" s="268">
        <v>0</v>
      </c>
      <c r="F55" s="268">
        <v>0</v>
      </c>
      <c r="G55" s="268">
        <v>0</v>
      </c>
      <c r="H55" s="268">
        <v>0</v>
      </c>
      <c r="I55" s="268">
        <v>0</v>
      </c>
      <c r="J55" s="268">
        <v>0</v>
      </c>
      <c r="K55" s="268">
        <v>0</v>
      </c>
      <c r="L55" s="268">
        <v>0</v>
      </c>
      <c r="M55" s="268">
        <v>0</v>
      </c>
      <c r="O55" s="626"/>
    </row>
    <row r="56" spans="1:15" x14ac:dyDescent="0.2">
      <c r="A56" s="267" t="s">
        <v>53</v>
      </c>
      <c r="B56" s="267" t="s">
        <v>72</v>
      </c>
      <c r="C56" s="267" t="s">
        <v>187</v>
      </c>
      <c r="D56" s="268">
        <v>16049</v>
      </c>
      <c r="E56" s="268">
        <v>0</v>
      </c>
      <c r="F56" s="268">
        <v>0</v>
      </c>
      <c r="G56" s="268">
        <v>0</v>
      </c>
      <c r="H56" s="268">
        <v>0</v>
      </c>
      <c r="I56" s="268">
        <v>0</v>
      </c>
      <c r="J56" s="268">
        <v>0</v>
      </c>
      <c r="K56" s="268">
        <v>0</v>
      </c>
      <c r="L56" s="268">
        <v>0</v>
      </c>
      <c r="M56" s="268">
        <v>0</v>
      </c>
      <c r="O56" s="626"/>
    </row>
    <row r="57" spans="1:15" x14ac:dyDescent="0.2">
      <c r="A57" s="267" t="s">
        <v>53</v>
      </c>
      <c r="B57" s="267" t="s">
        <v>73</v>
      </c>
      <c r="C57" s="267" t="s">
        <v>188</v>
      </c>
      <c r="D57" s="268">
        <v>0</v>
      </c>
      <c r="E57" s="268">
        <v>23862</v>
      </c>
      <c r="F57" s="268">
        <v>43547</v>
      </c>
      <c r="G57" s="268">
        <v>0</v>
      </c>
      <c r="H57" s="268">
        <v>0</v>
      </c>
      <c r="I57" s="268">
        <v>0</v>
      </c>
      <c r="J57" s="268">
        <v>0</v>
      </c>
      <c r="K57" s="268">
        <v>0</v>
      </c>
      <c r="L57" s="268">
        <v>0</v>
      </c>
      <c r="M57" s="268">
        <v>0</v>
      </c>
      <c r="O57" s="626"/>
    </row>
    <row r="58" spans="1:15" x14ac:dyDescent="0.2">
      <c r="A58" s="267" t="s">
        <v>53</v>
      </c>
      <c r="B58" s="267" t="s">
        <v>74</v>
      </c>
      <c r="C58" s="267" t="s">
        <v>75</v>
      </c>
      <c r="D58" s="268">
        <v>0</v>
      </c>
      <c r="E58" s="268">
        <v>0</v>
      </c>
      <c r="F58" s="268">
        <v>0</v>
      </c>
      <c r="G58" s="268">
        <v>0</v>
      </c>
      <c r="H58" s="268">
        <v>0</v>
      </c>
      <c r="I58" s="268">
        <v>0</v>
      </c>
      <c r="J58" s="268">
        <v>0</v>
      </c>
      <c r="K58" s="268">
        <v>0</v>
      </c>
      <c r="L58" s="268">
        <v>9671</v>
      </c>
      <c r="M58" s="268">
        <v>0</v>
      </c>
      <c r="O58" s="626"/>
    </row>
    <row r="59" spans="1:15" x14ac:dyDescent="0.2">
      <c r="A59" s="267" t="s">
        <v>53</v>
      </c>
      <c r="B59" s="267" t="s">
        <v>77</v>
      </c>
      <c r="C59" s="26" t="s">
        <v>364</v>
      </c>
      <c r="D59" s="268">
        <v>5586</v>
      </c>
      <c r="E59" s="268">
        <v>9919</v>
      </c>
      <c r="F59" s="268">
        <v>10803</v>
      </c>
      <c r="G59" s="268">
        <v>0</v>
      </c>
      <c r="H59" s="268">
        <v>0</v>
      </c>
      <c r="I59" s="268">
        <v>0</v>
      </c>
      <c r="J59" s="268">
        <v>0</v>
      </c>
      <c r="K59" s="268">
        <v>0</v>
      </c>
      <c r="L59" s="268">
        <v>0</v>
      </c>
      <c r="M59" s="268">
        <v>23103</v>
      </c>
      <c r="O59" s="626"/>
    </row>
    <row r="60" spans="1:15" x14ac:dyDescent="0.2">
      <c r="A60" s="267" t="s">
        <v>53</v>
      </c>
      <c r="B60" s="267" t="s">
        <v>78</v>
      </c>
      <c r="C60" s="267" t="s">
        <v>189</v>
      </c>
      <c r="D60" s="268">
        <v>5211</v>
      </c>
      <c r="E60" s="268">
        <v>3670</v>
      </c>
      <c r="F60" s="268">
        <v>11734</v>
      </c>
      <c r="G60" s="268">
        <v>0</v>
      </c>
      <c r="H60" s="268">
        <v>0</v>
      </c>
      <c r="I60" s="268">
        <v>0</v>
      </c>
      <c r="J60" s="268">
        <v>0</v>
      </c>
      <c r="K60" s="268">
        <v>0</v>
      </c>
      <c r="L60" s="268">
        <v>0</v>
      </c>
      <c r="M60" s="268">
        <v>18863</v>
      </c>
      <c r="O60" s="626"/>
    </row>
    <row r="61" spans="1:15" x14ac:dyDescent="0.2">
      <c r="A61" s="267" t="s">
        <v>53</v>
      </c>
      <c r="B61" s="267" t="s">
        <v>80</v>
      </c>
      <c r="C61" s="267" t="s">
        <v>190</v>
      </c>
      <c r="D61" s="268">
        <v>0</v>
      </c>
      <c r="E61" s="268">
        <v>7702</v>
      </c>
      <c r="F61" s="268">
        <v>0</v>
      </c>
      <c r="G61" s="268">
        <v>0</v>
      </c>
      <c r="H61" s="268">
        <v>0</v>
      </c>
      <c r="I61" s="268">
        <v>0</v>
      </c>
      <c r="J61" s="268">
        <v>0</v>
      </c>
      <c r="K61" s="268">
        <v>0</v>
      </c>
      <c r="L61" s="268">
        <v>0</v>
      </c>
      <c r="M61" s="268">
        <v>0</v>
      </c>
      <c r="O61" s="626"/>
    </row>
    <row r="62" spans="1:15" x14ac:dyDescent="0.2">
      <c r="A62" s="267" t="s">
        <v>53</v>
      </c>
      <c r="B62" s="267" t="s">
        <v>82</v>
      </c>
      <c r="C62" s="267" t="s">
        <v>83</v>
      </c>
      <c r="D62" s="268">
        <v>0</v>
      </c>
      <c r="E62" s="268">
        <v>0</v>
      </c>
      <c r="F62" s="268">
        <v>0</v>
      </c>
      <c r="G62" s="268">
        <v>0</v>
      </c>
      <c r="H62" s="268">
        <v>0</v>
      </c>
      <c r="I62" s="268">
        <v>0</v>
      </c>
      <c r="J62" s="268">
        <v>0</v>
      </c>
      <c r="K62" s="296">
        <v>0</v>
      </c>
      <c r="L62" s="268">
        <v>12817</v>
      </c>
      <c r="M62" s="268">
        <v>0</v>
      </c>
      <c r="O62" s="626"/>
    </row>
    <row r="63" spans="1:15" ht="13.5" thickBot="1" x14ac:dyDescent="0.25">
      <c r="A63" s="267" t="s">
        <v>53</v>
      </c>
      <c r="B63" s="267" t="s">
        <v>200</v>
      </c>
      <c r="C63" s="267" t="s">
        <v>201</v>
      </c>
      <c r="D63" s="268">
        <v>7305</v>
      </c>
      <c r="E63" s="268">
        <v>9291</v>
      </c>
      <c r="F63" s="268">
        <v>4950</v>
      </c>
      <c r="G63" s="268">
        <v>0</v>
      </c>
      <c r="H63" s="268">
        <v>0</v>
      </c>
      <c r="I63" s="268">
        <v>0</v>
      </c>
      <c r="J63" s="268">
        <v>0</v>
      </c>
      <c r="K63" s="268">
        <v>0</v>
      </c>
      <c r="L63" s="268">
        <v>0</v>
      </c>
      <c r="M63" s="268">
        <v>0</v>
      </c>
      <c r="O63" s="626"/>
    </row>
    <row r="64" spans="1:15" ht="13.5" thickTop="1" x14ac:dyDescent="0.2">
      <c r="A64" s="692" t="s">
        <v>144</v>
      </c>
      <c r="B64" s="693"/>
      <c r="C64" s="693"/>
      <c r="D64" s="199">
        <f t="shared" ref="D64:I64" si="2">SUM(D45:D63)</f>
        <v>126287</v>
      </c>
      <c r="E64" s="199">
        <f t="shared" si="2"/>
        <v>65354</v>
      </c>
      <c r="F64" s="199">
        <f t="shared" si="2"/>
        <v>82205</v>
      </c>
      <c r="G64" s="199">
        <f t="shared" si="2"/>
        <v>16830</v>
      </c>
      <c r="H64" s="199">
        <f t="shared" si="2"/>
        <v>5008</v>
      </c>
      <c r="I64" s="199">
        <f t="shared" si="2"/>
        <v>20700</v>
      </c>
      <c r="J64" s="199">
        <v>0</v>
      </c>
      <c r="K64" s="199">
        <v>0</v>
      </c>
      <c r="L64" s="199">
        <f>SUM(L45:L63)</f>
        <v>27285</v>
      </c>
      <c r="M64" s="199">
        <f>SUM(M45:M63)</f>
        <v>71119</v>
      </c>
      <c r="O64" s="626"/>
    </row>
    <row r="65" spans="1:15" x14ac:dyDescent="0.2">
      <c r="A65" s="29" t="s">
        <v>5</v>
      </c>
      <c r="B65" s="29" t="s">
        <v>3</v>
      </c>
      <c r="C65" s="29" t="s">
        <v>4</v>
      </c>
      <c r="D65" s="202">
        <v>2541</v>
      </c>
      <c r="E65" s="202">
        <v>0</v>
      </c>
      <c r="F65" s="202">
        <v>0</v>
      </c>
      <c r="G65" s="202">
        <v>0</v>
      </c>
      <c r="H65" s="202">
        <v>0</v>
      </c>
      <c r="I65" s="202">
        <v>0</v>
      </c>
      <c r="J65" s="202">
        <v>0</v>
      </c>
      <c r="K65" s="202">
        <v>0</v>
      </c>
      <c r="L65" s="202">
        <v>0</v>
      </c>
      <c r="M65" s="202">
        <v>20344</v>
      </c>
      <c r="O65" s="626"/>
    </row>
    <row r="66" spans="1:15" x14ac:dyDescent="0.2">
      <c r="A66" s="29" t="s">
        <v>5</v>
      </c>
      <c r="B66" s="29" t="s">
        <v>13</v>
      </c>
      <c r="C66" s="29" t="s">
        <v>191</v>
      </c>
      <c r="D66" s="202">
        <v>31626</v>
      </c>
      <c r="E66" s="202">
        <v>10372</v>
      </c>
      <c r="F66" s="202">
        <v>0</v>
      </c>
      <c r="G66" s="202">
        <v>0</v>
      </c>
      <c r="H66" s="202">
        <v>0</v>
      </c>
      <c r="I66" s="202">
        <v>0</v>
      </c>
      <c r="J66" s="202">
        <v>0</v>
      </c>
      <c r="K66" s="202">
        <v>0</v>
      </c>
      <c r="L66" s="202">
        <v>0</v>
      </c>
      <c r="M66" s="202">
        <v>0</v>
      </c>
      <c r="O66" s="626"/>
    </row>
    <row r="67" spans="1:15" x14ac:dyDescent="0.2">
      <c r="A67" s="29" t="s">
        <v>5</v>
      </c>
      <c r="B67" s="29" t="s">
        <v>49</v>
      </c>
      <c r="C67" s="29" t="s">
        <v>50</v>
      </c>
      <c r="D67" s="202">
        <v>845</v>
      </c>
      <c r="E67" s="202">
        <v>3513</v>
      </c>
      <c r="F67" s="202">
        <v>5162</v>
      </c>
      <c r="G67" s="202">
        <v>0</v>
      </c>
      <c r="H67" s="202">
        <v>0</v>
      </c>
      <c r="I67" s="202">
        <v>0</v>
      </c>
      <c r="J67" s="202">
        <v>0</v>
      </c>
      <c r="K67" s="202">
        <v>0</v>
      </c>
      <c r="L67" s="202">
        <v>0</v>
      </c>
      <c r="M67" s="202">
        <v>9919</v>
      </c>
      <c r="O67" s="626"/>
    </row>
    <row r="68" spans="1:15" x14ac:dyDescent="0.2">
      <c r="A68" s="267" t="s">
        <v>5</v>
      </c>
      <c r="B68" s="267" t="s">
        <v>59</v>
      </c>
      <c r="C68" s="267" t="s">
        <v>60</v>
      </c>
      <c r="D68" s="268">
        <v>6047</v>
      </c>
      <c r="E68" s="268">
        <v>0</v>
      </c>
      <c r="F68" s="268">
        <v>0</v>
      </c>
      <c r="G68" s="268">
        <v>3881</v>
      </c>
      <c r="H68" s="268">
        <v>0</v>
      </c>
      <c r="I68" s="268">
        <v>0</v>
      </c>
      <c r="J68" s="268">
        <v>0</v>
      </c>
      <c r="K68" s="268">
        <v>0</v>
      </c>
      <c r="L68" s="268">
        <v>0</v>
      </c>
      <c r="M68" s="268">
        <v>7441</v>
      </c>
      <c r="O68" s="626"/>
    </row>
    <row r="69" spans="1:15" x14ac:dyDescent="0.2">
      <c r="A69" s="267" t="s">
        <v>5</v>
      </c>
      <c r="B69" s="267" t="s">
        <v>62</v>
      </c>
      <c r="C69" s="267" t="s">
        <v>63</v>
      </c>
      <c r="D69" s="268">
        <v>10971</v>
      </c>
      <c r="E69" s="268">
        <v>0</v>
      </c>
      <c r="F69" s="268">
        <v>0</v>
      </c>
      <c r="G69" s="268">
        <v>0</v>
      </c>
      <c r="H69" s="268">
        <v>0</v>
      </c>
      <c r="I69" s="268">
        <v>0</v>
      </c>
      <c r="J69" s="268">
        <v>0</v>
      </c>
      <c r="K69" s="268">
        <v>0</v>
      </c>
      <c r="L69" s="268">
        <v>0</v>
      </c>
      <c r="M69" s="268">
        <v>0</v>
      </c>
      <c r="O69" s="626"/>
    </row>
    <row r="70" spans="1:15" x14ac:dyDescent="0.2">
      <c r="A70" s="267" t="s">
        <v>5</v>
      </c>
      <c r="B70" s="267" t="s">
        <v>76</v>
      </c>
      <c r="C70" s="267" t="s">
        <v>192</v>
      </c>
      <c r="D70" s="268">
        <v>9967</v>
      </c>
      <c r="E70" s="268">
        <v>0</v>
      </c>
      <c r="F70" s="268">
        <v>0</v>
      </c>
      <c r="G70" s="268">
        <v>0</v>
      </c>
      <c r="H70" s="268">
        <v>0</v>
      </c>
      <c r="I70" s="268">
        <v>0</v>
      </c>
      <c r="J70" s="268">
        <v>0</v>
      </c>
      <c r="K70" s="268">
        <v>0</v>
      </c>
      <c r="L70" s="268">
        <v>0</v>
      </c>
      <c r="M70" s="268">
        <v>0</v>
      </c>
      <c r="O70" s="626"/>
    </row>
    <row r="71" spans="1:15" ht="13.5" thickBot="1" x14ac:dyDescent="0.25">
      <c r="A71" s="270" t="s">
        <v>5</v>
      </c>
      <c r="B71" s="270" t="s">
        <v>81</v>
      </c>
      <c r="C71" s="270" t="s">
        <v>193</v>
      </c>
      <c r="D71" s="271">
        <v>7895</v>
      </c>
      <c r="E71" s="271">
        <v>0</v>
      </c>
      <c r="F71" s="271">
        <v>0</v>
      </c>
      <c r="G71" s="271">
        <v>0</v>
      </c>
      <c r="H71" s="271">
        <v>0</v>
      </c>
      <c r="I71" s="271">
        <v>0</v>
      </c>
      <c r="J71" s="271">
        <v>0</v>
      </c>
      <c r="K71" s="271">
        <v>0</v>
      </c>
      <c r="L71" s="271">
        <v>0</v>
      </c>
      <c r="M71" s="271">
        <v>0</v>
      </c>
      <c r="O71" s="626"/>
    </row>
    <row r="72" spans="1:15" ht="13.5" thickTop="1" x14ac:dyDescent="0.2">
      <c r="A72" s="692" t="s">
        <v>145</v>
      </c>
      <c r="B72" s="693"/>
      <c r="C72" s="693"/>
      <c r="D72" s="199">
        <f>SUM(D65:D71)</f>
        <v>69892</v>
      </c>
      <c r="E72" s="199">
        <f>SUM(E65:E71)</f>
        <v>13885</v>
      </c>
      <c r="F72" s="199">
        <f>SUM(F65:F71)</f>
        <v>5162</v>
      </c>
      <c r="G72" s="199">
        <f>SUM(G65:G71)</f>
        <v>3881</v>
      </c>
      <c r="H72" s="199">
        <v>0</v>
      </c>
      <c r="I72" s="199">
        <v>0</v>
      </c>
      <c r="J72" s="199">
        <v>0</v>
      </c>
      <c r="K72" s="199">
        <v>0</v>
      </c>
      <c r="L72" s="199">
        <v>0</v>
      </c>
      <c r="M72" s="199">
        <f>SUM(M65:M71)</f>
        <v>37704</v>
      </c>
      <c r="O72" s="626"/>
    </row>
    <row r="73" spans="1:15" x14ac:dyDescent="0.2">
      <c r="A73" s="29" t="s">
        <v>2</v>
      </c>
      <c r="B73" s="29" t="s">
        <v>0</v>
      </c>
      <c r="C73" s="29" t="s">
        <v>1</v>
      </c>
      <c r="D73" s="202">
        <v>0</v>
      </c>
      <c r="E73" s="202">
        <v>3134</v>
      </c>
      <c r="F73" s="202">
        <v>2590</v>
      </c>
      <c r="G73" s="202">
        <v>0</v>
      </c>
      <c r="H73" s="202">
        <v>920</v>
      </c>
      <c r="I73" s="202">
        <v>0</v>
      </c>
      <c r="J73" s="202">
        <v>0</v>
      </c>
      <c r="K73" s="202">
        <v>0</v>
      </c>
      <c r="L73" s="202">
        <v>0</v>
      </c>
      <c r="M73" s="202">
        <v>10501</v>
      </c>
      <c r="O73" s="626"/>
    </row>
    <row r="74" spans="1:15" x14ac:dyDescent="0.2">
      <c r="A74" s="267" t="s">
        <v>2</v>
      </c>
      <c r="B74" s="267" t="s">
        <v>6</v>
      </c>
      <c r="C74" s="267" t="s">
        <v>7</v>
      </c>
      <c r="D74" s="268">
        <v>7545</v>
      </c>
      <c r="E74" s="268">
        <v>6827</v>
      </c>
      <c r="F74" s="268">
        <v>3770</v>
      </c>
      <c r="G74" s="268">
        <v>0</v>
      </c>
      <c r="H74" s="268">
        <v>0</v>
      </c>
      <c r="I74" s="268">
        <v>0</v>
      </c>
      <c r="J74" s="268">
        <v>0</v>
      </c>
      <c r="K74" s="268">
        <v>0</v>
      </c>
      <c r="L74" s="268">
        <v>0</v>
      </c>
      <c r="M74" s="268">
        <v>10074</v>
      </c>
      <c r="O74" s="626"/>
    </row>
    <row r="75" spans="1:15" x14ac:dyDescent="0.2">
      <c r="A75" s="267" t="s">
        <v>2</v>
      </c>
      <c r="B75" s="267" t="s">
        <v>8</v>
      </c>
      <c r="C75" s="267" t="s">
        <v>9</v>
      </c>
      <c r="D75" s="268">
        <v>13231</v>
      </c>
      <c r="E75" s="268">
        <v>17738</v>
      </c>
      <c r="F75" s="268">
        <v>15431</v>
      </c>
      <c r="G75" s="268">
        <v>0</v>
      </c>
      <c r="H75" s="268">
        <v>0</v>
      </c>
      <c r="I75" s="268">
        <v>0</v>
      </c>
      <c r="J75" s="268">
        <v>0</v>
      </c>
      <c r="K75" s="268">
        <v>0</v>
      </c>
      <c r="L75" s="268">
        <v>0</v>
      </c>
      <c r="M75" s="268">
        <v>0</v>
      </c>
      <c r="O75" s="626"/>
    </row>
    <row r="76" spans="1:15" x14ac:dyDescent="0.2">
      <c r="A76" s="267" t="s">
        <v>2</v>
      </c>
      <c r="B76" s="267" t="s">
        <v>10</v>
      </c>
      <c r="C76" s="267" t="s">
        <v>194</v>
      </c>
      <c r="D76" s="268">
        <v>13810</v>
      </c>
      <c r="E76" s="268">
        <v>0</v>
      </c>
      <c r="F76" s="268">
        <v>0</v>
      </c>
      <c r="G76" s="268">
        <v>5431</v>
      </c>
      <c r="H76" s="268">
        <v>0</v>
      </c>
      <c r="I76" s="268">
        <v>0</v>
      </c>
      <c r="J76" s="268">
        <v>0</v>
      </c>
      <c r="K76" s="268">
        <v>0</v>
      </c>
      <c r="L76" s="268">
        <v>0</v>
      </c>
      <c r="M76" s="268">
        <v>0</v>
      </c>
      <c r="O76" s="626"/>
    </row>
    <row r="77" spans="1:15" x14ac:dyDescent="0.2">
      <c r="A77" s="26" t="s">
        <v>2</v>
      </c>
      <c r="B77" s="267" t="s">
        <v>14</v>
      </c>
      <c r="C77" s="267" t="s">
        <v>195</v>
      </c>
      <c r="D77" s="268">
        <v>27254</v>
      </c>
      <c r="E77" s="268">
        <v>0</v>
      </c>
      <c r="F77" s="268">
        <v>0</v>
      </c>
      <c r="G77" s="268">
        <v>0</v>
      </c>
      <c r="H77" s="268">
        <v>0</v>
      </c>
      <c r="I77" s="268">
        <v>0</v>
      </c>
      <c r="J77" s="268">
        <v>0</v>
      </c>
      <c r="K77" s="268">
        <v>0</v>
      </c>
      <c r="L77" s="268">
        <v>0</v>
      </c>
      <c r="M77" s="268">
        <v>9319</v>
      </c>
      <c r="O77" s="626"/>
    </row>
    <row r="78" spans="1:15" x14ac:dyDescent="0.2">
      <c r="A78" s="267" t="s">
        <v>2</v>
      </c>
      <c r="B78" s="267" t="s">
        <v>17</v>
      </c>
      <c r="C78" s="26" t="s">
        <v>196</v>
      </c>
      <c r="D78" s="268">
        <v>0</v>
      </c>
      <c r="E78" s="268">
        <v>0</v>
      </c>
      <c r="F78" s="268">
        <v>0</v>
      </c>
      <c r="G78" s="268">
        <v>0</v>
      </c>
      <c r="H78" s="268">
        <v>0</v>
      </c>
      <c r="I78" s="268">
        <v>0</v>
      </c>
      <c r="J78" s="268">
        <v>0</v>
      </c>
      <c r="K78" s="268">
        <v>0</v>
      </c>
      <c r="L78" s="268">
        <v>0</v>
      </c>
      <c r="M78" s="268">
        <v>18638</v>
      </c>
      <c r="O78" s="626"/>
    </row>
    <row r="79" spans="1:15" x14ac:dyDescent="0.2">
      <c r="A79" s="267" t="s">
        <v>2</v>
      </c>
      <c r="B79" s="267" t="s">
        <v>18</v>
      </c>
      <c r="C79" s="267" t="s">
        <v>19</v>
      </c>
      <c r="D79" s="268">
        <v>0</v>
      </c>
      <c r="E79" s="268">
        <v>0</v>
      </c>
      <c r="F79" s="268">
        <v>0</v>
      </c>
      <c r="G79" s="268">
        <v>0</v>
      </c>
      <c r="H79" s="268">
        <v>0</v>
      </c>
      <c r="I79" s="268">
        <v>0</v>
      </c>
      <c r="J79" s="268">
        <v>0</v>
      </c>
      <c r="K79" s="268">
        <v>0</v>
      </c>
      <c r="L79" s="268">
        <v>9249</v>
      </c>
      <c r="M79" s="268">
        <v>0</v>
      </c>
      <c r="O79" s="626"/>
    </row>
    <row r="80" spans="1:15" ht="13.5" thickBot="1" x14ac:dyDescent="0.25">
      <c r="A80" s="270" t="s">
        <v>2</v>
      </c>
      <c r="B80" s="270" t="s">
        <v>253</v>
      </c>
      <c r="C80" s="423" t="s">
        <v>495</v>
      </c>
      <c r="D80" s="271">
        <v>12704</v>
      </c>
      <c r="E80" s="271">
        <v>0</v>
      </c>
      <c r="F80" s="271">
        <v>0</v>
      </c>
      <c r="G80" s="271">
        <v>0</v>
      </c>
      <c r="H80" s="271">
        <v>0</v>
      </c>
      <c r="I80" s="271">
        <v>0</v>
      </c>
      <c r="J80" s="271">
        <v>0</v>
      </c>
      <c r="K80" s="271">
        <v>0</v>
      </c>
      <c r="L80" s="271">
        <v>0</v>
      </c>
      <c r="M80" s="271">
        <v>0</v>
      </c>
      <c r="O80" s="626"/>
    </row>
    <row r="81" spans="1:15" ht="13.5" thickTop="1" x14ac:dyDescent="0.2">
      <c r="A81" s="692" t="s">
        <v>146</v>
      </c>
      <c r="B81" s="693"/>
      <c r="C81" s="693"/>
      <c r="D81" s="199">
        <f>SUM(D73:D80)</f>
        <v>74544</v>
      </c>
      <c r="E81" s="199">
        <f>SUM(E73:E80)</f>
        <v>27699</v>
      </c>
      <c r="F81" s="199">
        <f>SUM(F73:F80)</f>
        <v>21791</v>
      </c>
      <c r="G81" s="199">
        <f>SUM(G73:G80)</f>
        <v>5431</v>
      </c>
      <c r="H81" s="199">
        <f>SUM(H73:H80)</f>
        <v>920</v>
      </c>
      <c r="I81" s="199">
        <v>0</v>
      </c>
      <c r="J81" s="199">
        <v>0</v>
      </c>
      <c r="K81" s="199">
        <v>0</v>
      </c>
      <c r="L81" s="199">
        <f>SUM(L73:L80)</f>
        <v>9249</v>
      </c>
      <c r="M81" s="199">
        <f>SUM(M73:M80)</f>
        <v>48532</v>
      </c>
      <c r="O81" s="626"/>
    </row>
    <row r="82" spans="1:15" x14ac:dyDescent="0.2">
      <c r="A82" s="267" t="s">
        <v>12</v>
      </c>
      <c r="B82" s="267" t="s">
        <v>11</v>
      </c>
      <c r="C82" s="267" t="s">
        <v>197</v>
      </c>
      <c r="D82" s="268">
        <v>5215</v>
      </c>
      <c r="E82" s="268">
        <v>0</v>
      </c>
      <c r="F82" s="268">
        <v>0</v>
      </c>
      <c r="G82" s="268">
        <v>0</v>
      </c>
      <c r="H82" s="268">
        <v>0</v>
      </c>
      <c r="I82" s="268">
        <v>0</v>
      </c>
      <c r="J82" s="268">
        <v>0</v>
      </c>
      <c r="K82" s="268">
        <v>0</v>
      </c>
      <c r="L82" s="268">
        <v>0</v>
      </c>
      <c r="M82" s="268">
        <v>0</v>
      </c>
      <c r="O82" s="626"/>
    </row>
    <row r="83" spans="1:15" x14ac:dyDescent="0.2">
      <c r="A83" s="267" t="s">
        <v>12</v>
      </c>
      <c r="B83" s="267" t="s">
        <v>89</v>
      </c>
      <c r="C83" s="267" t="s">
        <v>198</v>
      </c>
      <c r="D83" s="268">
        <v>9122</v>
      </c>
      <c r="E83" s="268">
        <v>0</v>
      </c>
      <c r="F83" s="268">
        <v>0</v>
      </c>
      <c r="G83" s="268">
        <v>0</v>
      </c>
      <c r="H83" s="268">
        <v>0</v>
      </c>
      <c r="I83" s="268">
        <v>0</v>
      </c>
      <c r="J83" s="268">
        <v>0</v>
      </c>
      <c r="K83" s="268">
        <v>0</v>
      </c>
      <c r="L83" s="268">
        <v>0</v>
      </c>
      <c r="M83" s="268">
        <v>0</v>
      </c>
      <c r="O83" s="626"/>
    </row>
    <row r="84" spans="1:15" ht="13.5" thickBot="1" x14ac:dyDescent="0.25">
      <c r="A84" s="30" t="s">
        <v>12</v>
      </c>
      <c r="B84" s="30" t="s">
        <v>105</v>
      </c>
      <c r="C84" s="30" t="s">
        <v>106</v>
      </c>
      <c r="D84" s="256">
        <v>13508</v>
      </c>
      <c r="E84" s="256">
        <v>13812</v>
      </c>
      <c r="F84" s="256">
        <v>8455</v>
      </c>
      <c r="G84" s="256">
        <v>0</v>
      </c>
      <c r="H84" s="256">
        <v>4896</v>
      </c>
      <c r="I84" s="256">
        <v>0</v>
      </c>
      <c r="J84" s="256">
        <v>0</v>
      </c>
      <c r="K84" s="256">
        <v>0</v>
      </c>
      <c r="L84" s="256">
        <v>0</v>
      </c>
      <c r="M84" s="256">
        <v>10237</v>
      </c>
      <c r="O84" s="626"/>
    </row>
    <row r="85" spans="1:15" ht="14.25" thickTop="1" thickBot="1" x14ac:dyDescent="0.25">
      <c r="A85" s="694" t="s">
        <v>147</v>
      </c>
      <c r="B85" s="695"/>
      <c r="C85" s="695"/>
      <c r="D85" s="200">
        <f>SUM(D82:D84)</f>
        <v>27845</v>
      </c>
      <c r="E85" s="200">
        <f>SUM(E82:E84)</f>
        <v>13812</v>
      </c>
      <c r="F85" s="200">
        <f>SUM(F82:F84)</f>
        <v>8455</v>
      </c>
      <c r="G85" s="200">
        <v>0</v>
      </c>
      <c r="H85" s="200">
        <f>SUM(H82:H84)</f>
        <v>4896</v>
      </c>
      <c r="I85" s="200">
        <v>0</v>
      </c>
      <c r="J85" s="200">
        <v>0</v>
      </c>
      <c r="K85" s="200">
        <v>0</v>
      </c>
      <c r="L85" s="200">
        <v>0</v>
      </c>
      <c r="M85" s="200">
        <f>SUM(M82:M84)</f>
        <v>10237</v>
      </c>
      <c r="O85" s="626"/>
    </row>
    <row r="86" spans="1:15" ht="13.5" thickTop="1" x14ac:dyDescent="0.2">
      <c r="A86" s="690" t="s">
        <v>121</v>
      </c>
      <c r="B86" s="691"/>
      <c r="C86" s="691"/>
      <c r="D86" s="222">
        <f>D85+D81+D72+D64+D44+D35+D24+D17</f>
        <v>659085</v>
      </c>
      <c r="E86" s="222">
        <f>E85+E81+E72+E64+E44+E35+E24+E17</f>
        <v>294624</v>
      </c>
      <c r="F86" s="222">
        <f>F85+F81+F72+F64+F44+F35+F24+F17</f>
        <v>203158</v>
      </c>
      <c r="G86" s="222">
        <f>G81+G72+G64+G44+G35+G24+G17</f>
        <v>55190</v>
      </c>
      <c r="H86" s="222">
        <f>H85+H81+H64+H44+H35+H24+H17</f>
        <v>34140</v>
      </c>
      <c r="I86" s="222">
        <f>I64+I24+I17</f>
        <v>31370</v>
      </c>
      <c r="J86" s="222">
        <f>J17</f>
        <v>777</v>
      </c>
      <c r="K86" s="222">
        <v>2483</v>
      </c>
      <c r="L86" s="222">
        <f>L81+L64+L35+L24+L17</f>
        <v>72254</v>
      </c>
      <c r="M86" s="222">
        <f>M85+M81+M72+M64+M44+M35+M24+M17</f>
        <v>387555</v>
      </c>
      <c r="O86" s="626"/>
    </row>
    <row r="88" spans="1:15" x14ac:dyDescent="0.2">
      <c r="A88" s="22" t="s">
        <v>479</v>
      </c>
      <c r="B88" s="1"/>
      <c r="C88" s="1"/>
      <c r="D88" s="12"/>
      <c r="E88" s="12"/>
      <c r="F88" s="12"/>
      <c r="G88" s="12"/>
      <c r="H88" s="12"/>
      <c r="I88" s="12"/>
      <c r="J88" s="12"/>
      <c r="K88" s="12"/>
      <c r="L88" s="12"/>
    </row>
    <row r="90" spans="1:15" x14ac:dyDescent="0.2">
      <c r="E90" s="197"/>
      <c r="F90" s="197"/>
    </row>
  </sheetData>
  <mergeCells count="12">
    <mergeCell ref="A86:C86"/>
    <mergeCell ref="A1:A2"/>
    <mergeCell ref="B1:B2"/>
    <mergeCell ref="C1:C2"/>
    <mergeCell ref="A17:C17"/>
    <mergeCell ref="A24:C24"/>
    <mergeCell ref="A35:C35"/>
    <mergeCell ref="A44:C44"/>
    <mergeCell ref="A64:C64"/>
    <mergeCell ref="A72:C72"/>
    <mergeCell ref="A81:C81"/>
    <mergeCell ref="A85:C85"/>
  </mergeCells>
  <pageMargins left="0.39370078740157483" right="0.19685039370078741" top="0.59055118110236227" bottom="0.59055118110236227" header="0.19685039370078741" footer="0.19685039370078741"/>
  <pageSetup paperSize="9" orientation="landscape" r:id="rId1"/>
  <headerFooter>
    <oddHeader>&amp;C&amp;"Arial,Gras"&amp;12&amp;UANNEXE 4.a &amp;U&amp;K000000: PMSI SSR - Activité 2017 - Nombre de journées réalsées par type d'autorisation - Adultes</oddHeader>
    <oddFooter>&amp;C&amp;8Soins de suite et de réadaptation (SSR) - Bilan PMSI 2017</oddFooter>
  </headerFooter>
  <rowBreaks count="2" manualBreakCount="2">
    <brk id="35" max="12" man="1"/>
    <brk id="64" max="12"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sheetPr>
  <dimension ref="A1:U103"/>
  <sheetViews>
    <sheetView zoomScaleNormal="100" workbookViewId="0">
      <selection activeCell="V72" sqref="V72"/>
    </sheetView>
  </sheetViews>
  <sheetFormatPr baseColWidth="10" defaultColWidth="11.42578125" defaultRowHeight="12.75" x14ac:dyDescent="0.2"/>
  <cols>
    <col min="1" max="1" width="2.85546875" style="308" customWidth="1"/>
    <col min="2" max="2" width="7.5703125" style="308" customWidth="1"/>
    <col min="3" max="3" width="21.140625" style="308" customWidth="1"/>
    <col min="4" max="4" width="8.140625" style="197" customWidth="1"/>
    <col min="5" max="5" width="7.28515625" style="308" customWidth="1"/>
    <col min="6" max="6" width="8.85546875" style="308" customWidth="1"/>
    <col min="7" max="7" width="8.140625" style="308" customWidth="1"/>
    <col min="8" max="8" width="7.28515625" style="308" customWidth="1"/>
    <col min="9" max="9" width="8.85546875" style="308" customWidth="1"/>
    <col min="10" max="10" width="8.140625" style="308" customWidth="1"/>
    <col min="11" max="11" width="7.28515625" style="308" customWidth="1"/>
    <col min="12" max="12" width="8.85546875" style="308" customWidth="1"/>
    <col min="13" max="13" width="8.140625" style="308" customWidth="1"/>
    <col min="14" max="14" width="7.28515625" style="308" customWidth="1"/>
    <col min="15" max="15" width="8.85546875" style="308" customWidth="1"/>
    <col min="16" max="16" width="8.140625" style="308" customWidth="1"/>
    <col min="17" max="17" width="7.28515625" style="308" customWidth="1"/>
    <col min="18" max="18" width="8.85546875" style="308" customWidth="1"/>
    <col min="19" max="16384" width="11.42578125" style="161"/>
  </cols>
  <sheetData>
    <row r="1" spans="1:18" s="381" customFormat="1" ht="46.5" customHeight="1" x14ac:dyDescent="0.2">
      <c r="A1" s="659" t="s">
        <v>112</v>
      </c>
      <c r="B1" s="659" t="s">
        <v>113</v>
      </c>
      <c r="C1" s="659" t="s">
        <v>114</v>
      </c>
      <c r="D1" s="805" t="s">
        <v>436</v>
      </c>
      <c r="E1" s="806"/>
      <c r="F1" s="806"/>
      <c r="G1" s="805" t="s">
        <v>437</v>
      </c>
      <c r="H1" s="806"/>
      <c r="I1" s="806"/>
      <c r="J1" s="805" t="s">
        <v>438</v>
      </c>
      <c r="K1" s="806"/>
      <c r="L1" s="806"/>
      <c r="M1" s="805" t="s">
        <v>439</v>
      </c>
      <c r="N1" s="806"/>
      <c r="O1" s="806"/>
      <c r="P1" s="805" t="s">
        <v>440</v>
      </c>
      <c r="Q1" s="806"/>
      <c r="R1" s="806"/>
    </row>
    <row r="2" spans="1:18" ht="56.25" x14ac:dyDescent="0.2">
      <c r="A2" s="660"/>
      <c r="B2" s="660"/>
      <c r="C2" s="660"/>
      <c r="D2" s="378" t="s">
        <v>115</v>
      </c>
      <c r="E2" s="380" t="s">
        <v>235</v>
      </c>
      <c r="F2" s="379" t="s">
        <v>435</v>
      </c>
      <c r="G2" s="378" t="s">
        <v>115</v>
      </c>
      <c r="H2" s="380" t="s">
        <v>235</v>
      </c>
      <c r="I2" s="379" t="s">
        <v>435</v>
      </c>
      <c r="J2" s="378" t="s">
        <v>115</v>
      </c>
      <c r="K2" s="380" t="s">
        <v>235</v>
      </c>
      <c r="L2" s="379" t="s">
        <v>435</v>
      </c>
      <c r="M2" s="378" t="s">
        <v>115</v>
      </c>
      <c r="N2" s="380" t="s">
        <v>235</v>
      </c>
      <c r="O2" s="379" t="s">
        <v>435</v>
      </c>
      <c r="P2" s="378" t="s">
        <v>115</v>
      </c>
      <c r="Q2" s="380" t="s">
        <v>235</v>
      </c>
      <c r="R2" s="379" t="s">
        <v>435</v>
      </c>
    </row>
    <row r="3" spans="1:18" x14ac:dyDescent="0.2">
      <c r="A3" s="267" t="s">
        <v>21</v>
      </c>
      <c r="B3" s="267" t="s">
        <v>20</v>
      </c>
      <c r="C3" s="267" t="s">
        <v>165</v>
      </c>
      <c r="D3" s="392">
        <v>2460</v>
      </c>
      <c r="E3" s="393">
        <v>3.7441782999999999E-2</v>
      </c>
      <c r="F3" s="393">
        <v>0.63577235799999998</v>
      </c>
      <c r="G3" s="392">
        <v>23807</v>
      </c>
      <c r="H3" s="393">
        <v>0.36234817800000002</v>
      </c>
      <c r="I3" s="393">
        <v>0.74284874199999995</v>
      </c>
      <c r="J3" s="392">
        <v>1162</v>
      </c>
      <c r="K3" s="393">
        <v>1.7685915E-2</v>
      </c>
      <c r="L3" s="393">
        <v>0.72805507700000005</v>
      </c>
      <c r="M3" s="392">
        <v>1114</v>
      </c>
      <c r="N3" s="393">
        <v>1.6955344000000001E-2</v>
      </c>
      <c r="O3" s="393">
        <v>0.34021543999999998</v>
      </c>
      <c r="P3" s="392">
        <v>2063</v>
      </c>
      <c r="Q3" s="393">
        <v>3.1399349E-2</v>
      </c>
      <c r="R3" s="393">
        <v>0.66844401399999998</v>
      </c>
    </row>
    <row r="4" spans="1:18" x14ac:dyDescent="0.2">
      <c r="A4" s="267" t="s">
        <v>21</v>
      </c>
      <c r="B4" s="267" t="s">
        <v>22</v>
      </c>
      <c r="C4" s="26" t="s">
        <v>449</v>
      </c>
      <c r="D4" s="392">
        <v>408</v>
      </c>
      <c r="E4" s="393">
        <v>3.9816532000000002E-2</v>
      </c>
      <c r="F4" s="393">
        <v>0</v>
      </c>
      <c r="G4" s="392">
        <v>2488</v>
      </c>
      <c r="H4" s="393">
        <v>0.242802772</v>
      </c>
      <c r="I4" s="393">
        <v>0</v>
      </c>
      <c r="J4" s="392">
        <v>316</v>
      </c>
      <c r="K4" s="394">
        <v>3.0838293999999999E-2</v>
      </c>
      <c r="L4" s="393">
        <v>0</v>
      </c>
      <c r="M4" s="392">
        <v>176</v>
      </c>
      <c r="N4" s="393">
        <v>1.7175758999999999E-2</v>
      </c>
      <c r="O4" s="393">
        <v>0</v>
      </c>
      <c r="P4" s="392">
        <v>300</v>
      </c>
      <c r="Q4" s="393">
        <v>2.9276862000000001E-2</v>
      </c>
      <c r="R4" s="393">
        <v>0</v>
      </c>
    </row>
    <row r="5" spans="1:18" x14ac:dyDescent="0.2">
      <c r="A5" s="267" t="s">
        <v>21</v>
      </c>
      <c r="B5" s="267" t="s">
        <v>27</v>
      </c>
      <c r="C5" s="267" t="s">
        <v>166</v>
      </c>
      <c r="D5" s="392">
        <v>226</v>
      </c>
      <c r="E5" s="393">
        <v>6.3968299000000006E-2</v>
      </c>
      <c r="F5" s="393">
        <v>0</v>
      </c>
      <c r="G5" s="392">
        <v>1700</v>
      </c>
      <c r="H5" s="393">
        <v>0.48117747</v>
      </c>
      <c r="I5" s="393">
        <v>0</v>
      </c>
      <c r="J5" s="392">
        <v>71</v>
      </c>
      <c r="K5" s="394">
        <v>2.0096235E-2</v>
      </c>
      <c r="L5" s="393">
        <v>0</v>
      </c>
      <c r="M5" s="392">
        <v>27</v>
      </c>
      <c r="N5" s="393">
        <v>7.6422299999999999E-3</v>
      </c>
      <c r="O5" s="393">
        <v>0</v>
      </c>
      <c r="P5" s="392">
        <v>34</v>
      </c>
      <c r="Q5" s="393">
        <v>9.6235490000000003E-3</v>
      </c>
      <c r="R5" s="393">
        <v>0</v>
      </c>
    </row>
    <row r="6" spans="1:18" x14ac:dyDescent="0.2">
      <c r="A6" s="267" t="s">
        <v>21</v>
      </c>
      <c r="B6" s="267" t="s">
        <v>28</v>
      </c>
      <c r="C6" s="267" t="s">
        <v>167</v>
      </c>
      <c r="D6" s="392">
        <v>785</v>
      </c>
      <c r="E6" s="393">
        <v>7.2256996000000004E-2</v>
      </c>
      <c r="F6" s="393">
        <v>0</v>
      </c>
      <c r="G6" s="392">
        <v>3099</v>
      </c>
      <c r="H6" s="393">
        <v>0.28525404999999998</v>
      </c>
      <c r="I6" s="393">
        <v>0</v>
      </c>
      <c r="J6" s="392">
        <v>238</v>
      </c>
      <c r="K6" s="393">
        <v>2.1907216E-2</v>
      </c>
      <c r="L6" s="393">
        <v>0</v>
      </c>
      <c r="M6" s="392">
        <v>128</v>
      </c>
      <c r="N6" s="393">
        <v>1.1782032E-2</v>
      </c>
      <c r="O6" s="393">
        <v>0</v>
      </c>
      <c r="P6" s="392">
        <v>582</v>
      </c>
      <c r="Q6" s="393">
        <v>5.3571428999999997E-2</v>
      </c>
      <c r="R6" s="393">
        <v>0</v>
      </c>
    </row>
    <row r="7" spans="1:18" x14ac:dyDescent="0.2">
      <c r="A7" s="267" t="s">
        <v>21</v>
      </c>
      <c r="B7" s="267" t="s">
        <v>29</v>
      </c>
      <c r="C7" s="267" t="s">
        <v>168</v>
      </c>
      <c r="D7" s="392">
        <v>258</v>
      </c>
      <c r="E7" s="393">
        <v>4.9293084000000001E-2</v>
      </c>
      <c r="F7" s="393">
        <v>0</v>
      </c>
      <c r="G7" s="392">
        <v>2266</v>
      </c>
      <c r="H7" s="393">
        <v>0.43293847899999999</v>
      </c>
      <c r="I7" s="393">
        <v>0</v>
      </c>
      <c r="J7" s="392">
        <v>66</v>
      </c>
      <c r="K7" s="393">
        <v>1.2609858999999999E-2</v>
      </c>
      <c r="L7" s="393">
        <v>0</v>
      </c>
      <c r="M7" s="392">
        <v>108</v>
      </c>
      <c r="N7" s="393">
        <v>2.0634314000000001E-2</v>
      </c>
      <c r="O7" s="393">
        <v>0</v>
      </c>
      <c r="P7" s="392">
        <v>111</v>
      </c>
      <c r="Q7" s="393">
        <v>2.1207489E-2</v>
      </c>
      <c r="R7" s="393">
        <v>0</v>
      </c>
    </row>
    <row r="8" spans="1:18" x14ac:dyDescent="0.2">
      <c r="A8" s="267" t="s">
        <v>21</v>
      </c>
      <c r="B8" s="267" t="s">
        <v>30</v>
      </c>
      <c r="C8" s="26" t="s">
        <v>461</v>
      </c>
      <c r="D8" s="392">
        <v>2146</v>
      </c>
      <c r="E8" s="393">
        <v>9.4662549999999998E-2</v>
      </c>
      <c r="F8" s="393">
        <v>0</v>
      </c>
      <c r="G8" s="392">
        <v>11382</v>
      </c>
      <c r="H8" s="393">
        <v>0.50207322499999996</v>
      </c>
      <c r="I8" s="393">
        <v>0</v>
      </c>
      <c r="J8" s="392">
        <v>666</v>
      </c>
      <c r="K8" s="393">
        <v>2.9378033000000001E-2</v>
      </c>
      <c r="L8" s="393">
        <v>0</v>
      </c>
      <c r="M8" s="392">
        <v>267</v>
      </c>
      <c r="N8" s="393">
        <v>1.177768E-2</v>
      </c>
      <c r="O8" s="393">
        <v>0</v>
      </c>
      <c r="P8" s="392">
        <v>1131</v>
      </c>
      <c r="Q8" s="393">
        <v>4.9889721999999997E-2</v>
      </c>
      <c r="R8" s="393">
        <v>0</v>
      </c>
    </row>
    <row r="9" spans="1:18" x14ac:dyDescent="0.2">
      <c r="A9" s="267" t="s">
        <v>21</v>
      </c>
      <c r="B9" s="267" t="s">
        <v>37</v>
      </c>
      <c r="C9" s="267" t="s">
        <v>169</v>
      </c>
      <c r="D9" s="392">
        <v>2062</v>
      </c>
      <c r="E9" s="393">
        <v>0.118261069</v>
      </c>
      <c r="F9" s="393">
        <v>0.390882638</v>
      </c>
      <c r="G9" s="392">
        <v>5955</v>
      </c>
      <c r="H9" s="393">
        <v>0.34153475599999999</v>
      </c>
      <c r="I9" s="393">
        <v>0.57145256099999997</v>
      </c>
      <c r="J9" s="392">
        <v>587</v>
      </c>
      <c r="K9" s="393">
        <v>3.3665977999999999E-2</v>
      </c>
      <c r="L9" s="393">
        <v>0.37989778499999999</v>
      </c>
      <c r="M9" s="392">
        <v>627</v>
      </c>
      <c r="N9" s="393">
        <v>3.5960082999999997E-2</v>
      </c>
      <c r="O9" s="393">
        <v>0.53269537499999997</v>
      </c>
      <c r="P9" s="392">
        <v>679</v>
      </c>
      <c r="Q9" s="393">
        <v>3.8942417999999999E-2</v>
      </c>
      <c r="R9" s="393">
        <v>0.52282768800000001</v>
      </c>
    </row>
    <row r="10" spans="1:18" x14ac:dyDescent="0.2">
      <c r="A10" s="26" t="s">
        <v>21</v>
      </c>
      <c r="B10" s="26" t="s">
        <v>317</v>
      </c>
      <c r="C10" s="26" t="s">
        <v>318</v>
      </c>
      <c r="D10" s="392">
        <v>11</v>
      </c>
      <c r="E10" s="393">
        <v>4.3273010000000004E-3</v>
      </c>
      <c r="F10" s="393">
        <v>0</v>
      </c>
      <c r="G10" s="392">
        <v>2169</v>
      </c>
      <c r="H10" s="393">
        <v>0.85326514600000003</v>
      </c>
      <c r="I10" s="393">
        <v>0.83863531599999996</v>
      </c>
      <c r="J10" s="392">
        <v>21</v>
      </c>
      <c r="K10" s="393">
        <v>8.2612120000000004E-3</v>
      </c>
      <c r="L10" s="393">
        <v>1</v>
      </c>
      <c r="M10" s="392">
        <v>0</v>
      </c>
      <c r="N10" s="393">
        <v>0</v>
      </c>
      <c r="O10" s="393">
        <v>0</v>
      </c>
      <c r="P10" s="392">
        <v>0</v>
      </c>
      <c r="Q10" s="393">
        <v>0</v>
      </c>
      <c r="R10" s="393">
        <v>0</v>
      </c>
    </row>
    <row r="11" spans="1:18" x14ac:dyDescent="0.2">
      <c r="A11" s="267" t="s">
        <v>21</v>
      </c>
      <c r="B11" s="267" t="s">
        <v>38</v>
      </c>
      <c r="C11" s="267" t="s">
        <v>170</v>
      </c>
      <c r="D11" s="392">
        <v>436</v>
      </c>
      <c r="E11" s="393">
        <v>4.2416576999999997E-2</v>
      </c>
      <c r="F11" s="393">
        <v>0</v>
      </c>
      <c r="G11" s="392">
        <v>4184</v>
      </c>
      <c r="H11" s="393">
        <v>0.40704348699999998</v>
      </c>
      <c r="I11" s="393">
        <v>0</v>
      </c>
      <c r="J11" s="392">
        <v>458</v>
      </c>
      <c r="K11" s="393">
        <v>4.4556864000000002E-2</v>
      </c>
      <c r="L11" s="393">
        <v>0</v>
      </c>
      <c r="M11" s="392">
        <v>156</v>
      </c>
      <c r="N11" s="393">
        <v>1.5176574E-2</v>
      </c>
      <c r="O11" s="393">
        <v>0</v>
      </c>
      <c r="P11" s="392">
        <v>176</v>
      </c>
      <c r="Q11" s="393">
        <v>1.7122287999999999E-2</v>
      </c>
      <c r="R11" s="393">
        <v>0</v>
      </c>
    </row>
    <row r="12" spans="1:18" x14ac:dyDescent="0.2">
      <c r="A12" s="275" t="s">
        <v>21</v>
      </c>
      <c r="B12" s="267" t="s">
        <v>40</v>
      </c>
      <c r="C12" s="26" t="s">
        <v>367</v>
      </c>
      <c r="D12" s="392">
        <v>842</v>
      </c>
      <c r="E12" s="393">
        <v>1.8236555000000002E-2</v>
      </c>
      <c r="F12" s="393">
        <v>0.64014251799999999</v>
      </c>
      <c r="G12" s="392">
        <v>37218</v>
      </c>
      <c r="H12" s="393">
        <v>0.80609040300000001</v>
      </c>
      <c r="I12" s="393">
        <v>0.99763555299999995</v>
      </c>
      <c r="J12" s="392">
        <v>603</v>
      </c>
      <c r="K12" s="393">
        <v>1.3060146E-2</v>
      </c>
      <c r="L12" s="393">
        <v>0.76948590400000005</v>
      </c>
      <c r="M12" s="392">
        <v>247</v>
      </c>
      <c r="N12" s="393">
        <v>5.3496780000000001E-3</v>
      </c>
      <c r="O12" s="393">
        <v>0.37246963599999999</v>
      </c>
      <c r="P12" s="392">
        <v>577</v>
      </c>
      <c r="Q12" s="393">
        <v>1.2497022E-2</v>
      </c>
      <c r="R12" s="393">
        <v>0.86828422900000002</v>
      </c>
    </row>
    <row r="13" spans="1:18" x14ac:dyDescent="0.2">
      <c r="A13" s="275" t="s">
        <v>21</v>
      </c>
      <c r="B13" s="267" t="s">
        <v>41</v>
      </c>
      <c r="C13" s="26" t="s">
        <v>450</v>
      </c>
      <c r="D13" s="392">
        <v>1916</v>
      </c>
      <c r="E13" s="393">
        <v>5.3714605999999998E-2</v>
      </c>
      <c r="F13" s="393">
        <v>0</v>
      </c>
      <c r="G13" s="392">
        <v>4721</v>
      </c>
      <c r="H13" s="393">
        <v>0.13235211699999999</v>
      </c>
      <c r="I13" s="393">
        <v>0</v>
      </c>
      <c r="J13" s="392">
        <v>170</v>
      </c>
      <c r="K13" s="393">
        <v>4.7659099999999999E-3</v>
      </c>
      <c r="L13" s="393">
        <v>0</v>
      </c>
      <c r="M13" s="392">
        <v>251</v>
      </c>
      <c r="N13" s="393">
        <v>7.0367260000000001E-3</v>
      </c>
      <c r="O13" s="393">
        <v>0.111553785</v>
      </c>
      <c r="P13" s="392">
        <v>676</v>
      </c>
      <c r="Q13" s="393">
        <v>1.89515E-2</v>
      </c>
      <c r="R13" s="393">
        <v>0</v>
      </c>
    </row>
    <row r="14" spans="1:18" x14ac:dyDescent="0.2">
      <c r="A14" s="267" t="s">
        <v>21</v>
      </c>
      <c r="B14" s="267" t="s">
        <v>42</v>
      </c>
      <c r="C14" s="26" t="s">
        <v>405</v>
      </c>
      <c r="D14" s="392">
        <v>935</v>
      </c>
      <c r="E14" s="393">
        <v>2.1057136000000001E-2</v>
      </c>
      <c r="F14" s="393">
        <v>1</v>
      </c>
      <c r="G14" s="392">
        <v>17687</v>
      </c>
      <c r="H14" s="393">
        <v>0.39832894200000002</v>
      </c>
      <c r="I14" s="393">
        <v>1</v>
      </c>
      <c r="J14" s="392">
        <v>763</v>
      </c>
      <c r="K14" s="393">
        <v>1.7183523999999999E-2</v>
      </c>
      <c r="L14" s="393">
        <v>1</v>
      </c>
      <c r="M14" s="392">
        <v>4827</v>
      </c>
      <c r="N14" s="393">
        <v>0.108708871</v>
      </c>
      <c r="O14" s="393">
        <v>1</v>
      </c>
      <c r="P14" s="392">
        <v>527</v>
      </c>
      <c r="Q14" s="393">
        <v>1.1868567E-2</v>
      </c>
      <c r="R14" s="393">
        <v>1</v>
      </c>
    </row>
    <row r="15" spans="1:18" x14ac:dyDescent="0.2">
      <c r="A15" s="267" t="s">
        <v>21</v>
      </c>
      <c r="B15" s="267" t="s">
        <v>256</v>
      </c>
      <c r="C15" s="26" t="s">
        <v>451</v>
      </c>
      <c r="D15" s="392">
        <v>0</v>
      </c>
      <c r="E15" s="393">
        <v>0</v>
      </c>
      <c r="F15" s="393">
        <v>0</v>
      </c>
      <c r="G15" s="392">
        <v>0</v>
      </c>
      <c r="H15" s="393">
        <v>0</v>
      </c>
      <c r="I15" s="393">
        <v>0</v>
      </c>
      <c r="J15" s="392">
        <v>0</v>
      </c>
      <c r="K15" s="393">
        <v>0</v>
      </c>
      <c r="L15" s="393">
        <v>0</v>
      </c>
      <c r="M15" s="392">
        <v>6</v>
      </c>
      <c r="N15" s="393">
        <v>4.7143899999999998E-4</v>
      </c>
      <c r="O15" s="393">
        <v>1</v>
      </c>
      <c r="P15" s="392">
        <v>0</v>
      </c>
      <c r="Q15" s="393">
        <v>0</v>
      </c>
      <c r="R15" s="393">
        <v>0</v>
      </c>
    </row>
    <row r="16" spans="1:18" ht="13.5" thickBot="1" x14ac:dyDescent="0.25">
      <c r="A16" s="30" t="s">
        <v>21</v>
      </c>
      <c r="B16" s="30" t="s">
        <v>47</v>
      </c>
      <c r="C16" s="28" t="s">
        <v>357</v>
      </c>
      <c r="D16" s="395">
        <v>1594</v>
      </c>
      <c r="E16" s="178">
        <v>3.7126752999999998E-2</v>
      </c>
      <c r="F16" s="178">
        <v>0.53638644899999999</v>
      </c>
      <c r="G16" s="395">
        <v>9230</v>
      </c>
      <c r="H16" s="178">
        <v>0.21498113399999999</v>
      </c>
      <c r="I16" s="178">
        <v>0.64377031399999995</v>
      </c>
      <c r="J16" s="395">
        <v>1070</v>
      </c>
      <c r="K16" s="178">
        <v>2.4921973E-2</v>
      </c>
      <c r="L16" s="178">
        <v>0.63457943900000002</v>
      </c>
      <c r="M16" s="395">
        <v>950</v>
      </c>
      <c r="N16" s="178">
        <v>2.2126986000000001E-2</v>
      </c>
      <c r="O16" s="178">
        <v>0.87894736799999995</v>
      </c>
      <c r="P16" s="395">
        <v>422</v>
      </c>
      <c r="Q16" s="178">
        <v>9.8290400000000007E-3</v>
      </c>
      <c r="R16" s="178">
        <v>0.84360189600000002</v>
      </c>
    </row>
    <row r="17" spans="1:21" s="391" customFormat="1" ht="21.75" customHeight="1" thickTop="1" x14ac:dyDescent="0.2">
      <c r="A17" s="809" t="s">
        <v>140</v>
      </c>
      <c r="B17" s="810"/>
      <c r="C17" s="810"/>
      <c r="D17" s="400">
        <v>14079</v>
      </c>
      <c r="E17" s="401">
        <v>4.2610437877558929E-2</v>
      </c>
      <c r="F17" s="401">
        <v>0.33375949996448612</v>
      </c>
      <c r="G17" s="400">
        <v>125906</v>
      </c>
      <c r="H17" s="401">
        <v>0.38105758870743195</v>
      </c>
      <c r="I17" s="401">
        <v>0.66451161977983575</v>
      </c>
      <c r="J17" s="400">
        <v>6191</v>
      </c>
      <c r="K17" s="401">
        <v>1.8737212934154934E-2</v>
      </c>
      <c r="L17" s="401">
        <v>0.4839282829914392</v>
      </c>
      <c r="M17" s="400">
        <v>8884</v>
      </c>
      <c r="N17" s="401">
        <v>2.6887643305933198E-2</v>
      </c>
      <c r="O17" s="401">
        <v>0.73176497073390367</v>
      </c>
      <c r="P17" s="400">
        <v>7278</v>
      </c>
      <c r="Q17" s="401">
        <v>2.2027045022577872E-2</v>
      </c>
      <c r="R17" s="401">
        <v>0.42841439956031879</v>
      </c>
      <c r="U17" s="161"/>
    </row>
    <row r="18" spans="1:21" x14ac:dyDescent="0.2">
      <c r="A18" s="29" t="s">
        <v>26</v>
      </c>
      <c r="B18" s="29" t="s">
        <v>24</v>
      </c>
      <c r="C18" s="10" t="s">
        <v>452</v>
      </c>
      <c r="D18" s="216">
        <v>955</v>
      </c>
      <c r="E18" s="175">
        <v>5.2377556999999998E-2</v>
      </c>
      <c r="F18" s="175">
        <v>0.26910994799999999</v>
      </c>
      <c r="G18" s="216">
        <v>4110</v>
      </c>
      <c r="H18" s="175">
        <v>0.22541545499999999</v>
      </c>
      <c r="I18" s="175">
        <v>0.54160583900000003</v>
      </c>
      <c r="J18" s="216">
        <v>464</v>
      </c>
      <c r="K18" s="175">
        <v>2.5448363000000002E-2</v>
      </c>
      <c r="L18" s="175">
        <v>0.461206897</v>
      </c>
      <c r="M18" s="216">
        <v>417</v>
      </c>
      <c r="N18" s="175">
        <v>2.2870618999999998E-2</v>
      </c>
      <c r="O18" s="175">
        <v>0.41247002399999999</v>
      </c>
      <c r="P18" s="216">
        <v>322</v>
      </c>
      <c r="Q18" s="175">
        <v>1.7660286000000001E-2</v>
      </c>
      <c r="R18" s="175">
        <v>0.85714285700000004</v>
      </c>
    </row>
    <row r="19" spans="1:21" x14ac:dyDescent="0.2">
      <c r="A19" s="29" t="s">
        <v>26</v>
      </c>
      <c r="B19" s="29" t="s">
        <v>35</v>
      </c>
      <c r="C19" s="10" t="s">
        <v>236</v>
      </c>
      <c r="D19" s="216">
        <v>2421</v>
      </c>
      <c r="E19" s="175">
        <v>5.4611897E-2</v>
      </c>
      <c r="F19" s="175">
        <v>0.67947129299999998</v>
      </c>
      <c r="G19" s="216">
        <v>15938</v>
      </c>
      <c r="H19" s="175">
        <v>0.35952268199999998</v>
      </c>
      <c r="I19" s="175">
        <v>0.79928472800000006</v>
      </c>
      <c r="J19" s="216">
        <v>678</v>
      </c>
      <c r="K19" s="175">
        <v>1.5294037999999999E-2</v>
      </c>
      <c r="L19" s="175">
        <v>0.72271386400000004</v>
      </c>
      <c r="M19" s="216">
        <v>842</v>
      </c>
      <c r="N19" s="175">
        <v>1.8993481E-2</v>
      </c>
      <c r="O19" s="175">
        <v>0.72090261300000003</v>
      </c>
      <c r="P19" s="216">
        <v>1336</v>
      </c>
      <c r="Q19" s="175">
        <v>3.0136923999999999E-2</v>
      </c>
      <c r="R19" s="175">
        <v>0.77020958100000003</v>
      </c>
    </row>
    <row r="20" spans="1:21" x14ac:dyDescent="0.2">
      <c r="A20" s="29" t="s">
        <v>26</v>
      </c>
      <c r="B20" s="29" t="s">
        <v>39</v>
      </c>
      <c r="C20" s="29" t="s">
        <v>172</v>
      </c>
      <c r="D20" s="216">
        <v>1143</v>
      </c>
      <c r="E20" s="175">
        <v>6.2654168999999996E-2</v>
      </c>
      <c r="F20" s="175">
        <v>0</v>
      </c>
      <c r="G20" s="216">
        <v>4373</v>
      </c>
      <c r="H20" s="175">
        <v>0.239708381</v>
      </c>
      <c r="I20" s="177">
        <v>0</v>
      </c>
      <c r="J20" s="216">
        <v>662</v>
      </c>
      <c r="K20" s="175">
        <v>3.6287891000000003E-2</v>
      </c>
      <c r="L20" s="175">
        <v>0</v>
      </c>
      <c r="M20" s="216">
        <v>2634</v>
      </c>
      <c r="N20" s="175">
        <v>0.14438414699999999</v>
      </c>
      <c r="O20" s="175">
        <v>0.86218678800000004</v>
      </c>
      <c r="P20" s="216">
        <v>628</v>
      </c>
      <c r="Q20" s="175">
        <v>3.4424163000000001E-2</v>
      </c>
      <c r="R20" s="175">
        <v>0</v>
      </c>
    </row>
    <row r="21" spans="1:21" x14ac:dyDescent="0.2">
      <c r="A21" s="29" t="s">
        <v>26</v>
      </c>
      <c r="B21" s="29" t="s">
        <v>43</v>
      </c>
      <c r="C21" s="29" t="s">
        <v>173</v>
      </c>
      <c r="D21" s="216">
        <v>2542</v>
      </c>
      <c r="E21" s="175">
        <v>8.1773145000000005E-2</v>
      </c>
      <c r="F21" s="175">
        <v>0</v>
      </c>
      <c r="G21" s="216">
        <v>10836</v>
      </c>
      <c r="H21" s="175">
        <v>0.34858135499999998</v>
      </c>
      <c r="I21" s="175">
        <v>0</v>
      </c>
      <c r="J21" s="216">
        <v>849</v>
      </c>
      <c r="K21" s="175">
        <v>2.7311330000000002E-2</v>
      </c>
      <c r="L21" s="175">
        <v>0</v>
      </c>
      <c r="M21" s="216">
        <v>827</v>
      </c>
      <c r="N21" s="175">
        <v>2.6603616E-2</v>
      </c>
      <c r="O21" s="175">
        <v>0</v>
      </c>
      <c r="P21" s="216">
        <v>1718</v>
      </c>
      <c r="Q21" s="175">
        <v>5.5266035999999998E-2</v>
      </c>
      <c r="R21" s="175">
        <v>0</v>
      </c>
    </row>
    <row r="22" spans="1:21" x14ac:dyDescent="0.2">
      <c r="A22" s="29" t="s">
        <v>26</v>
      </c>
      <c r="B22" s="29" t="s">
        <v>44</v>
      </c>
      <c r="C22" s="29" t="s">
        <v>174</v>
      </c>
      <c r="D22" s="216">
        <v>31</v>
      </c>
      <c r="E22" s="175">
        <v>4.6487200000000002E-4</v>
      </c>
      <c r="F22" s="175">
        <v>1</v>
      </c>
      <c r="G22" s="216">
        <v>55097</v>
      </c>
      <c r="H22" s="175">
        <v>0.82622778699999999</v>
      </c>
      <c r="I22" s="175">
        <v>1</v>
      </c>
      <c r="J22" s="216">
        <v>195</v>
      </c>
      <c r="K22" s="175">
        <v>2.924196E-3</v>
      </c>
      <c r="L22" s="175">
        <v>1</v>
      </c>
      <c r="M22" s="216">
        <v>30</v>
      </c>
      <c r="N22" s="175">
        <v>4.4987599999999999E-4</v>
      </c>
      <c r="O22" s="175">
        <v>1</v>
      </c>
      <c r="P22" s="216">
        <v>38</v>
      </c>
      <c r="Q22" s="175">
        <v>5.69843E-4</v>
      </c>
      <c r="R22" s="175">
        <v>1</v>
      </c>
    </row>
    <row r="23" spans="1:21" ht="13.5" thickBot="1" x14ac:dyDescent="0.25">
      <c r="A23" s="30" t="s">
        <v>26</v>
      </c>
      <c r="B23" s="30" t="s">
        <v>46</v>
      </c>
      <c r="C23" s="198" t="s">
        <v>222</v>
      </c>
      <c r="D23" s="395">
        <v>1265</v>
      </c>
      <c r="E23" s="178">
        <v>2.8083027999999999E-2</v>
      </c>
      <c r="F23" s="178">
        <v>0.53596837900000005</v>
      </c>
      <c r="G23" s="395">
        <v>16532</v>
      </c>
      <c r="H23" s="178">
        <v>0.36701076700000002</v>
      </c>
      <c r="I23" s="178">
        <v>0.72598596699999995</v>
      </c>
      <c r="J23" s="395">
        <v>700</v>
      </c>
      <c r="K23" s="178">
        <v>1.5540016E-2</v>
      </c>
      <c r="L23" s="178">
        <v>0.41428571400000003</v>
      </c>
      <c r="M23" s="395">
        <v>886</v>
      </c>
      <c r="N23" s="178">
        <v>1.9669220000000001E-2</v>
      </c>
      <c r="O23" s="178">
        <v>0.59593679499999996</v>
      </c>
      <c r="P23" s="395">
        <v>356</v>
      </c>
      <c r="Q23" s="178">
        <v>7.9032080000000001E-3</v>
      </c>
      <c r="R23" s="178">
        <v>0.33426966299999999</v>
      </c>
    </row>
    <row r="24" spans="1:21" s="391" customFormat="1" ht="21.75" customHeight="1" thickTop="1" x14ac:dyDescent="0.2">
      <c r="A24" s="809" t="s">
        <v>141</v>
      </c>
      <c r="B24" s="810"/>
      <c r="C24" s="810"/>
      <c r="D24" s="400">
        <v>8357</v>
      </c>
      <c r="E24" s="401">
        <v>3.7370932328070011E-2</v>
      </c>
      <c r="F24" s="401">
        <v>0.31243269115711381</v>
      </c>
      <c r="G24" s="400">
        <v>106886</v>
      </c>
      <c r="H24" s="401">
        <v>0.47797409032165744</v>
      </c>
      <c r="I24" s="401">
        <v>0.76777127032539338</v>
      </c>
      <c r="J24" s="400">
        <v>3548</v>
      </c>
      <c r="K24" s="401">
        <v>1.5865988739977552E-2</v>
      </c>
      <c r="L24" s="401">
        <v>0.33511837655016913</v>
      </c>
      <c r="M24" s="400">
        <v>5636</v>
      </c>
      <c r="N24" s="401">
        <v>2.5203132057078206E-2</v>
      </c>
      <c r="O24" s="401">
        <v>0.64017033356990771</v>
      </c>
      <c r="P24" s="400">
        <v>4398</v>
      </c>
      <c r="Q24" s="401">
        <v>1.9667028883433278E-2</v>
      </c>
      <c r="R24" s="401">
        <v>0.33242382901318779</v>
      </c>
      <c r="U24" s="161"/>
    </row>
    <row r="25" spans="1:21" x14ac:dyDescent="0.2">
      <c r="A25" s="29" t="s">
        <v>34</v>
      </c>
      <c r="B25" s="29" t="s">
        <v>32</v>
      </c>
      <c r="C25" s="10" t="s">
        <v>247</v>
      </c>
      <c r="D25" s="216">
        <v>844</v>
      </c>
      <c r="E25" s="175">
        <v>4.0003792000000003E-2</v>
      </c>
      <c r="F25" s="175">
        <v>1</v>
      </c>
      <c r="G25" s="216">
        <v>5874</v>
      </c>
      <c r="H25" s="175">
        <v>0.27841501600000002</v>
      </c>
      <c r="I25" s="175">
        <v>1</v>
      </c>
      <c r="J25" s="216">
        <v>914</v>
      </c>
      <c r="K25" s="175">
        <v>4.3321642E-2</v>
      </c>
      <c r="L25" s="175">
        <v>1</v>
      </c>
      <c r="M25" s="216">
        <v>106</v>
      </c>
      <c r="N25" s="175">
        <v>5.0241729999999998E-3</v>
      </c>
      <c r="O25" s="175">
        <v>1</v>
      </c>
      <c r="P25" s="216">
        <v>400</v>
      </c>
      <c r="Q25" s="175">
        <v>1.8959143000000001E-2</v>
      </c>
      <c r="R25" s="175">
        <v>1</v>
      </c>
    </row>
    <row r="26" spans="1:21" x14ac:dyDescent="0.2">
      <c r="A26" s="29" t="s">
        <v>34</v>
      </c>
      <c r="B26" s="29" t="s">
        <v>36</v>
      </c>
      <c r="C26" s="10" t="s">
        <v>221</v>
      </c>
      <c r="D26" s="216">
        <v>940</v>
      </c>
      <c r="E26" s="175">
        <v>6.8348724E-2</v>
      </c>
      <c r="F26" s="175">
        <v>0</v>
      </c>
      <c r="G26" s="216">
        <v>6136</v>
      </c>
      <c r="H26" s="175">
        <v>0.44615720199999997</v>
      </c>
      <c r="I26" s="175">
        <v>0</v>
      </c>
      <c r="J26" s="216">
        <v>293</v>
      </c>
      <c r="K26" s="175">
        <v>2.1304442999999999E-2</v>
      </c>
      <c r="L26" s="175">
        <v>0</v>
      </c>
      <c r="M26" s="216">
        <v>253</v>
      </c>
      <c r="N26" s="175">
        <v>1.8395986E-2</v>
      </c>
      <c r="O26" s="175">
        <v>0</v>
      </c>
      <c r="P26" s="216">
        <v>323</v>
      </c>
      <c r="Q26" s="175">
        <v>2.3485784999999999E-2</v>
      </c>
      <c r="R26" s="175">
        <v>0</v>
      </c>
    </row>
    <row r="27" spans="1:21" x14ac:dyDescent="0.2">
      <c r="A27" s="29" t="s">
        <v>34</v>
      </c>
      <c r="B27" s="29" t="s">
        <v>90</v>
      </c>
      <c r="C27" s="10" t="s">
        <v>345</v>
      </c>
      <c r="D27" s="216">
        <v>0</v>
      </c>
      <c r="E27" s="175">
        <v>0</v>
      </c>
      <c r="F27" s="175">
        <v>0</v>
      </c>
      <c r="G27" s="216">
        <v>0</v>
      </c>
      <c r="H27" s="175">
        <v>0</v>
      </c>
      <c r="I27" s="175">
        <v>0</v>
      </c>
      <c r="J27" s="216">
        <v>0</v>
      </c>
      <c r="K27" s="175">
        <v>0</v>
      </c>
      <c r="L27" s="175">
        <v>0</v>
      </c>
      <c r="M27" s="216">
        <v>0</v>
      </c>
      <c r="N27" s="175">
        <v>0</v>
      </c>
      <c r="O27" s="175">
        <v>0</v>
      </c>
      <c r="P27" s="216">
        <v>0</v>
      </c>
      <c r="Q27" s="175">
        <v>0</v>
      </c>
      <c r="R27" s="175">
        <v>0</v>
      </c>
    </row>
    <row r="28" spans="1:21" x14ac:dyDescent="0.2">
      <c r="A28" s="29" t="s">
        <v>34</v>
      </c>
      <c r="B28" s="29" t="s">
        <v>92</v>
      </c>
      <c r="C28" s="10" t="s">
        <v>254</v>
      </c>
      <c r="D28" s="216">
        <v>1797</v>
      </c>
      <c r="E28" s="175">
        <v>0.13620859499999999</v>
      </c>
      <c r="F28" s="175">
        <v>0</v>
      </c>
      <c r="G28" s="216">
        <v>6973</v>
      </c>
      <c r="H28" s="175">
        <v>0.528537861</v>
      </c>
      <c r="I28" s="175">
        <v>0</v>
      </c>
      <c r="J28" s="396">
        <v>396</v>
      </c>
      <c r="K28" s="175">
        <v>3.0015917999999999E-2</v>
      </c>
      <c r="L28" s="175">
        <v>0</v>
      </c>
      <c r="M28" s="216">
        <v>50</v>
      </c>
      <c r="N28" s="175">
        <v>3.7898889999999998E-3</v>
      </c>
      <c r="O28" s="175">
        <v>0</v>
      </c>
      <c r="P28" s="216">
        <v>522</v>
      </c>
      <c r="Q28" s="175">
        <v>3.9566437000000003E-2</v>
      </c>
      <c r="R28" s="175">
        <v>0</v>
      </c>
    </row>
    <row r="29" spans="1:21" x14ac:dyDescent="0.2">
      <c r="A29" s="267" t="s">
        <v>34</v>
      </c>
      <c r="B29" s="267" t="s">
        <v>93</v>
      </c>
      <c r="C29" s="267" t="s">
        <v>175</v>
      </c>
      <c r="D29" s="392">
        <v>2</v>
      </c>
      <c r="E29" s="393">
        <v>2.887E-5</v>
      </c>
      <c r="F29" s="393">
        <v>1</v>
      </c>
      <c r="G29" s="392">
        <v>27674</v>
      </c>
      <c r="H29" s="393">
        <v>0.39947456599999998</v>
      </c>
      <c r="I29" s="393">
        <v>1</v>
      </c>
      <c r="J29" s="216">
        <v>6281</v>
      </c>
      <c r="K29" s="393">
        <v>9.0666319999999995E-2</v>
      </c>
      <c r="L29" s="393">
        <v>1</v>
      </c>
      <c r="M29" s="392">
        <v>72</v>
      </c>
      <c r="N29" s="393">
        <v>1.039321E-3</v>
      </c>
      <c r="O29" s="393">
        <v>1</v>
      </c>
      <c r="P29" s="392">
        <v>643</v>
      </c>
      <c r="Q29" s="393">
        <v>9.2817139999999999E-3</v>
      </c>
      <c r="R29" s="393">
        <v>1</v>
      </c>
    </row>
    <row r="30" spans="1:21" x14ac:dyDescent="0.2">
      <c r="A30" s="267" t="s">
        <v>34</v>
      </c>
      <c r="B30" s="267" t="s">
        <v>95</v>
      </c>
      <c r="C30" s="26" t="s">
        <v>453</v>
      </c>
      <c r="D30" s="392">
        <v>9</v>
      </c>
      <c r="E30" s="393">
        <v>1.1064670000000001E-3</v>
      </c>
      <c r="F30" s="393">
        <v>0</v>
      </c>
      <c r="G30" s="392">
        <v>4609</v>
      </c>
      <c r="H30" s="393">
        <v>0.56663388199999998</v>
      </c>
      <c r="I30" s="393">
        <v>0</v>
      </c>
      <c r="J30" s="392">
        <v>152</v>
      </c>
      <c r="K30" s="393">
        <v>1.8686992999999999E-2</v>
      </c>
      <c r="L30" s="393">
        <v>0</v>
      </c>
      <c r="M30" s="392">
        <v>156</v>
      </c>
      <c r="N30" s="393">
        <v>1.9178756000000002E-2</v>
      </c>
      <c r="O30" s="393">
        <v>0</v>
      </c>
      <c r="P30" s="392">
        <v>16</v>
      </c>
      <c r="Q30" s="393">
        <v>1.9670519999999999E-3</v>
      </c>
      <c r="R30" s="393">
        <v>0</v>
      </c>
    </row>
    <row r="31" spans="1:21" x14ac:dyDescent="0.2">
      <c r="A31" s="267" t="s">
        <v>34</v>
      </c>
      <c r="B31" s="267" t="s">
        <v>96</v>
      </c>
      <c r="C31" s="26" t="s">
        <v>454</v>
      </c>
      <c r="D31" s="392">
        <v>898</v>
      </c>
      <c r="E31" s="393">
        <v>9.7070587E-2</v>
      </c>
      <c r="F31" s="393">
        <v>0</v>
      </c>
      <c r="G31" s="392">
        <v>3939</v>
      </c>
      <c r="H31" s="393">
        <v>0.42579180599999999</v>
      </c>
      <c r="I31" s="393">
        <v>0</v>
      </c>
      <c r="J31" s="392">
        <v>427</v>
      </c>
      <c r="K31" s="393">
        <v>4.6157172000000003E-2</v>
      </c>
      <c r="L31" s="393">
        <v>0</v>
      </c>
      <c r="M31" s="392">
        <v>223</v>
      </c>
      <c r="N31" s="393">
        <v>2.4105502000000001E-2</v>
      </c>
      <c r="O31" s="393">
        <v>0</v>
      </c>
      <c r="P31" s="392">
        <v>240</v>
      </c>
      <c r="Q31" s="393">
        <v>2.5943140999999999E-2</v>
      </c>
      <c r="R31" s="393">
        <v>0</v>
      </c>
    </row>
    <row r="32" spans="1:21" x14ac:dyDescent="0.2">
      <c r="A32" s="267" t="s">
        <v>34</v>
      </c>
      <c r="B32" s="267" t="s">
        <v>99</v>
      </c>
      <c r="C32" s="26" t="s">
        <v>455</v>
      </c>
      <c r="D32" s="392">
        <v>1890</v>
      </c>
      <c r="E32" s="393">
        <v>7.7621257999999999E-2</v>
      </c>
      <c r="F32" s="393">
        <v>0.23439153400000001</v>
      </c>
      <c r="G32" s="392">
        <v>9320</v>
      </c>
      <c r="H32" s="393">
        <v>0.38276725900000003</v>
      </c>
      <c r="I32" s="393">
        <v>0.30450643799999999</v>
      </c>
      <c r="J32" s="392">
        <v>694</v>
      </c>
      <c r="K32" s="393">
        <v>2.8502197E-2</v>
      </c>
      <c r="L32" s="393">
        <v>0.231988473</v>
      </c>
      <c r="M32" s="392">
        <v>776</v>
      </c>
      <c r="N32" s="393">
        <v>3.1869891999999997E-2</v>
      </c>
      <c r="O32" s="393">
        <v>0.110824742</v>
      </c>
      <c r="P32" s="392">
        <v>1158</v>
      </c>
      <c r="Q32" s="393">
        <v>4.7558420999999997E-2</v>
      </c>
      <c r="R32" s="393">
        <v>0.36701209000000001</v>
      </c>
    </row>
    <row r="33" spans="1:21" x14ac:dyDescent="0.2">
      <c r="A33" s="267" t="s">
        <v>34</v>
      </c>
      <c r="B33" s="267" t="s">
        <v>100</v>
      </c>
      <c r="C33" s="26" t="s">
        <v>346</v>
      </c>
      <c r="D33" s="392">
        <v>0</v>
      </c>
      <c r="E33" s="393">
        <v>0</v>
      </c>
      <c r="F33" s="393">
        <v>0</v>
      </c>
      <c r="G33" s="392">
        <v>0</v>
      </c>
      <c r="H33" s="393">
        <v>0</v>
      </c>
      <c r="I33" s="393">
        <v>0</v>
      </c>
      <c r="J33" s="392">
        <v>0</v>
      </c>
      <c r="K33" s="393">
        <v>0</v>
      </c>
      <c r="L33" s="393">
        <v>0</v>
      </c>
      <c r="M33" s="392">
        <v>0</v>
      </c>
      <c r="N33" s="393">
        <v>0</v>
      </c>
      <c r="O33" s="393">
        <v>0</v>
      </c>
      <c r="P33" s="392">
        <v>0</v>
      </c>
      <c r="Q33" s="393">
        <v>0</v>
      </c>
      <c r="R33" s="393">
        <v>0</v>
      </c>
    </row>
    <row r="34" spans="1:21" ht="13.5" thickBot="1" x14ac:dyDescent="0.25">
      <c r="A34" s="30" t="s">
        <v>34</v>
      </c>
      <c r="B34" s="30" t="s">
        <v>103</v>
      </c>
      <c r="C34" s="28" t="s">
        <v>382</v>
      </c>
      <c r="D34" s="395">
        <v>1671</v>
      </c>
      <c r="E34" s="178">
        <v>3.6917571000000003E-2</v>
      </c>
      <c r="F34" s="178">
        <v>0.57091561899999999</v>
      </c>
      <c r="G34" s="395">
        <v>21021</v>
      </c>
      <c r="H34" s="178">
        <v>0.46441906199999999</v>
      </c>
      <c r="I34" s="178">
        <v>0.45211930900000002</v>
      </c>
      <c r="J34" s="395">
        <v>1040</v>
      </c>
      <c r="K34" s="178">
        <v>2.2976824E-2</v>
      </c>
      <c r="L34" s="178">
        <v>0.46250000000000002</v>
      </c>
      <c r="M34" s="395">
        <v>333</v>
      </c>
      <c r="N34" s="178">
        <v>7.3570019999999996E-3</v>
      </c>
      <c r="O34" s="178">
        <v>0.61861861900000004</v>
      </c>
      <c r="P34" s="395">
        <v>829</v>
      </c>
      <c r="Q34" s="178">
        <v>1.831518E-2</v>
      </c>
      <c r="R34" s="178">
        <v>0.52593486099999998</v>
      </c>
    </row>
    <row r="35" spans="1:21" s="391" customFormat="1" ht="21.75" customHeight="1" thickTop="1" x14ac:dyDescent="0.2">
      <c r="A35" s="809" t="s">
        <v>142</v>
      </c>
      <c r="B35" s="810"/>
      <c r="C35" s="810"/>
      <c r="D35" s="400">
        <v>8051</v>
      </c>
      <c r="E35" s="401">
        <v>3.6267562807166122E-2</v>
      </c>
      <c r="F35" s="401">
        <v>0.27859893180971307</v>
      </c>
      <c r="G35" s="400">
        <v>85546</v>
      </c>
      <c r="H35" s="401">
        <v>0.38536143682795093</v>
      </c>
      <c r="I35" s="401">
        <v>0.53643653706777639</v>
      </c>
      <c r="J35" s="400">
        <v>10197</v>
      </c>
      <c r="K35" s="401">
        <v>4.5934708476546134E-2</v>
      </c>
      <c r="L35" s="401">
        <v>0.76855938020986569</v>
      </c>
      <c r="M35" s="400">
        <v>1969</v>
      </c>
      <c r="N35" s="401">
        <v>8.8698088644031912E-3</v>
      </c>
      <c r="O35" s="401">
        <v>0.23869984763839514</v>
      </c>
      <c r="P35" s="400">
        <v>4131</v>
      </c>
      <c r="Q35" s="401">
        <v>1.860903017717094E-2</v>
      </c>
      <c r="R35" s="401">
        <v>0.46090534979423869</v>
      </c>
      <c r="U35" s="161"/>
    </row>
    <row r="36" spans="1:21" x14ac:dyDescent="0.2">
      <c r="A36" s="267" t="s">
        <v>85</v>
      </c>
      <c r="B36" s="26" t="s">
        <v>480</v>
      </c>
      <c r="C36" s="26" t="s">
        <v>512</v>
      </c>
      <c r="D36" s="392">
        <v>506</v>
      </c>
      <c r="E36" s="393">
        <v>8.9605099999999993E-2</v>
      </c>
      <c r="F36" s="393">
        <v>0</v>
      </c>
      <c r="G36" s="392">
        <v>2961</v>
      </c>
      <c r="H36" s="393">
        <v>0.52434921199999995</v>
      </c>
      <c r="I36" s="393">
        <v>0</v>
      </c>
      <c r="J36" s="392">
        <v>171</v>
      </c>
      <c r="K36" s="393">
        <v>3.0281565E-2</v>
      </c>
      <c r="L36" s="393">
        <v>0</v>
      </c>
      <c r="M36" s="392">
        <v>39</v>
      </c>
      <c r="N36" s="393">
        <v>6.9063220000000003E-3</v>
      </c>
      <c r="O36" s="393">
        <v>0</v>
      </c>
      <c r="P36" s="392">
        <v>209</v>
      </c>
      <c r="Q36" s="393">
        <v>3.7010802000000002E-2</v>
      </c>
      <c r="R36" s="393">
        <v>0</v>
      </c>
    </row>
    <row r="37" spans="1:21" x14ac:dyDescent="0.2">
      <c r="A37" s="267" t="s">
        <v>85</v>
      </c>
      <c r="B37" s="267" t="s">
        <v>84</v>
      </c>
      <c r="C37" s="267" t="s">
        <v>178</v>
      </c>
      <c r="D37" s="392">
        <v>112</v>
      </c>
      <c r="E37" s="393">
        <v>3.3204862000000002E-2</v>
      </c>
      <c r="F37" s="393">
        <v>0</v>
      </c>
      <c r="G37" s="392">
        <v>1462</v>
      </c>
      <c r="H37" s="393">
        <v>0.43344203999999997</v>
      </c>
      <c r="I37" s="393">
        <v>0</v>
      </c>
      <c r="J37" s="392">
        <v>64</v>
      </c>
      <c r="K37" s="393">
        <v>1.8974207E-2</v>
      </c>
      <c r="L37" s="393">
        <v>0</v>
      </c>
      <c r="M37" s="392">
        <v>1</v>
      </c>
      <c r="N37" s="393">
        <v>2.9647199999999999E-4</v>
      </c>
      <c r="O37" s="393">
        <v>0</v>
      </c>
      <c r="P37" s="392">
        <v>67</v>
      </c>
      <c r="Q37" s="393">
        <v>1.9863623E-2</v>
      </c>
      <c r="R37" s="393">
        <v>0</v>
      </c>
    </row>
    <row r="38" spans="1:21" x14ac:dyDescent="0.2">
      <c r="A38" s="267" t="s">
        <v>85</v>
      </c>
      <c r="B38" s="267" t="s">
        <v>86</v>
      </c>
      <c r="C38" s="267" t="s">
        <v>179</v>
      </c>
      <c r="D38" s="392">
        <v>204</v>
      </c>
      <c r="E38" s="393">
        <v>7.2779165000000007E-2</v>
      </c>
      <c r="F38" s="393">
        <v>0</v>
      </c>
      <c r="G38" s="392">
        <v>877</v>
      </c>
      <c r="H38" s="393">
        <v>0.31287905799999999</v>
      </c>
      <c r="I38" s="393">
        <v>0</v>
      </c>
      <c r="J38" s="392">
        <v>73</v>
      </c>
      <c r="K38" s="393">
        <v>2.6043525000000001E-2</v>
      </c>
      <c r="L38" s="393">
        <v>0</v>
      </c>
      <c r="M38" s="392">
        <v>175</v>
      </c>
      <c r="N38" s="393">
        <v>6.2433107000000002E-2</v>
      </c>
      <c r="O38" s="393">
        <v>0</v>
      </c>
      <c r="P38" s="392">
        <v>44</v>
      </c>
      <c r="Q38" s="393">
        <v>1.5697467E-2</v>
      </c>
      <c r="R38" s="393">
        <v>0</v>
      </c>
    </row>
    <row r="39" spans="1:21" x14ac:dyDescent="0.2">
      <c r="A39" s="267" t="s">
        <v>85</v>
      </c>
      <c r="B39" s="267" t="s">
        <v>87</v>
      </c>
      <c r="C39" s="26" t="s">
        <v>401</v>
      </c>
      <c r="D39" s="392">
        <v>671</v>
      </c>
      <c r="E39" s="393">
        <v>2.3274367000000001E-2</v>
      </c>
      <c r="F39" s="393">
        <v>0.72727272700000001</v>
      </c>
      <c r="G39" s="392">
        <v>12625</v>
      </c>
      <c r="H39" s="393">
        <v>0.43791189699999999</v>
      </c>
      <c r="I39" s="393">
        <v>0.57861386100000001</v>
      </c>
      <c r="J39" s="392">
        <v>2002</v>
      </c>
      <c r="K39" s="393">
        <v>6.9441554000000003E-2</v>
      </c>
      <c r="L39" s="393">
        <v>0.70979020999999998</v>
      </c>
      <c r="M39" s="392">
        <v>148</v>
      </c>
      <c r="N39" s="393">
        <v>5.1335410000000001E-3</v>
      </c>
      <c r="O39" s="393">
        <v>0.912162162</v>
      </c>
      <c r="P39" s="392">
        <v>153</v>
      </c>
      <c r="Q39" s="393">
        <v>5.3069720000000001E-3</v>
      </c>
      <c r="R39" s="393">
        <v>0.79738562099999999</v>
      </c>
    </row>
    <row r="40" spans="1:21" x14ac:dyDescent="0.2">
      <c r="A40" s="267" t="s">
        <v>85</v>
      </c>
      <c r="B40" s="267" t="s">
        <v>94</v>
      </c>
      <c r="C40" s="267" t="s">
        <v>180</v>
      </c>
      <c r="D40" s="392">
        <v>266</v>
      </c>
      <c r="E40" s="393">
        <v>7.3827366000000005E-2</v>
      </c>
      <c r="F40" s="393">
        <v>0</v>
      </c>
      <c r="G40" s="392">
        <v>2412</v>
      </c>
      <c r="H40" s="393">
        <v>0.66944213200000002</v>
      </c>
      <c r="I40" s="393">
        <v>0</v>
      </c>
      <c r="J40" s="392">
        <v>93</v>
      </c>
      <c r="K40" s="393">
        <v>2.5811823000000001E-2</v>
      </c>
      <c r="L40" s="393">
        <v>0</v>
      </c>
      <c r="M40" s="392">
        <v>19</v>
      </c>
      <c r="N40" s="393">
        <v>5.2733830000000004E-3</v>
      </c>
      <c r="O40" s="393">
        <v>0</v>
      </c>
      <c r="P40" s="392">
        <v>70</v>
      </c>
      <c r="Q40" s="393">
        <v>1.9428253999999999E-2</v>
      </c>
      <c r="R40" s="393">
        <v>0</v>
      </c>
    </row>
    <row r="41" spans="1:21" x14ac:dyDescent="0.2">
      <c r="A41" s="267" t="s">
        <v>85</v>
      </c>
      <c r="B41" s="267" t="s">
        <v>98</v>
      </c>
      <c r="C41" s="272" t="s">
        <v>156</v>
      </c>
      <c r="D41" s="392">
        <v>570</v>
      </c>
      <c r="E41" s="393">
        <v>6.7889471000000007E-2</v>
      </c>
      <c r="F41" s="393">
        <v>0</v>
      </c>
      <c r="G41" s="392">
        <v>2962</v>
      </c>
      <c r="H41" s="393">
        <v>0.35278704100000002</v>
      </c>
      <c r="I41" s="393">
        <v>0</v>
      </c>
      <c r="J41" s="392">
        <v>396</v>
      </c>
      <c r="K41" s="393">
        <v>4.7165316999999998E-2</v>
      </c>
      <c r="L41" s="393">
        <v>0</v>
      </c>
      <c r="M41" s="392">
        <v>86</v>
      </c>
      <c r="N41" s="393">
        <v>1.0242973000000001E-2</v>
      </c>
      <c r="O41" s="393">
        <v>0</v>
      </c>
      <c r="P41" s="392">
        <v>273</v>
      </c>
      <c r="Q41" s="393">
        <v>3.2515483999999997E-2</v>
      </c>
      <c r="R41" s="393">
        <v>0</v>
      </c>
    </row>
    <row r="42" spans="1:21" x14ac:dyDescent="0.2">
      <c r="A42" s="267" t="s">
        <v>85</v>
      </c>
      <c r="B42" s="267" t="s">
        <v>102</v>
      </c>
      <c r="C42" s="267" t="s">
        <v>181</v>
      </c>
      <c r="D42" s="392">
        <v>2101</v>
      </c>
      <c r="E42" s="393">
        <v>6.6296425000000006E-2</v>
      </c>
      <c r="F42" s="393">
        <v>0</v>
      </c>
      <c r="G42" s="392">
        <v>12241</v>
      </c>
      <c r="H42" s="393">
        <v>0.38626108399999998</v>
      </c>
      <c r="I42" s="393">
        <v>0</v>
      </c>
      <c r="J42" s="392">
        <v>773</v>
      </c>
      <c r="K42" s="393">
        <v>2.4391783E-2</v>
      </c>
      <c r="L42" s="393">
        <v>0</v>
      </c>
      <c r="M42" s="392">
        <v>344</v>
      </c>
      <c r="N42" s="393">
        <v>1.0854816999999999E-2</v>
      </c>
      <c r="O42" s="393">
        <v>0</v>
      </c>
      <c r="P42" s="392">
        <v>1141</v>
      </c>
      <c r="Q42" s="393">
        <v>3.6003912999999999E-2</v>
      </c>
      <c r="R42" s="393">
        <v>0</v>
      </c>
    </row>
    <row r="43" spans="1:21" ht="13.5" thickBot="1" x14ac:dyDescent="0.25">
      <c r="A43" s="30" t="s">
        <v>85</v>
      </c>
      <c r="B43" s="30" t="s">
        <v>107</v>
      </c>
      <c r="C43" s="28" t="s">
        <v>237</v>
      </c>
      <c r="D43" s="395">
        <v>3589</v>
      </c>
      <c r="E43" s="178">
        <v>4.4011968999999998E-2</v>
      </c>
      <c r="F43" s="178">
        <v>0.94984675399999996</v>
      </c>
      <c r="G43" s="395">
        <v>33153</v>
      </c>
      <c r="H43" s="178">
        <v>0.40655580899999999</v>
      </c>
      <c r="I43" s="178">
        <v>0.63041052099999995</v>
      </c>
      <c r="J43" s="395">
        <v>1659</v>
      </c>
      <c r="K43" s="178">
        <v>2.0344345999999999E-2</v>
      </c>
      <c r="L43" s="178">
        <v>0.90898131400000004</v>
      </c>
      <c r="M43" s="395">
        <v>654</v>
      </c>
      <c r="N43" s="178">
        <v>8.0200129999999994E-3</v>
      </c>
      <c r="O43" s="178">
        <v>0.94801223199999995</v>
      </c>
      <c r="P43" s="395">
        <v>2203</v>
      </c>
      <c r="Q43" s="178">
        <v>2.7015427000000002E-2</v>
      </c>
      <c r="R43" s="178">
        <v>0.945074898</v>
      </c>
    </row>
    <row r="44" spans="1:21" s="391" customFormat="1" ht="21.75" customHeight="1" thickTop="1" x14ac:dyDescent="0.2">
      <c r="A44" s="809" t="s">
        <v>143</v>
      </c>
      <c r="B44" s="810"/>
      <c r="C44" s="810"/>
      <c r="D44" s="400">
        <v>8019</v>
      </c>
      <c r="E44" s="401">
        <v>4.8339552351271034E-2</v>
      </c>
      <c r="F44" s="401">
        <v>0.48597081930415265</v>
      </c>
      <c r="G44" s="400">
        <v>68693</v>
      </c>
      <c r="H44" s="401">
        <v>0.4140901446147725</v>
      </c>
      <c r="I44" s="401">
        <v>0.41059496600818135</v>
      </c>
      <c r="J44" s="400">
        <v>5231</v>
      </c>
      <c r="K44" s="401">
        <v>3.1533133601384059E-2</v>
      </c>
      <c r="L44" s="401">
        <v>0.5599311795067865</v>
      </c>
      <c r="M44" s="400">
        <v>1466</v>
      </c>
      <c r="N44" s="401">
        <v>8.8372345363465932E-3</v>
      </c>
      <c r="O44" s="401">
        <v>0.51500682128240105</v>
      </c>
      <c r="P44" s="400">
        <v>4160</v>
      </c>
      <c r="Q44" s="401">
        <v>2.5077009325512843E-2</v>
      </c>
      <c r="R44" s="401">
        <v>0.52980769230769231</v>
      </c>
      <c r="U44" s="161"/>
    </row>
    <row r="45" spans="1:21" x14ac:dyDescent="0.2">
      <c r="A45" s="29" t="s">
        <v>53</v>
      </c>
      <c r="B45" s="29" t="s">
        <v>51</v>
      </c>
      <c r="C45" s="29" t="s">
        <v>52</v>
      </c>
      <c r="D45" s="216">
        <v>586</v>
      </c>
      <c r="E45" s="175">
        <v>6.5140061999999999E-2</v>
      </c>
      <c r="F45" s="175">
        <v>0</v>
      </c>
      <c r="G45" s="216">
        <v>3098</v>
      </c>
      <c r="H45" s="175">
        <v>0.34437527800000001</v>
      </c>
      <c r="I45" s="175">
        <v>0</v>
      </c>
      <c r="J45" s="216">
        <v>348</v>
      </c>
      <c r="K45" s="175">
        <v>3.8683859000000001E-2</v>
      </c>
      <c r="L45" s="175">
        <v>0</v>
      </c>
      <c r="M45" s="216">
        <v>330</v>
      </c>
      <c r="N45" s="175">
        <v>3.6682970000000002E-2</v>
      </c>
      <c r="O45" s="175">
        <v>0</v>
      </c>
      <c r="P45" s="216">
        <v>136</v>
      </c>
      <c r="Q45" s="175">
        <v>1.5117830000000001E-2</v>
      </c>
      <c r="R45" s="175">
        <v>0</v>
      </c>
    </row>
    <row r="46" spans="1:21" x14ac:dyDescent="0.2">
      <c r="A46" s="29" t="s">
        <v>53</v>
      </c>
      <c r="B46" s="29" t="s">
        <v>54</v>
      </c>
      <c r="C46" s="10" t="s">
        <v>533</v>
      </c>
      <c r="D46" s="216">
        <v>1763</v>
      </c>
      <c r="E46" s="175">
        <v>7.2141746000000007E-2</v>
      </c>
      <c r="F46" s="175">
        <v>0.373794668</v>
      </c>
      <c r="G46" s="216">
        <v>8986</v>
      </c>
      <c r="H46" s="175">
        <v>0.36770603200000002</v>
      </c>
      <c r="I46" s="175">
        <v>0.52904518099999998</v>
      </c>
      <c r="J46" s="216">
        <v>1154</v>
      </c>
      <c r="K46" s="175">
        <v>4.7221539999999999E-2</v>
      </c>
      <c r="L46" s="175">
        <v>0.57712304999999997</v>
      </c>
      <c r="M46" s="216">
        <v>159</v>
      </c>
      <c r="N46" s="175">
        <v>6.5062610000000002E-3</v>
      </c>
      <c r="O46" s="175">
        <v>0.57232704400000001</v>
      </c>
      <c r="P46" s="216">
        <v>1086</v>
      </c>
      <c r="Q46" s="175">
        <v>4.4438987999999999E-2</v>
      </c>
      <c r="R46" s="175">
        <v>0.30294659299999999</v>
      </c>
    </row>
    <row r="47" spans="1:21" x14ac:dyDescent="0.2">
      <c r="A47" s="267" t="s">
        <v>53</v>
      </c>
      <c r="B47" s="267" t="s">
        <v>56</v>
      </c>
      <c r="C47" s="267" t="s">
        <v>182</v>
      </c>
      <c r="D47" s="392">
        <v>1096</v>
      </c>
      <c r="E47" s="393">
        <v>6.1194863000000002E-2</v>
      </c>
      <c r="F47" s="393">
        <v>0.77281021900000002</v>
      </c>
      <c r="G47" s="392">
        <v>7546</v>
      </c>
      <c r="H47" s="393">
        <v>0.421328867</v>
      </c>
      <c r="I47" s="393">
        <v>0.76411343799999998</v>
      </c>
      <c r="J47" s="392">
        <v>390</v>
      </c>
      <c r="K47" s="393">
        <v>2.1775544000000001E-2</v>
      </c>
      <c r="L47" s="393">
        <v>0.86153846199999995</v>
      </c>
      <c r="M47" s="392">
        <v>4</v>
      </c>
      <c r="N47" s="393">
        <v>2.23339E-4</v>
      </c>
      <c r="O47" s="393">
        <v>1</v>
      </c>
      <c r="P47" s="392">
        <v>326</v>
      </c>
      <c r="Q47" s="393">
        <v>1.8202122000000001E-2</v>
      </c>
      <c r="R47" s="393">
        <v>0.93558282199999998</v>
      </c>
    </row>
    <row r="48" spans="1:21" x14ac:dyDescent="0.2">
      <c r="A48" s="267" t="s">
        <v>53</v>
      </c>
      <c r="B48" s="267" t="s">
        <v>57</v>
      </c>
      <c r="C48" s="26" t="s">
        <v>359</v>
      </c>
      <c r="D48" s="392">
        <v>1432</v>
      </c>
      <c r="E48" s="393">
        <v>7.4836686999999999E-2</v>
      </c>
      <c r="F48" s="393">
        <v>0.353351955</v>
      </c>
      <c r="G48" s="392">
        <v>5310</v>
      </c>
      <c r="H48" s="393">
        <v>0.27750195999999999</v>
      </c>
      <c r="I48" s="393">
        <v>0.41167608300000003</v>
      </c>
      <c r="J48" s="392">
        <v>424</v>
      </c>
      <c r="K48" s="393">
        <v>2.2158349000000001E-2</v>
      </c>
      <c r="L48" s="393">
        <v>0.39386792500000001</v>
      </c>
      <c r="M48" s="392">
        <v>163</v>
      </c>
      <c r="N48" s="393">
        <v>8.5184219999999995E-3</v>
      </c>
      <c r="O48" s="393">
        <v>0.43558282199999998</v>
      </c>
      <c r="P48" s="392">
        <v>633</v>
      </c>
      <c r="Q48" s="393">
        <v>3.3080742000000003E-2</v>
      </c>
      <c r="R48" s="393">
        <v>0.39652448699999998</v>
      </c>
    </row>
    <row r="49" spans="1:21" x14ac:dyDescent="0.2">
      <c r="A49" s="267" t="s">
        <v>53</v>
      </c>
      <c r="B49" s="267" t="s">
        <v>61</v>
      </c>
      <c r="C49" s="26" t="s">
        <v>456</v>
      </c>
      <c r="D49" s="392">
        <v>418</v>
      </c>
      <c r="E49" s="393">
        <v>6.0720510999999998E-2</v>
      </c>
      <c r="F49" s="393">
        <v>0</v>
      </c>
      <c r="G49" s="392">
        <v>3612</v>
      </c>
      <c r="H49" s="393">
        <v>0.52469494500000002</v>
      </c>
      <c r="I49" s="393">
        <v>0</v>
      </c>
      <c r="J49" s="392">
        <v>155</v>
      </c>
      <c r="K49" s="393">
        <v>2.2515978999999998E-2</v>
      </c>
      <c r="L49" s="393">
        <v>0</v>
      </c>
      <c r="M49" s="392">
        <v>38</v>
      </c>
      <c r="N49" s="393">
        <v>5.5200459999999998E-3</v>
      </c>
      <c r="O49" s="393">
        <v>0</v>
      </c>
      <c r="P49" s="392">
        <v>40</v>
      </c>
      <c r="Q49" s="393">
        <v>5.8105750000000001E-3</v>
      </c>
      <c r="R49" s="393">
        <v>0</v>
      </c>
    </row>
    <row r="50" spans="1:21" x14ac:dyDescent="0.2">
      <c r="A50" s="267" t="s">
        <v>53</v>
      </c>
      <c r="B50" s="267" t="s">
        <v>64</v>
      </c>
      <c r="C50" s="26" t="s">
        <v>399</v>
      </c>
      <c r="D50" s="392">
        <v>983</v>
      </c>
      <c r="E50" s="393">
        <v>3.0909033999999998E-2</v>
      </c>
      <c r="F50" s="393">
        <v>2.5432349999999999E-2</v>
      </c>
      <c r="G50" s="392">
        <v>14942</v>
      </c>
      <c r="H50" s="393">
        <v>0.46982988999999997</v>
      </c>
      <c r="I50" s="393">
        <v>8.4995320000000006E-3</v>
      </c>
      <c r="J50" s="392">
        <v>338</v>
      </c>
      <c r="K50" s="393">
        <v>1.0627928E-2</v>
      </c>
      <c r="L50" s="393">
        <v>5.9171597999999999E-2</v>
      </c>
      <c r="M50" s="392">
        <v>173</v>
      </c>
      <c r="N50" s="393">
        <v>5.4397380000000004E-3</v>
      </c>
      <c r="O50" s="393">
        <v>6.9364161999999993E-2</v>
      </c>
      <c r="P50" s="392">
        <v>605</v>
      </c>
      <c r="Q50" s="393">
        <v>1.9023363000000001E-2</v>
      </c>
      <c r="R50" s="393">
        <v>0</v>
      </c>
    </row>
    <row r="51" spans="1:21" x14ac:dyDescent="0.2">
      <c r="A51" s="267" t="s">
        <v>53</v>
      </c>
      <c r="B51" s="267" t="s">
        <v>66</v>
      </c>
      <c r="C51" s="267" t="s">
        <v>67</v>
      </c>
      <c r="D51" s="392">
        <v>5411</v>
      </c>
      <c r="E51" s="393">
        <v>0.14417799100000001</v>
      </c>
      <c r="F51" s="393">
        <v>1</v>
      </c>
      <c r="G51" s="392">
        <v>134</v>
      </c>
      <c r="H51" s="393">
        <v>3.5704769999999999E-3</v>
      </c>
      <c r="I51" s="393">
        <v>1</v>
      </c>
      <c r="J51" s="392">
        <v>109</v>
      </c>
      <c r="K51" s="393">
        <v>2.9043430000000002E-3</v>
      </c>
      <c r="L51" s="393">
        <v>1</v>
      </c>
      <c r="M51" s="392">
        <v>10508</v>
      </c>
      <c r="N51" s="393">
        <v>0.27998934199999997</v>
      </c>
      <c r="O51" s="393">
        <v>1</v>
      </c>
      <c r="P51" s="392">
        <v>460</v>
      </c>
      <c r="Q51" s="393">
        <v>1.2256861000000001E-2</v>
      </c>
      <c r="R51" s="393">
        <v>1</v>
      </c>
    </row>
    <row r="52" spans="1:21" x14ac:dyDescent="0.2">
      <c r="A52" s="267" t="s">
        <v>53</v>
      </c>
      <c r="B52" s="267" t="s">
        <v>68</v>
      </c>
      <c r="C52" s="267" t="s">
        <v>164</v>
      </c>
      <c r="D52" s="392">
        <v>0</v>
      </c>
      <c r="E52" s="393">
        <v>0</v>
      </c>
      <c r="F52" s="393">
        <v>0</v>
      </c>
      <c r="G52" s="392">
        <v>8099</v>
      </c>
      <c r="H52" s="393">
        <v>0.47312770199999998</v>
      </c>
      <c r="I52" s="393">
        <v>1</v>
      </c>
      <c r="J52" s="392">
        <v>1013</v>
      </c>
      <c r="K52" s="393">
        <v>5.9177474000000001E-2</v>
      </c>
      <c r="L52" s="393">
        <v>1</v>
      </c>
      <c r="M52" s="392">
        <v>0</v>
      </c>
      <c r="N52" s="393">
        <v>0</v>
      </c>
      <c r="O52" s="393">
        <v>0</v>
      </c>
      <c r="P52" s="392">
        <v>2</v>
      </c>
      <c r="Q52" s="393">
        <v>1.16836E-4</v>
      </c>
      <c r="R52" s="393">
        <v>1</v>
      </c>
    </row>
    <row r="53" spans="1:21" x14ac:dyDescent="0.2">
      <c r="A53" s="267" t="s">
        <v>53</v>
      </c>
      <c r="B53" s="267" t="s">
        <v>69</v>
      </c>
      <c r="C53" s="267" t="s">
        <v>184</v>
      </c>
      <c r="D53" s="392">
        <v>346</v>
      </c>
      <c r="E53" s="393">
        <v>4.0634175000000002E-2</v>
      </c>
      <c r="F53" s="393">
        <v>0</v>
      </c>
      <c r="G53" s="392">
        <v>3496</v>
      </c>
      <c r="H53" s="393">
        <v>0.41056958300000002</v>
      </c>
      <c r="I53" s="393">
        <v>0</v>
      </c>
      <c r="J53" s="392">
        <v>476</v>
      </c>
      <c r="K53" s="393">
        <v>5.5901351000000002E-2</v>
      </c>
      <c r="L53" s="393">
        <v>0</v>
      </c>
      <c r="M53" s="392">
        <v>203</v>
      </c>
      <c r="N53" s="393">
        <v>2.3840282000000001E-2</v>
      </c>
      <c r="O53" s="393">
        <v>0</v>
      </c>
      <c r="P53" s="392">
        <v>299</v>
      </c>
      <c r="Q53" s="393">
        <v>3.5114503999999998E-2</v>
      </c>
      <c r="R53" s="393">
        <v>0</v>
      </c>
    </row>
    <row r="54" spans="1:21" x14ac:dyDescent="0.2">
      <c r="A54" s="267" t="s">
        <v>53</v>
      </c>
      <c r="B54" s="267" t="s">
        <v>70</v>
      </c>
      <c r="C54" s="26" t="s">
        <v>457</v>
      </c>
      <c r="D54" s="392">
        <v>437</v>
      </c>
      <c r="E54" s="393">
        <v>5.8704997000000002E-2</v>
      </c>
      <c r="F54" s="393">
        <v>0</v>
      </c>
      <c r="G54" s="392">
        <v>2489</v>
      </c>
      <c r="H54" s="393">
        <v>0.334363246</v>
      </c>
      <c r="I54" s="393">
        <v>0</v>
      </c>
      <c r="J54" s="392">
        <v>214</v>
      </c>
      <c r="K54" s="393">
        <v>2.8747985E-2</v>
      </c>
      <c r="L54" s="393">
        <v>0</v>
      </c>
      <c r="M54" s="392">
        <v>63</v>
      </c>
      <c r="N54" s="393">
        <v>8.4631919999999996E-3</v>
      </c>
      <c r="O54" s="393">
        <v>0</v>
      </c>
      <c r="P54" s="392">
        <v>245</v>
      </c>
      <c r="Q54" s="393">
        <v>3.2912413000000001E-2</v>
      </c>
      <c r="R54" s="393">
        <v>0</v>
      </c>
    </row>
    <row r="55" spans="1:21" x14ac:dyDescent="0.2">
      <c r="A55" s="267" t="s">
        <v>53</v>
      </c>
      <c r="B55" s="267" t="s">
        <v>71</v>
      </c>
      <c r="C55" s="26" t="s">
        <v>458</v>
      </c>
      <c r="D55" s="392">
        <v>229</v>
      </c>
      <c r="E55" s="393">
        <v>2.0947677000000001E-2</v>
      </c>
      <c r="F55" s="393">
        <v>0</v>
      </c>
      <c r="G55" s="392">
        <v>3309</v>
      </c>
      <c r="H55" s="393">
        <v>0.30268935200000002</v>
      </c>
      <c r="I55" s="393">
        <v>0</v>
      </c>
      <c r="J55" s="392">
        <v>458</v>
      </c>
      <c r="K55" s="393">
        <v>4.1895353000000003E-2</v>
      </c>
      <c r="L55" s="393">
        <v>0</v>
      </c>
      <c r="M55" s="392">
        <v>59</v>
      </c>
      <c r="N55" s="393">
        <v>5.3969999999999999E-3</v>
      </c>
      <c r="O55" s="393">
        <v>0</v>
      </c>
      <c r="P55" s="392">
        <v>494</v>
      </c>
      <c r="Q55" s="393">
        <v>4.5188437999999997E-2</v>
      </c>
      <c r="R55" s="393">
        <v>0</v>
      </c>
    </row>
    <row r="56" spans="1:21" x14ac:dyDescent="0.2">
      <c r="A56" s="267" t="s">
        <v>53</v>
      </c>
      <c r="B56" s="267" t="s">
        <v>72</v>
      </c>
      <c r="C56" s="26" t="s">
        <v>459</v>
      </c>
      <c r="D56" s="392">
        <v>622</v>
      </c>
      <c r="E56" s="393">
        <v>3.8756309000000003E-2</v>
      </c>
      <c r="F56" s="393">
        <v>0</v>
      </c>
      <c r="G56" s="392">
        <v>6557</v>
      </c>
      <c r="H56" s="393">
        <v>0.408561281</v>
      </c>
      <c r="I56" s="393">
        <v>0</v>
      </c>
      <c r="J56" s="392">
        <v>832</v>
      </c>
      <c r="K56" s="393">
        <v>5.1841235999999999E-2</v>
      </c>
      <c r="L56" s="393">
        <v>0</v>
      </c>
      <c r="M56" s="392">
        <v>403</v>
      </c>
      <c r="N56" s="393">
        <v>2.5110599000000001E-2</v>
      </c>
      <c r="O56" s="393">
        <v>0</v>
      </c>
      <c r="P56" s="392">
        <v>225</v>
      </c>
      <c r="Q56" s="393">
        <v>1.4019564999999999E-2</v>
      </c>
      <c r="R56" s="393">
        <v>0</v>
      </c>
    </row>
    <row r="57" spans="1:21" x14ac:dyDescent="0.2">
      <c r="A57" s="267" t="s">
        <v>53</v>
      </c>
      <c r="B57" s="267" t="s">
        <v>73</v>
      </c>
      <c r="C57" s="267" t="s">
        <v>188</v>
      </c>
      <c r="D57" s="392">
        <v>1</v>
      </c>
      <c r="E57" s="393">
        <v>1.4834800000000001E-5</v>
      </c>
      <c r="F57" s="393">
        <v>1</v>
      </c>
      <c r="G57" s="392">
        <v>23816</v>
      </c>
      <c r="H57" s="393">
        <v>0.35330593799999999</v>
      </c>
      <c r="I57" s="393">
        <v>1</v>
      </c>
      <c r="J57" s="392">
        <v>9</v>
      </c>
      <c r="K57" s="393">
        <v>1.3351300000000001E-4</v>
      </c>
      <c r="L57" s="393">
        <v>1</v>
      </c>
      <c r="M57" s="392">
        <v>0</v>
      </c>
      <c r="N57" s="393">
        <v>0</v>
      </c>
      <c r="O57" s="393">
        <v>0</v>
      </c>
      <c r="P57" s="392">
        <v>3</v>
      </c>
      <c r="Q57" s="393">
        <v>4.45044E-5</v>
      </c>
      <c r="R57" s="393">
        <v>1</v>
      </c>
    </row>
    <row r="58" spans="1:21" x14ac:dyDescent="0.2">
      <c r="A58" s="267" t="s">
        <v>53</v>
      </c>
      <c r="B58" s="267" t="s">
        <v>74</v>
      </c>
      <c r="C58" s="26" t="s">
        <v>347</v>
      </c>
      <c r="D58" s="392">
        <v>0</v>
      </c>
      <c r="E58" s="393">
        <v>0</v>
      </c>
      <c r="F58" s="393">
        <v>0</v>
      </c>
      <c r="G58" s="392">
        <v>0</v>
      </c>
      <c r="H58" s="393">
        <v>0</v>
      </c>
      <c r="I58" s="393">
        <v>0</v>
      </c>
      <c r="J58" s="392">
        <v>0</v>
      </c>
      <c r="K58" s="393">
        <v>0</v>
      </c>
      <c r="L58" s="393">
        <v>0</v>
      </c>
      <c r="M58" s="392">
        <v>0</v>
      </c>
      <c r="N58" s="393">
        <v>0</v>
      </c>
      <c r="O58" s="393">
        <v>0</v>
      </c>
      <c r="P58" s="392">
        <v>0</v>
      </c>
      <c r="Q58" s="393">
        <v>0</v>
      </c>
      <c r="R58" s="393">
        <v>0</v>
      </c>
    </row>
    <row r="59" spans="1:21" x14ac:dyDescent="0.2">
      <c r="A59" s="267" t="s">
        <v>53</v>
      </c>
      <c r="B59" s="267" t="s">
        <v>77</v>
      </c>
      <c r="C59" s="26" t="s">
        <v>391</v>
      </c>
      <c r="D59" s="392">
        <v>744</v>
      </c>
      <c r="E59" s="393">
        <v>1.5057376000000001E-2</v>
      </c>
      <c r="F59" s="393">
        <v>0.66397849499999995</v>
      </c>
      <c r="G59" s="392">
        <v>17032</v>
      </c>
      <c r="H59" s="393">
        <v>0.34470057300000001</v>
      </c>
      <c r="I59" s="393">
        <v>0.89384687600000001</v>
      </c>
      <c r="J59" s="392">
        <v>1173</v>
      </c>
      <c r="K59" s="393">
        <v>2.3739652999999999E-2</v>
      </c>
      <c r="L59" s="393">
        <v>0.86018755300000005</v>
      </c>
      <c r="M59" s="392">
        <v>680</v>
      </c>
      <c r="N59" s="393">
        <v>1.3762118E-2</v>
      </c>
      <c r="O59" s="393">
        <v>0.81323529400000005</v>
      </c>
      <c r="P59" s="392">
        <v>441</v>
      </c>
      <c r="Q59" s="393">
        <v>8.9251380000000009E-3</v>
      </c>
      <c r="R59" s="393">
        <v>0.827664399</v>
      </c>
    </row>
    <row r="60" spans="1:21" x14ac:dyDescent="0.2">
      <c r="A60" s="267" t="s">
        <v>53</v>
      </c>
      <c r="B60" s="267" t="s">
        <v>78</v>
      </c>
      <c r="C60" s="267" t="s">
        <v>189</v>
      </c>
      <c r="D60" s="392">
        <v>1117</v>
      </c>
      <c r="E60" s="393">
        <v>2.8294239999999998E-2</v>
      </c>
      <c r="F60" s="393">
        <v>0.74664279300000003</v>
      </c>
      <c r="G60" s="392">
        <v>13412</v>
      </c>
      <c r="H60" s="393">
        <v>0.33973352200000001</v>
      </c>
      <c r="I60" s="393">
        <v>0.80181926599999997</v>
      </c>
      <c r="J60" s="392">
        <v>642</v>
      </c>
      <c r="K60" s="393">
        <v>1.6262222E-2</v>
      </c>
      <c r="L60" s="393">
        <v>0.60591900300000001</v>
      </c>
      <c r="M60" s="392">
        <v>220</v>
      </c>
      <c r="N60" s="393">
        <v>5.5727240000000003E-3</v>
      </c>
      <c r="O60" s="393">
        <v>0.659090909</v>
      </c>
      <c r="P60" s="392">
        <v>523</v>
      </c>
      <c r="Q60" s="393">
        <v>1.3247884999999999E-2</v>
      </c>
      <c r="R60" s="393">
        <v>0.70363288700000004</v>
      </c>
    </row>
    <row r="61" spans="1:21" x14ac:dyDescent="0.2">
      <c r="A61" s="267" t="s">
        <v>53</v>
      </c>
      <c r="B61" s="267" t="s">
        <v>80</v>
      </c>
      <c r="C61" s="26" t="s">
        <v>460</v>
      </c>
      <c r="D61" s="392">
        <v>0</v>
      </c>
      <c r="E61" s="393">
        <v>0</v>
      </c>
      <c r="F61" s="393">
        <v>0</v>
      </c>
      <c r="G61" s="392">
        <v>6998</v>
      </c>
      <c r="H61" s="393">
        <v>0.90859517000000001</v>
      </c>
      <c r="I61" s="393">
        <v>1</v>
      </c>
      <c r="J61" s="392">
        <v>0</v>
      </c>
      <c r="K61" s="393">
        <v>0</v>
      </c>
      <c r="L61" s="393">
        <v>0</v>
      </c>
      <c r="M61" s="392">
        <v>0</v>
      </c>
      <c r="N61" s="393">
        <v>0</v>
      </c>
      <c r="O61" s="393">
        <v>0</v>
      </c>
      <c r="P61" s="392">
        <v>0</v>
      </c>
      <c r="Q61" s="393">
        <v>0</v>
      </c>
      <c r="R61" s="393">
        <v>0</v>
      </c>
    </row>
    <row r="62" spans="1:21" x14ac:dyDescent="0.2">
      <c r="A62" s="267" t="s">
        <v>53</v>
      </c>
      <c r="B62" s="267" t="s">
        <v>82</v>
      </c>
      <c r="C62" s="267" t="s">
        <v>83</v>
      </c>
      <c r="D62" s="392">
        <v>0</v>
      </c>
      <c r="E62" s="393">
        <v>0</v>
      </c>
      <c r="F62" s="393">
        <v>0</v>
      </c>
      <c r="G62" s="392">
        <v>0</v>
      </c>
      <c r="H62" s="393">
        <v>0</v>
      </c>
      <c r="I62" s="393">
        <v>0</v>
      </c>
      <c r="J62" s="392">
        <v>0</v>
      </c>
      <c r="K62" s="397">
        <v>0</v>
      </c>
      <c r="L62" s="393">
        <v>0</v>
      </c>
      <c r="M62" s="392">
        <v>0</v>
      </c>
      <c r="N62" s="393">
        <v>0</v>
      </c>
      <c r="O62" s="393">
        <v>0</v>
      </c>
      <c r="P62" s="392">
        <v>0</v>
      </c>
      <c r="Q62" s="393">
        <v>0</v>
      </c>
      <c r="R62" s="393">
        <v>0</v>
      </c>
    </row>
    <row r="63" spans="1:21" ht="13.5" thickBot="1" x14ac:dyDescent="0.25">
      <c r="A63" s="267" t="s">
        <v>53</v>
      </c>
      <c r="B63" s="267" t="s">
        <v>200</v>
      </c>
      <c r="C63" s="267" t="s">
        <v>201</v>
      </c>
      <c r="D63" s="392">
        <v>549</v>
      </c>
      <c r="E63" s="393">
        <v>2.5480368E-2</v>
      </c>
      <c r="F63" s="393">
        <v>3.0965392000000001E-2</v>
      </c>
      <c r="G63" s="392">
        <v>10985</v>
      </c>
      <c r="H63" s="393">
        <v>0.50983941300000002</v>
      </c>
      <c r="I63" s="393">
        <v>0.81538461500000003</v>
      </c>
      <c r="J63" s="392">
        <v>521</v>
      </c>
      <c r="K63" s="393">
        <v>2.4180822000000001E-2</v>
      </c>
      <c r="L63" s="393">
        <v>0.15163147799999999</v>
      </c>
      <c r="M63" s="392">
        <v>38</v>
      </c>
      <c r="N63" s="393">
        <v>1.7636679999999999E-3</v>
      </c>
      <c r="O63" s="393">
        <v>0</v>
      </c>
      <c r="P63" s="392">
        <v>256</v>
      </c>
      <c r="Q63" s="393">
        <v>1.1881556E-2</v>
      </c>
      <c r="R63" s="393">
        <v>0</v>
      </c>
    </row>
    <row r="64" spans="1:21" s="391" customFormat="1" ht="21.75" customHeight="1" thickTop="1" x14ac:dyDescent="0.2">
      <c r="A64" s="809" t="s">
        <v>144</v>
      </c>
      <c r="B64" s="810"/>
      <c r="C64" s="810"/>
      <c r="D64" s="400">
        <v>15734</v>
      </c>
      <c r="E64" s="401">
        <v>3.7932630645052409E-2</v>
      </c>
      <c r="F64" s="401">
        <v>0.55891699504258296</v>
      </c>
      <c r="G64" s="400">
        <v>139821</v>
      </c>
      <c r="H64" s="401">
        <v>0.33709027262119445</v>
      </c>
      <c r="I64" s="401">
        <v>0.62090100914740987</v>
      </c>
      <c r="J64" s="400">
        <v>8256</v>
      </c>
      <c r="K64" s="401">
        <v>1.9904143803581589E-2</v>
      </c>
      <c r="L64" s="401">
        <v>0.45990794573643412</v>
      </c>
      <c r="M64" s="400">
        <v>13041</v>
      </c>
      <c r="N64" s="401">
        <v>3.144015738160217E-2</v>
      </c>
      <c r="O64" s="401">
        <v>0.87293919177977153</v>
      </c>
      <c r="P64" s="400">
        <v>5774</v>
      </c>
      <c r="Q64" s="401">
        <v>1.3920364137824624E-2</v>
      </c>
      <c r="R64" s="401">
        <v>0.36075510910980257</v>
      </c>
      <c r="U64" s="161"/>
    </row>
    <row r="65" spans="1:21" x14ac:dyDescent="0.2">
      <c r="A65" s="29" t="s">
        <v>5</v>
      </c>
      <c r="B65" s="29" t="s">
        <v>3</v>
      </c>
      <c r="C65" s="10" t="s">
        <v>392</v>
      </c>
      <c r="D65" s="216">
        <v>367</v>
      </c>
      <c r="E65" s="175">
        <v>1.6036704999999998E-2</v>
      </c>
      <c r="F65" s="175">
        <v>0.98365122599999999</v>
      </c>
      <c r="G65" s="216">
        <v>4742</v>
      </c>
      <c r="H65" s="175">
        <v>0.207209963</v>
      </c>
      <c r="I65" s="175">
        <v>0.95255166599999996</v>
      </c>
      <c r="J65" s="216">
        <v>896</v>
      </c>
      <c r="K65" s="175">
        <v>3.9152283000000003E-2</v>
      </c>
      <c r="L65" s="175">
        <v>0.983258929</v>
      </c>
      <c r="M65" s="216">
        <v>106</v>
      </c>
      <c r="N65" s="175">
        <v>4.6318549999999998E-3</v>
      </c>
      <c r="O65" s="175">
        <v>0.96226415099999996</v>
      </c>
      <c r="P65" s="216">
        <v>158</v>
      </c>
      <c r="Q65" s="175">
        <v>6.9040860000000003E-3</v>
      </c>
      <c r="R65" s="175">
        <v>1</v>
      </c>
    </row>
    <row r="66" spans="1:21" x14ac:dyDescent="0.2">
      <c r="A66" s="29" t="s">
        <v>5</v>
      </c>
      <c r="B66" s="29" t="s">
        <v>13</v>
      </c>
      <c r="C66" s="10" t="s">
        <v>462</v>
      </c>
      <c r="D66" s="216">
        <v>3014</v>
      </c>
      <c r="E66" s="175">
        <v>7.1765322000000006E-2</v>
      </c>
      <c r="F66" s="175">
        <v>0</v>
      </c>
      <c r="G66" s="216">
        <v>25484</v>
      </c>
      <c r="H66" s="175">
        <v>0.60679079999999996</v>
      </c>
      <c r="I66" s="175">
        <v>0.33593627399999998</v>
      </c>
      <c r="J66" s="216">
        <v>1256</v>
      </c>
      <c r="K66" s="175">
        <v>2.9906186000000001E-2</v>
      </c>
      <c r="L66" s="175">
        <v>0</v>
      </c>
      <c r="M66" s="216">
        <v>565</v>
      </c>
      <c r="N66" s="175">
        <v>1.3453022E-2</v>
      </c>
      <c r="O66" s="175">
        <v>1.4159292E-2</v>
      </c>
      <c r="P66" s="216">
        <v>1353</v>
      </c>
      <c r="Q66" s="175">
        <v>3.2215819999999999E-2</v>
      </c>
      <c r="R66" s="175">
        <v>0</v>
      </c>
    </row>
    <row r="67" spans="1:21" x14ac:dyDescent="0.2">
      <c r="A67" s="29" t="s">
        <v>5</v>
      </c>
      <c r="B67" s="29" t="s">
        <v>49</v>
      </c>
      <c r="C67" s="10" t="s">
        <v>393</v>
      </c>
      <c r="D67" s="216">
        <v>296</v>
      </c>
      <c r="E67" s="175">
        <v>1.5227121E-2</v>
      </c>
      <c r="F67" s="175">
        <v>0.706081081</v>
      </c>
      <c r="G67" s="216">
        <v>8893</v>
      </c>
      <c r="H67" s="175">
        <v>0.45748238099999999</v>
      </c>
      <c r="I67" s="175">
        <v>0.95344653099999999</v>
      </c>
      <c r="J67" s="216">
        <v>468</v>
      </c>
      <c r="K67" s="175">
        <v>2.4075313000000001E-2</v>
      </c>
      <c r="L67" s="175">
        <v>1</v>
      </c>
      <c r="M67" s="216">
        <v>198</v>
      </c>
      <c r="N67" s="175">
        <v>1.0185708999999999E-2</v>
      </c>
      <c r="O67" s="175">
        <v>0.64646464599999998</v>
      </c>
      <c r="P67" s="216">
        <v>253</v>
      </c>
      <c r="Q67" s="175">
        <v>1.3015073E-2</v>
      </c>
      <c r="R67" s="175">
        <v>0.90118577099999997</v>
      </c>
    </row>
    <row r="68" spans="1:21" x14ac:dyDescent="0.2">
      <c r="A68" s="267" t="s">
        <v>5</v>
      </c>
      <c r="B68" s="267" t="s">
        <v>59</v>
      </c>
      <c r="C68" s="26" t="s">
        <v>463</v>
      </c>
      <c r="D68" s="392">
        <v>830</v>
      </c>
      <c r="E68" s="393">
        <v>4.7786285999999997E-2</v>
      </c>
      <c r="F68" s="393">
        <v>0.406024096</v>
      </c>
      <c r="G68" s="392">
        <v>4736</v>
      </c>
      <c r="H68" s="393">
        <v>0.27266969899999999</v>
      </c>
      <c r="I68" s="393">
        <v>0.64484797299999996</v>
      </c>
      <c r="J68" s="392">
        <v>389</v>
      </c>
      <c r="K68" s="393">
        <v>2.2396223E-2</v>
      </c>
      <c r="L68" s="393">
        <v>0.68637532099999998</v>
      </c>
      <c r="M68" s="392">
        <v>630</v>
      </c>
      <c r="N68" s="393">
        <v>3.6271518000000003E-2</v>
      </c>
      <c r="O68" s="393">
        <v>0.25238095199999999</v>
      </c>
      <c r="P68" s="392">
        <v>242</v>
      </c>
      <c r="Q68" s="393">
        <v>1.3932869000000001E-2</v>
      </c>
      <c r="R68" s="393">
        <v>0.67768594999999998</v>
      </c>
    </row>
    <row r="69" spans="1:21" x14ac:dyDescent="0.2">
      <c r="A69" s="267" t="s">
        <v>5</v>
      </c>
      <c r="B69" s="267" t="s">
        <v>62</v>
      </c>
      <c r="C69" s="26" t="s">
        <v>398</v>
      </c>
      <c r="D69" s="392">
        <v>400</v>
      </c>
      <c r="E69" s="393">
        <v>3.6459758000000002E-2</v>
      </c>
      <c r="F69" s="393">
        <v>0</v>
      </c>
      <c r="G69" s="392">
        <v>4133</v>
      </c>
      <c r="H69" s="393">
        <v>0.37672044500000001</v>
      </c>
      <c r="I69" s="393">
        <v>0</v>
      </c>
      <c r="J69" s="392">
        <v>178</v>
      </c>
      <c r="K69" s="393">
        <v>1.6224591999999999E-2</v>
      </c>
      <c r="L69" s="393">
        <v>0</v>
      </c>
      <c r="M69" s="392">
        <v>42</v>
      </c>
      <c r="N69" s="393">
        <v>3.8282749999999999E-3</v>
      </c>
      <c r="O69" s="393">
        <v>0</v>
      </c>
      <c r="P69" s="392">
        <v>62</v>
      </c>
      <c r="Q69" s="393">
        <v>5.6512619999999998E-3</v>
      </c>
      <c r="R69" s="393">
        <v>0</v>
      </c>
    </row>
    <row r="70" spans="1:21" x14ac:dyDescent="0.2">
      <c r="A70" s="267" t="s">
        <v>5</v>
      </c>
      <c r="B70" s="267" t="s">
        <v>76</v>
      </c>
      <c r="C70" s="26" t="s">
        <v>315</v>
      </c>
      <c r="D70" s="392">
        <v>803</v>
      </c>
      <c r="E70" s="393">
        <v>8.0565866999999999E-2</v>
      </c>
      <c r="F70" s="393">
        <v>0</v>
      </c>
      <c r="G70" s="392">
        <v>6141</v>
      </c>
      <c r="H70" s="393">
        <v>0.61613324000000003</v>
      </c>
      <c r="I70" s="393">
        <v>0</v>
      </c>
      <c r="J70" s="392">
        <v>221</v>
      </c>
      <c r="K70" s="393">
        <v>2.2173170999999998E-2</v>
      </c>
      <c r="L70" s="393">
        <v>0</v>
      </c>
      <c r="M70" s="392">
        <v>151</v>
      </c>
      <c r="N70" s="393">
        <v>1.5149994999999999E-2</v>
      </c>
      <c r="O70" s="393">
        <v>0</v>
      </c>
      <c r="P70" s="392">
        <v>371</v>
      </c>
      <c r="Q70" s="393">
        <v>3.7222835000000003E-2</v>
      </c>
      <c r="R70" s="393">
        <v>0</v>
      </c>
    </row>
    <row r="71" spans="1:21" ht="13.5" thickBot="1" x14ac:dyDescent="0.25">
      <c r="A71" s="270" t="s">
        <v>5</v>
      </c>
      <c r="B71" s="270" t="s">
        <v>81</v>
      </c>
      <c r="C71" s="270" t="s">
        <v>193</v>
      </c>
      <c r="D71" s="398">
        <v>491</v>
      </c>
      <c r="E71" s="399">
        <v>6.2191259999999998E-2</v>
      </c>
      <c r="F71" s="399">
        <v>0</v>
      </c>
      <c r="G71" s="398">
        <v>4886</v>
      </c>
      <c r="H71" s="399">
        <v>0.61887270400000005</v>
      </c>
      <c r="I71" s="399">
        <v>0</v>
      </c>
      <c r="J71" s="398">
        <v>464</v>
      </c>
      <c r="K71" s="399">
        <v>5.8771374000000001E-2</v>
      </c>
      <c r="L71" s="399">
        <v>0</v>
      </c>
      <c r="M71" s="398">
        <v>184</v>
      </c>
      <c r="N71" s="399">
        <v>2.3305889999999999E-2</v>
      </c>
      <c r="O71" s="399">
        <v>0</v>
      </c>
      <c r="P71" s="398">
        <v>310</v>
      </c>
      <c r="Q71" s="399">
        <v>3.9265358E-2</v>
      </c>
      <c r="R71" s="399">
        <v>0</v>
      </c>
    </row>
    <row r="72" spans="1:21" s="391" customFormat="1" ht="21.75" customHeight="1" thickTop="1" x14ac:dyDescent="0.2">
      <c r="A72" s="809" t="s">
        <v>145</v>
      </c>
      <c r="B72" s="810"/>
      <c r="C72" s="810"/>
      <c r="D72" s="400">
        <v>6201</v>
      </c>
      <c r="E72" s="401">
        <v>4.7508504183138733E-2</v>
      </c>
      <c r="F72" s="401">
        <v>0.14626673117239156</v>
      </c>
      <c r="G72" s="400">
        <v>59015</v>
      </c>
      <c r="H72" s="401">
        <v>0.45213907020931016</v>
      </c>
      <c r="I72" s="401">
        <v>0.41702956875370667</v>
      </c>
      <c r="J72" s="400">
        <v>3872</v>
      </c>
      <c r="K72" s="401">
        <v>2.9665042444301432E-2</v>
      </c>
      <c r="L72" s="401">
        <v>0.41735537190082644</v>
      </c>
      <c r="M72" s="400">
        <v>1876</v>
      </c>
      <c r="N72" s="401">
        <v>1.437283564708406E-2</v>
      </c>
      <c r="O72" s="401">
        <v>0.21162046908315565</v>
      </c>
      <c r="P72" s="400">
        <v>2749</v>
      </c>
      <c r="Q72" s="401">
        <v>2.1061260764303882E-2</v>
      </c>
      <c r="R72" s="401">
        <v>0.20007275372862859</v>
      </c>
      <c r="U72" s="161"/>
    </row>
    <row r="73" spans="1:21" x14ac:dyDescent="0.2">
      <c r="A73" s="29" t="s">
        <v>2</v>
      </c>
      <c r="B73" s="29" t="s">
        <v>0</v>
      </c>
      <c r="C73" s="10" t="s">
        <v>464</v>
      </c>
      <c r="D73" s="216">
        <v>461</v>
      </c>
      <c r="E73" s="175">
        <v>2.6888306000000001E-2</v>
      </c>
      <c r="F73" s="175">
        <v>1</v>
      </c>
      <c r="G73" s="216">
        <v>7408</v>
      </c>
      <c r="H73" s="175">
        <v>0.43207932300000002</v>
      </c>
      <c r="I73" s="175">
        <v>1</v>
      </c>
      <c r="J73" s="216">
        <v>374</v>
      </c>
      <c r="K73" s="175">
        <v>2.181394E-2</v>
      </c>
      <c r="L73" s="175">
        <v>1</v>
      </c>
      <c r="M73" s="216">
        <v>180</v>
      </c>
      <c r="N73" s="175">
        <v>1.0498688000000001E-2</v>
      </c>
      <c r="O73" s="175">
        <v>1</v>
      </c>
      <c r="P73" s="216">
        <v>394</v>
      </c>
      <c r="Q73" s="175">
        <v>2.2980461000000001E-2</v>
      </c>
      <c r="R73" s="175">
        <v>1</v>
      </c>
    </row>
    <row r="74" spans="1:21" x14ac:dyDescent="0.2">
      <c r="A74" s="267" t="s">
        <v>2</v>
      </c>
      <c r="B74" s="267" t="s">
        <v>6</v>
      </c>
      <c r="C74" s="267" t="s">
        <v>7</v>
      </c>
      <c r="D74" s="392">
        <v>853</v>
      </c>
      <c r="E74" s="393">
        <v>3.0231075E-2</v>
      </c>
      <c r="F74" s="393">
        <v>0.35521688200000001</v>
      </c>
      <c r="G74" s="392">
        <v>12516</v>
      </c>
      <c r="H74" s="393">
        <v>0.44357811200000002</v>
      </c>
      <c r="I74" s="393">
        <v>0.77317034200000001</v>
      </c>
      <c r="J74" s="392">
        <v>1080</v>
      </c>
      <c r="K74" s="393">
        <v>3.8276154999999999E-2</v>
      </c>
      <c r="L74" s="393">
        <v>0.75833333300000005</v>
      </c>
      <c r="M74" s="392">
        <v>209</v>
      </c>
      <c r="N74" s="393">
        <v>7.4071450000000004E-3</v>
      </c>
      <c r="O74" s="393">
        <v>0.70334928200000002</v>
      </c>
      <c r="P74" s="392">
        <v>337</v>
      </c>
      <c r="Q74" s="393">
        <v>1.1943578E-2</v>
      </c>
      <c r="R74" s="393">
        <v>0.78635014800000003</v>
      </c>
    </row>
    <row r="75" spans="1:21" x14ac:dyDescent="0.2">
      <c r="A75" s="267" t="s">
        <v>2</v>
      </c>
      <c r="B75" s="267" t="s">
        <v>8</v>
      </c>
      <c r="C75" s="26" t="s">
        <v>319</v>
      </c>
      <c r="D75" s="392">
        <v>853</v>
      </c>
      <c r="E75" s="393">
        <v>1.8383620999999999E-2</v>
      </c>
      <c r="F75" s="393">
        <v>0</v>
      </c>
      <c r="G75" s="392">
        <v>21619</v>
      </c>
      <c r="H75" s="393">
        <v>0.46592672400000001</v>
      </c>
      <c r="I75" s="393">
        <v>0.76446644200000002</v>
      </c>
      <c r="J75" s="392">
        <v>458</v>
      </c>
      <c r="K75" s="393">
        <v>9.8706899999999997E-3</v>
      </c>
      <c r="L75" s="393">
        <v>0.255458515</v>
      </c>
      <c r="M75" s="392">
        <v>186</v>
      </c>
      <c r="N75" s="393">
        <v>4.0086210000000004E-3</v>
      </c>
      <c r="O75" s="393">
        <v>0.16666666699999999</v>
      </c>
      <c r="P75" s="392">
        <v>364</v>
      </c>
      <c r="Q75" s="393">
        <v>7.8448279999999999E-3</v>
      </c>
      <c r="R75" s="393">
        <v>3.0219780000000002E-2</v>
      </c>
    </row>
    <row r="76" spans="1:21" x14ac:dyDescent="0.2">
      <c r="A76" s="267" t="s">
        <v>2</v>
      </c>
      <c r="B76" s="267" t="s">
        <v>10</v>
      </c>
      <c r="C76" s="267" t="s">
        <v>194</v>
      </c>
      <c r="D76" s="392">
        <v>898</v>
      </c>
      <c r="E76" s="393">
        <v>4.6671170999999997E-2</v>
      </c>
      <c r="F76" s="393">
        <v>0</v>
      </c>
      <c r="G76" s="392">
        <v>7684</v>
      </c>
      <c r="H76" s="393">
        <v>0.39935554299999998</v>
      </c>
      <c r="I76" s="393">
        <v>0</v>
      </c>
      <c r="J76" s="392">
        <v>539</v>
      </c>
      <c r="K76" s="393">
        <v>2.8013097000000001E-2</v>
      </c>
      <c r="L76" s="393">
        <v>0</v>
      </c>
      <c r="M76" s="392">
        <v>90</v>
      </c>
      <c r="N76" s="393">
        <v>4.677512E-3</v>
      </c>
      <c r="O76" s="393">
        <v>0</v>
      </c>
      <c r="P76" s="392">
        <v>304</v>
      </c>
      <c r="Q76" s="393">
        <v>1.5799595E-2</v>
      </c>
      <c r="R76" s="393">
        <v>0</v>
      </c>
    </row>
    <row r="77" spans="1:21" x14ac:dyDescent="0.2">
      <c r="A77" s="26" t="s">
        <v>2</v>
      </c>
      <c r="B77" s="267" t="s">
        <v>14</v>
      </c>
      <c r="C77" s="26" t="s">
        <v>397</v>
      </c>
      <c r="D77" s="392">
        <v>2067</v>
      </c>
      <c r="E77" s="393">
        <v>5.6517102999999999E-2</v>
      </c>
      <c r="F77" s="393">
        <v>0.22109337200000001</v>
      </c>
      <c r="G77" s="392">
        <v>21704</v>
      </c>
      <c r="H77" s="393">
        <v>0.59344324999999998</v>
      </c>
      <c r="I77" s="393">
        <v>0.18830630300000001</v>
      </c>
      <c r="J77" s="392">
        <v>802</v>
      </c>
      <c r="K77" s="393">
        <v>2.1928744999999999E-2</v>
      </c>
      <c r="L77" s="393">
        <v>0.37780548600000002</v>
      </c>
      <c r="M77" s="392">
        <v>302</v>
      </c>
      <c r="N77" s="393">
        <v>8.2574580000000005E-3</v>
      </c>
      <c r="O77" s="393">
        <v>0.32781457000000003</v>
      </c>
      <c r="P77" s="392">
        <v>1542</v>
      </c>
      <c r="Q77" s="393">
        <v>4.2162250999999998E-2</v>
      </c>
      <c r="R77" s="393">
        <v>0.19001297</v>
      </c>
    </row>
    <row r="78" spans="1:21" x14ac:dyDescent="0.2">
      <c r="A78" s="267" t="s">
        <v>2</v>
      </c>
      <c r="B78" s="267" t="s">
        <v>17</v>
      </c>
      <c r="C78" s="26" t="s">
        <v>196</v>
      </c>
      <c r="D78" s="392">
        <v>625</v>
      </c>
      <c r="E78" s="393">
        <v>3.3533641000000003E-2</v>
      </c>
      <c r="F78" s="393">
        <v>1</v>
      </c>
      <c r="G78" s="392">
        <v>5125</v>
      </c>
      <c r="H78" s="393">
        <v>0.27497585600000002</v>
      </c>
      <c r="I78" s="393">
        <v>1</v>
      </c>
      <c r="J78" s="392">
        <v>781</v>
      </c>
      <c r="K78" s="393">
        <v>4.1903638E-2</v>
      </c>
      <c r="L78" s="393">
        <v>1</v>
      </c>
      <c r="M78" s="392">
        <v>403</v>
      </c>
      <c r="N78" s="393">
        <v>2.1622492E-2</v>
      </c>
      <c r="O78" s="393">
        <v>1</v>
      </c>
      <c r="P78" s="392">
        <v>483</v>
      </c>
      <c r="Q78" s="393">
        <v>2.5914797999999999E-2</v>
      </c>
      <c r="R78" s="393">
        <v>1</v>
      </c>
    </row>
    <row r="79" spans="1:21" x14ac:dyDescent="0.2">
      <c r="A79" s="267" t="s">
        <v>2</v>
      </c>
      <c r="B79" s="267" t="s">
        <v>18</v>
      </c>
      <c r="C79" s="26" t="s">
        <v>332</v>
      </c>
      <c r="D79" s="392">
        <v>0</v>
      </c>
      <c r="E79" s="393">
        <v>0</v>
      </c>
      <c r="F79" s="393">
        <v>0</v>
      </c>
      <c r="G79" s="392">
        <v>0</v>
      </c>
      <c r="H79" s="393">
        <v>0</v>
      </c>
      <c r="I79" s="393">
        <v>0</v>
      </c>
      <c r="J79" s="392">
        <v>0</v>
      </c>
      <c r="K79" s="393">
        <v>0</v>
      </c>
      <c r="L79" s="393">
        <v>0</v>
      </c>
      <c r="M79" s="392">
        <v>0</v>
      </c>
      <c r="N79" s="393">
        <v>0</v>
      </c>
      <c r="O79" s="393">
        <v>0</v>
      </c>
      <c r="P79" s="392">
        <v>0</v>
      </c>
      <c r="Q79" s="393">
        <v>0</v>
      </c>
      <c r="R79" s="393">
        <v>0</v>
      </c>
    </row>
    <row r="80" spans="1:21" ht="13.5" thickBot="1" x14ac:dyDescent="0.25">
      <c r="A80" s="270" t="s">
        <v>2</v>
      </c>
      <c r="B80" s="270" t="s">
        <v>253</v>
      </c>
      <c r="C80" s="423" t="s">
        <v>532</v>
      </c>
      <c r="D80" s="398">
        <v>569</v>
      </c>
      <c r="E80" s="399">
        <v>4.4789043000000001E-2</v>
      </c>
      <c r="F80" s="399">
        <v>0</v>
      </c>
      <c r="G80" s="398">
        <v>7069</v>
      </c>
      <c r="H80" s="399">
        <v>0.55643891700000003</v>
      </c>
      <c r="I80" s="399">
        <v>0</v>
      </c>
      <c r="J80" s="398">
        <v>253</v>
      </c>
      <c r="K80" s="399">
        <v>1.9914986999999999E-2</v>
      </c>
      <c r="L80" s="399">
        <v>0</v>
      </c>
      <c r="M80" s="398">
        <v>74</v>
      </c>
      <c r="N80" s="399">
        <v>5.8249369999999996E-3</v>
      </c>
      <c r="O80" s="399">
        <v>0</v>
      </c>
      <c r="P80" s="398">
        <v>350</v>
      </c>
      <c r="Q80" s="399">
        <v>2.7550378E-2</v>
      </c>
      <c r="R80" s="399"/>
    </row>
    <row r="81" spans="1:21" s="391" customFormat="1" ht="21.75" customHeight="1" thickTop="1" x14ac:dyDescent="0.2">
      <c r="A81" s="809" t="s">
        <v>146</v>
      </c>
      <c r="B81" s="810"/>
      <c r="C81" s="810"/>
      <c r="D81" s="400">
        <v>6326</v>
      </c>
      <c r="E81" s="401">
        <v>3.3619251086806329E-2</v>
      </c>
      <c r="F81" s="401">
        <v>0.29181157129307617</v>
      </c>
      <c r="G81" s="400">
        <v>83125</v>
      </c>
      <c r="H81" s="401">
        <v>0.44176418694131775</v>
      </c>
      <c r="I81" s="401">
        <v>0.51517593984962406</v>
      </c>
      <c r="J81" s="400">
        <v>4287</v>
      </c>
      <c r="K81" s="401">
        <v>2.278307451930742E-2</v>
      </c>
      <c r="L81" s="401">
        <v>0.55843247025892229</v>
      </c>
      <c r="M81" s="400">
        <v>1444</v>
      </c>
      <c r="N81" s="401">
        <v>7.6740750188663198E-3</v>
      </c>
      <c r="O81" s="401">
        <v>0.59556786703601106</v>
      </c>
      <c r="P81" s="400">
        <v>3774</v>
      </c>
      <c r="Q81" s="401">
        <v>2.005675839418386E-2</v>
      </c>
      <c r="R81" s="401">
        <v>0.38314785373608901</v>
      </c>
      <c r="U81" s="161"/>
    </row>
    <row r="82" spans="1:21" x14ac:dyDescent="0.2">
      <c r="A82" s="267" t="s">
        <v>12</v>
      </c>
      <c r="B82" s="267" t="s">
        <v>11</v>
      </c>
      <c r="C82" s="26" t="s">
        <v>465</v>
      </c>
      <c r="D82" s="392">
        <v>590</v>
      </c>
      <c r="E82" s="393">
        <v>0.113135187</v>
      </c>
      <c r="F82" s="393">
        <v>0</v>
      </c>
      <c r="G82" s="392">
        <v>2027</v>
      </c>
      <c r="H82" s="393">
        <v>0.38868648099999997</v>
      </c>
      <c r="I82" s="393">
        <v>0</v>
      </c>
      <c r="J82" s="392">
        <v>238</v>
      </c>
      <c r="K82" s="393">
        <v>4.5637584000000002E-2</v>
      </c>
      <c r="L82" s="393">
        <v>0</v>
      </c>
      <c r="M82" s="392">
        <v>24</v>
      </c>
      <c r="N82" s="393">
        <v>4.6021090000000001E-3</v>
      </c>
      <c r="O82" s="393">
        <v>0</v>
      </c>
      <c r="P82" s="392">
        <v>71</v>
      </c>
      <c r="Q82" s="393">
        <v>1.3614573E-2</v>
      </c>
      <c r="R82" s="393">
        <v>0</v>
      </c>
    </row>
    <row r="83" spans="1:21" x14ac:dyDescent="0.2">
      <c r="A83" s="267" t="s">
        <v>12</v>
      </c>
      <c r="B83" s="267" t="s">
        <v>89</v>
      </c>
      <c r="C83" s="26" t="s">
        <v>466</v>
      </c>
      <c r="D83" s="392">
        <v>776</v>
      </c>
      <c r="E83" s="393">
        <v>8.5069064E-2</v>
      </c>
      <c r="F83" s="393">
        <v>0</v>
      </c>
      <c r="G83" s="392">
        <v>2722</v>
      </c>
      <c r="H83" s="393">
        <v>0.298399474</v>
      </c>
      <c r="I83" s="393">
        <v>0</v>
      </c>
      <c r="J83" s="392">
        <v>207</v>
      </c>
      <c r="K83" s="393">
        <v>2.2692391999999999E-2</v>
      </c>
      <c r="L83" s="393">
        <v>0</v>
      </c>
      <c r="M83" s="392">
        <v>63</v>
      </c>
      <c r="N83" s="393">
        <v>6.9063800000000002E-3</v>
      </c>
      <c r="O83" s="393">
        <v>0</v>
      </c>
      <c r="P83" s="392">
        <v>257</v>
      </c>
      <c r="Q83" s="393">
        <v>2.8173646E-2</v>
      </c>
      <c r="R83" s="393">
        <v>0</v>
      </c>
    </row>
    <row r="84" spans="1:21" ht="13.5" thickBot="1" x14ac:dyDescent="0.25">
      <c r="A84" s="30" t="s">
        <v>12</v>
      </c>
      <c r="B84" s="30" t="s">
        <v>105</v>
      </c>
      <c r="C84" s="28" t="s">
        <v>467</v>
      </c>
      <c r="D84" s="395">
        <v>1234</v>
      </c>
      <c r="E84" s="178">
        <v>2.4239805E-2</v>
      </c>
      <c r="F84" s="178">
        <v>0.34278768199999998</v>
      </c>
      <c r="G84" s="395">
        <v>21966</v>
      </c>
      <c r="H84" s="178">
        <v>0.43148424600000002</v>
      </c>
      <c r="I84" s="178">
        <v>0.76295183499999997</v>
      </c>
      <c r="J84" s="395">
        <v>493</v>
      </c>
      <c r="K84" s="178">
        <v>9.6841359999999994E-3</v>
      </c>
      <c r="L84" s="178">
        <v>0.239350913</v>
      </c>
      <c r="M84" s="395">
        <v>364</v>
      </c>
      <c r="N84" s="178">
        <v>7.1501530000000002E-3</v>
      </c>
      <c r="O84" s="178">
        <v>0.61813186799999997</v>
      </c>
      <c r="P84" s="395">
        <v>703</v>
      </c>
      <c r="Q84" s="178">
        <v>1.3809224E-2</v>
      </c>
      <c r="R84" s="178">
        <v>0.475106686</v>
      </c>
    </row>
    <row r="85" spans="1:21" s="391" customFormat="1" ht="21.75" customHeight="1" thickTop="1" thickBot="1" x14ac:dyDescent="0.25">
      <c r="A85" s="807" t="s">
        <v>147</v>
      </c>
      <c r="B85" s="808"/>
      <c r="C85" s="808"/>
      <c r="D85" s="402">
        <v>2600</v>
      </c>
      <c r="E85" s="403">
        <v>3.984979691930416E-2</v>
      </c>
      <c r="F85" s="403">
        <v>0.16269230769230769</v>
      </c>
      <c r="G85" s="402">
        <v>26715</v>
      </c>
      <c r="H85" s="403">
        <v>0.40945666334585024</v>
      </c>
      <c r="I85" s="403">
        <v>0.62732547258094706</v>
      </c>
      <c r="J85" s="402">
        <v>938</v>
      </c>
      <c r="K85" s="403">
        <v>1.4376580580887425E-2</v>
      </c>
      <c r="L85" s="403">
        <v>0.1257995735607676</v>
      </c>
      <c r="M85" s="402">
        <v>451</v>
      </c>
      <c r="N85" s="403">
        <v>6.9124070810023756E-3</v>
      </c>
      <c r="O85" s="403">
        <v>0.49889135254988914</v>
      </c>
      <c r="P85" s="402">
        <v>1031</v>
      </c>
      <c r="Q85" s="403">
        <v>1.5801977163000996E-2</v>
      </c>
      <c r="R85" s="403">
        <v>0.32395732298739088</v>
      </c>
    </row>
    <row r="86" spans="1:21" ht="13.5" thickTop="1" x14ac:dyDescent="0.2">
      <c r="A86" s="690" t="s">
        <v>121</v>
      </c>
      <c r="B86" s="691"/>
      <c r="C86" s="691"/>
      <c r="D86" s="404">
        <v>69367</v>
      </c>
      <c r="E86" s="363">
        <v>3.9851525999999998E-2</v>
      </c>
      <c r="F86" s="363">
        <v>0.36645667199999998</v>
      </c>
      <c r="G86" s="404">
        <v>695707</v>
      </c>
      <c r="H86" s="363">
        <v>0.39968551699999999</v>
      </c>
      <c r="I86" s="363">
        <v>0.59052733400000001</v>
      </c>
      <c r="J86" s="404">
        <v>42520</v>
      </c>
      <c r="K86" s="363">
        <v>2.4427852999999999E-2</v>
      </c>
      <c r="L86" s="363">
        <v>0.53800564399999995</v>
      </c>
      <c r="M86" s="404">
        <v>34767</v>
      </c>
      <c r="N86" s="363">
        <v>1.9973734E-2</v>
      </c>
      <c r="O86" s="363">
        <v>0.69606235800000005</v>
      </c>
      <c r="P86" s="404">
        <v>33295</v>
      </c>
      <c r="Q86" s="363">
        <v>1.9128065999999999E-2</v>
      </c>
      <c r="R86" s="363">
        <v>0.39348250499999998</v>
      </c>
    </row>
    <row r="87" spans="1:21" x14ac:dyDescent="0.2">
      <c r="A87" s="22" t="s">
        <v>479</v>
      </c>
      <c r="B87" s="1"/>
      <c r="C87" s="1"/>
      <c r="D87" s="12"/>
      <c r="E87" s="12"/>
      <c r="F87" s="12"/>
      <c r="G87" s="12"/>
      <c r="H87" s="12"/>
      <c r="I87" s="12"/>
      <c r="J87" s="12"/>
      <c r="K87" s="12"/>
      <c r="L87" s="12"/>
    </row>
    <row r="89" spans="1:21" s="345" customFormat="1" ht="11.25" x14ac:dyDescent="0.2">
      <c r="A89" s="292"/>
      <c r="B89" s="1"/>
      <c r="C89" s="1"/>
      <c r="D89" s="7"/>
      <c r="E89" s="292"/>
      <c r="F89" s="1"/>
      <c r="G89" s="1"/>
      <c r="H89" s="1"/>
      <c r="I89" s="1"/>
      <c r="J89" s="1"/>
      <c r="K89" s="1"/>
      <c r="L89" s="1"/>
      <c r="M89" s="1"/>
      <c r="N89" s="1"/>
      <c r="O89" s="1"/>
      <c r="P89" s="1"/>
      <c r="Q89" s="1"/>
      <c r="R89" s="1"/>
    </row>
    <row r="90" spans="1:21" s="345" customFormat="1" ht="11.25" x14ac:dyDescent="0.2">
      <c r="A90" s="292"/>
      <c r="B90" s="1"/>
      <c r="C90" s="1"/>
      <c r="D90" s="7"/>
      <c r="E90" s="292"/>
      <c r="F90" s="1"/>
      <c r="G90" s="1"/>
      <c r="H90" s="1"/>
      <c r="I90" s="1"/>
      <c r="J90" s="1"/>
      <c r="K90" s="1"/>
      <c r="L90" s="1"/>
      <c r="M90" s="1"/>
      <c r="N90" s="1"/>
      <c r="O90" s="1"/>
      <c r="P90" s="1"/>
      <c r="Q90" s="1"/>
      <c r="R90" s="1"/>
    </row>
    <row r="91" spans="1:21" s="345" customFormat="1" ht="11.25" x14ac:dyDescent="0.2">
      <c r="A91" s="292"/>
      <c r="B91" s="1"/>
      <c r="C91" s="1"/>
      <c r="D91" s="7"/>
      <c r="E91" s="292"/>
      <c r="F91" s="1"/>
      <c r="G91" s="1"/>
      <c r="H91" s="1"/>
      <c r="I91" s="1"/>
      <c r="J91" s="1"/>
      <c r="K91" s="1"/>
      <c r="L91" s="1"/>
      <c r="M91" s="1"/>
      <c r="N91" s="1"/>
      <c r="O91" s="1"/>
      <c r="P91" s="1"/>
      <c r="Q91" s="1"/>
      <c r="R91" s="1"/>
    </row>
    <row r="92" spans="1:21" s="345" customFormat="1" ht="11.25" x14ac:dyDescent="0.2">
      <c r="A92" s="292"/>
      <c r="B92" s="1"/>
      <c r="C92" s="1"/>
      <c r="D92" s="7"/>
      <c r="E92" s="292"/>
      <c r="F92" s="1"/>
      <c r="G92" s="1"/>
      <c r="H92" s="1"/>
      <c r="I92" s="1"/>
      <c r="J92" s="1"/>
      <c r="K92" s="1"/>
      <c r="L92" s="1"/>
      <c r="M92" s="1"/>
      <c r="N92" s="1"/>
      <c r="O92" s="1"/>
      <c r="P92" s="1"/>
      <c r="Q92" s="1"/>
      <c r="R92" s="1"/>
    </row>
    <row r="93" spans="1:21" s="345" customFormat="1" ht="11.25" x14ac:dyDescent="0.2">
      <c r="A93" s="292"/>
      <c r="B93" s="1"/>
      <c r="C93" s="1"/>
      <c r="D93" s="7"/>
      <c r="E93" s="292"/>
      <c r="F93" s="1"/>
      <c r="G93" s="1"/>
      <c r="H93" s="1"/>
      <c r="I93" s="1"/>
      <c r="J93" s="1"/>
      <c r="K93" s="1"/>
      <c r="L93" s="1"/>
      <c r="M93" s="1"/>
      <c r="N93" s="1"/>
      <c r="O93" s="1"/>
      <c r="P93" s="1"/>
      <c r="Q93" s="1"/>
      <c r="R93" s="1"/>
    </row>
    <row r="94" spans="1:21" s="345" customFormat="1" ht="11.25" x14ac:dyDescent="0.2">
      <c r="A94" s="292"/>
      <c r="B94" s="1"/>
      <c r="C94" s="1"/>
      <c r="D94" s="7"/>
      <c r="E94" s="292"/>
      <c r="F94" s="1"/>
      <c r="G94" s="1"/>
      <c r="H94" s="1"/>
      <c r="I94" s="1"/>
      <c r="J94" s="1"/>
      <c r="K94" s="1"/>
      <c r="L94" s="1"/>
      <c r="M94" s="1"/>
      <c r="N94" s="1"/>
      <c r="O94" s="1"/>
      <c r="P94" s="1"/>
      <c r="Q94" s="1"/>
      <c r="R94" s="1"/>
    </row>
    <row r="95" spans="1:21" s="345" customFormat="1" ht="11.25" x14ac:dyDescent="0.2">
      <c r="A95" s="292"/>
      <c r="B95" s="1"/>
      <c r="C95" s="1"/>
      <c r="D95" s="7"/>
      <c r="E95" s="292"/>
      <c r="F95" s="1"/>
      <c r="G95" s="1"/>
      <c r="H95" s="1"/>
      <c r="I95" s="1"/>
      <c r="J95" s="1"/>
      <c r="K95" s="1"/>
      <c r="L95" s="1"/>
      <c r="M95" s="1"/>
      <c r="N95" s="1"/>
      <c r="O95" s="1"/>
      <c r="P95" s="1"/>
      <c r="Q95" s="1"/>
      <c r="R95" s="1"/>
    </row>
    <row r="96" spans="1:21" s="345" customFormat="1" ht="11.25" x14ac:dyDescent="0.2">
      <c r="A96" s="292"/>
      <c r="B96" s="1"/>
      <c r="C96" s="1"/>
      <c r="D96" s="7"/>
      <c r="E96" s="1"/>
      <c r="F96" s="1"/>
      <c r="G96" s="1"/>
      <c r="H96" s="1"/>
      <c r="I96" s="1"/>
      <c r="J96" s="1"/>
      <c r="K96" s="1"/>
      <c r="L96" s="1"/>
      <c r="M96" s="1"/>
      <c r="N96" s="1"/>
      <c r="O96" s="1"/>
      <c r="P96" s="1"/>
      <c r="Q96" s="1"/>
      <c r="R96" s="1"/>
    </row>
    <row r="97" spans="4:18" s="345" customFormat="1" ht="11.25" x14ac:dyDescent="0.2">
      <c r="D97" s="7"/>
      <c r="E97" s="1"/>
      <c r="F97" s="1"/>
      <c r="G97" s="1"/>
      <c r="H97" s="1"/>
      <c r="I97" s="1"/>
      <c r="J97" s="1"/>
      <c r="K97" s="1"/>
      <c r="L97" s="1"/>
      <c r="M97" s="1"/>
      <c r="N97" s="1"/>
      <c r="O97" s="1"/>
      <c r="P97" s="1"/>
      <c r="Q97" s="1"/>
      <c r="R97" s="1"/>
    </row>
    <row r="98" spans="4:18" s="345" customFormat="1" ht="11.25" x14ac:dyDescent="0.2">
      <c r="D98" s="7"/>
      <c r="E98" s="1"/>
      <c r="F98" s="1"/>
      <c r="G98" s="1"/>
      <c r="H98" s="1"/>
      <c r="I98" s="1"/>
      <c r="J98" s="1"/>
      <c r="K98" s="1"/>
      <c r="L98" s="1"/>
      <c r="M98" s="1"/>
      <c r="N98" s="1"/>
      <c r="O98" s="1"/>
      <c r="P98" s="1"/>
      <c r="Q98" s="1"/>
      <c r="R98" s="1"/>
    </row>
    <row r="99" spans="4:18" s="345" customFormat="1" ht="11.25" x14ac:dyDescent="0.2">
      <c r="D99" s="7"/>
      <c r="E99" s="1"/>
      <c r="F99" s="1"/>
      <c r="G99" s="1"/>
      <c r="H99" s="1"/>
      <c r="I99" s="1"/>
      <c r="J99" s="1"/>
      <c r="K99" s="1"/>
      <c r="L99" s="1"/>
      <c r="M99" s="1"/>
      <c r="N99" s="1"/>
      <c r="O99" s="1"/>
      <c r="P99" s="1"/>
      <c r="Q99" s="1"/>
      <c r="R99" s="1"/>
    </row>
    <row r="100" spans="4:18" s="345" customFormat="1" ht="11.25" x14ac:dyDescent="0.2">
      <c r="D100" s="7"/>
      <c r="E100" s="1"/>
      <c r="F100" s="1"/>
      <c r="G100" s="1"/>
      <c r="H100" s="1"/>
      <c r="I100" s="1"/>
      <c r="J100" s="1"/>
      <c r="K100" s="1"/>
      <c r="L100" s="1"/>
      <c r="M100" s="1"/>
      <c r="N100" s="1"/>
      <c r="O100" s="1"/>
      <c r="P100" s="1"/>
      <c r="Q100" s="1"/>
      <c r="R100" s="1"/>
    </row>
    <row r="101" spans="4:18" s="345" customFormat="1" ht="11.25" x14ac:dyDescent="0.2">
      <c r="D101" s="7"/>
      <c r="E101" s="1"/>
      <c r="F101" s="1"/>
      <c r="G101" s="1"/>
      <c r="H101" s="1"/>
      <c r="I101" s="1"/>
      <c r="J101" s="1"/>
      <c r="K101" s="1"/>
      <c r="L101" s="1"/>
      <c r="M101" s="1"/>
      <c r="N101" s="1"/>
      <c r="O101" s="1"/>
      <c r="P101" s="1"/>
      <c r="Q101" s="1"/>
      <c r="R101" s="1"/>
    </row>
    <row r="102" spans="4:18" s="345" customFormat="1" ht="11.25" x14ac:dyDescent="0.2">
      <c r="D102" s="7"/>
      <c r="E102" s="1"/>
      <c r="F102" s="1"/>
      <c r="G102" s="1"/>
      <c r="H102" s="1"/>
      <c r="I102" s="1"/>
      <c r="J102" s="1"/>
      <c r="K102" s="1"/>
      <c r="L102" s="1"/>
      <c r="M102" s="1"/>
      <c r="N102" s="1"/>
      <c r="O102" s="1"/>
      <c r="P102" s="1"/>
      <c r="Q102" s="1"/>
      <c r="R102" s="1"/>
    </row>
    <row r="103" spans="4:18" s="345" customFormat="1" ht="11.25" x14ac:dyDescent="0.2">
      <c r="D103" s="7"/>
      <c r="E103" s="1"/>
      <c r="F103" s="1"/>
      <c r="G103" s="1"/>
      <c r="H103" s="1"/>
      <c r="I103" s="1"/>
      <c r="J103" s="1"/>
      <c r="K103" s="1"/>
      <c r="L103" s="1"/>
      <c r="M103" s="1"/>
      <c r="N103" s="1"/>
      <c r="O103" s="1"/>
      <c r="P103" s="1"/>
      <c r="Q103" s="1"/>
      <c r="R103" s="1"/>
    </row>
  </sheetData>
  <mergeCells count="17">
    <mergeCell ref="A64:C64"/>
    <mergeCell ref="A72:C72"/>
    <mergeCell ref="A81:C81"/>
    <mergeCell ref="A85:C85"/>
    <mergeCell ref="A86:C86"/>
    <mergeCell ref="M1:O1"/>
    <mergeCell ref="P1:R1"/>
    <mergeCell ref="A17:C17"/>
    <mergeCell ref="A24:C24"/>
    <mergeCell ref="A35:C35"/>
    <mergeCell ref="G1:I1"/>
    <mergeCell ref="J1:L1"/>
    <mergeCell ref="A44:C44"/>
    <mergeCell ref="A1:A2"/>
    <mergeCell ref="B1:B2"/>
    <mergeCell ref="C1:C2"/>
    <mergeCell ref="D1:F1"/>
  </mergeCells>
  <pageMargins left="3.937007874015748E-2" right="3.937007874015748E-2" top="0.59055118110236227" bottom="0.19685039370078741" header="0.19685039370078741" footer="0.19685039370078741"/>
  <pageSetup paperSize="9" scale="96" orientation="landscape" r:id="rId1"/>
  <headerFooter>
    <oddHeader>&amp;C&amp;"Arial,Gras"&amp;12&amp;UANNEXE 8.b&amp;U : PMSI SSR - Année 2017 - Répartition des journées réalisées par Catégorie majeure - Adultes - CM 06 à 11</oddHeader>
    <oddFooter>&amp;C&amp;8Soins de suite et de réadaptation (SSR) - Bilan PMSI 2017</oddFooter>
  </headerFooter>
  <rowBreaks count="2" manualBreakCount="2">
    <brk id="35" max="16383" man="1"/>
    <brk id="64"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sheetPr>
  <dimension ref="A1:U103"/>
  <sheetViews>
    <sheetView zoomScaleNormal="100" workbookViewId="0">
      <selection activeCell="V72" sqref="V72"/>
    </sheetView>
  </sheetViews>
  <sheetFormatPr baseColWidth="10" defaultColWidth="11.42578125" defaultRowHeight="12.75" x14ac:dyDescent="0.2"/>
  <cols>
    <col min="1" max="1" width="2.85546875" style="308" customWidth="1"/>
    <col min="2" max="2" width="7.5703125" style="308" customWidth="1"/>
    <col min="3" max="3" width="21.140625" style="308" customWidth="1"/>
    <col min="4" max="4" width="8.140625" style="197" customWidth="1"/>
    <col min="5" max="5" width="7.28515625" style="308" customWidth="1"/>
    <col min="6" max="6" width="8.85546875" style="308" customWidth="1"/>
    <col min="7" max="7" width="8.140625" style="308" customWidth="1"/>
    <col min="8" max="8" width="7.28515625" style="308" customWidth="1"/>
    <col min="9" max="9" width="8.85546875" style="308" customWidth="1"/>
    <col min="10" max="10" width="8.140625" style="308" customWidth="1"/>
    <col min="11" max="11" width="7.28515625" style="308" customWidth="1"/>
    <col min="12" max="12" width="8.85546875" style="308" customWidth="1"/>
    <col min="13" max="13" width="8.140625" style="308" customWidth="1"/>
    <col min="14" max="14" width="7.28515625" style="308" customWidth="1"/>
    <col min="15" max="15" width="8.85546875" style="308" customWidth="1"/>
    <col min="16" max="16" width="8.140625" style="308" customWidth="1"/>
    <col min="17" max="17" width="7.28515625" style="308" customWidth="1"/>
    <col min="18" max="18" width="8.85546875" style="308" customWidth="1"/>
    <col min="19" max="16384" width="11.42578125" style="161"/>
  </cols>
  <sheetData>
    <row r="1" spans="1:18" s="381" customFormat="1" ht="46.5" customHeight="1" x14ac:dyDescent="0.2">
      <c r="A1" s="659" t="s">
        <v>112</v>
      </c>
      <c r="B1" s="659" t="s">
        <v>113</v>
      </c>
      <c r="C1" s="659" t="s">
        <v>114</v>
      </c>
      <c r="D1" s="805" t="s">
        <v>441</v>
      </c>
      <c r="E1" s="806"/>
      <c r="F1" s="806"/>
      <c r="G1" s="805" t="s">
        <v>442</v>
      </c>
      <c r="H1" s="806"/>
      <c r="I1" s="806"/>
      <c r="J1" s="805" t="s">
        <v>443</v>
      </c>
      <c r="K1" s="806"/>
      <c r="L1" s="806"/>
      <c r="M1" s="805" t="s">
        <v>444</v>
      </c>
      <c r="N1" s="806"/>
      <c r="O1" s="806"/>
      <c r="P1" s="805" t="s">
        <v>445</v>
      </c>
      <c r="Q1" s="806"/>
      <c r="R1" s="806"/>
    </row>
    <row r="2" spans="1:18" ht="56.25" x14ac:dyDescent="0.2">
      <c r="A2" s="660"/>
      <c r="B2" s="660"/>
      <c r="C2" s="660"/>
      <c r="D2" s="378" t="s">
        <v>115</v>
      </c>
      <c r="E2" s="380" t="s">
        <v>235</v>
      </c>
      <c r="F2" s="379" t="s">
        <v>435</v>
      </c>
      <c r="G2" s="378" t="s">
        <v>115</v>
      </c>
      <c r="H2" s="380" t="s">
        <v>235</v>
      </c>
      <c r="I2" s="379" t="s">
        <v>435</v>
      </c>
      <c r="J2" s="378" t="s">
        <v>115</v>
      </c>
      <c r="K2" s="380" t="s">
        <v>235</v>
      </c>
      <c r="L2" s="379" t="s">
        <v>435</v>
      </c>
      <c r="M2" s="378" t="s">
        <v>115</v>
      </c>
      <c r="N2" s="380" t="s">
        <v>235</v>
      </c>
      <c r="O2" s="379" t="s">
        <v>435</v>
      </c>
      <c r="P2" s="378" t="s">
        <v>115</v>
      </c>
      <c r="Q2" s="380" t="s">
        <v>235</v>
      </c>
      <c r="R2" s="379" t="s">
        <v>435</v>
      </c>
    </row>
    <row r="3" spans="1:18" x14ac:dyDescent="0.2">
      <c r="A3" s="267" t="s">
        <v>21</v>
      </c>
      <c r="B3" s="267" t="s">
        <v>20</v>
      </c>
      <c r="C3" s="267" t="s">
        <v>165</v>
      </c>
      <c r="D3" s="392">
        <v>799</v>
      </c>
      <c r="E3" s="393">
        <v>1.2160969000000001E-2</v>
      </c>
      <c r="F3" s="393">
        <v>0.56946182700000003</v>
      </c>
      <c r="G3" s="392">
        <v>129</v>
      </c>
      <c r="H3" s="393">
        <v>1.963411E-3</v>
      </c>
      <c r="I3" s="393">
        <v>1</v>
      </c>
      <c r="J3" s="392">
        <v>2011</v>
      </c>
      <c r="K3" s="393">
        <v>3.0607895999999999E-2</v>
      </c>
      <c r="L3" s="393">
        <v>0.70014918000000004</v>
      </c>
      <c r="M3" s="392">
        <v>3429</v>
      </c>
      <c r="N3" s="393">
        <v>5.2190192000000003E-2</v>
      </c>
      <c r="O3" s="393">
        <v>0.95392242599999999</v>
      </c>
      <c r="P3" s="392">
        <v>0</v>
      </c>
      <c r="Q3" s="393">
        <v>0</v>
      </c>
      <c r="R3" s="393">
        <v>0</v>
      </c>
    </row>
    <row r="4" spans="1:18" x14ac:dyDescent="0.2">
      <c r="A4" s="267" t="s">
        <v>21</v>
      </c>
      <c r="B4" s="267" t="s">
        <v>22</v>
      </c>
      <c r="C4" s="26" t="s">
        <v>449</v>
      </c>
      <c r="D4" s="392">
        <v>47</v>
      </c>
      <c r="E4" s="393">
        <v>4.5867080000000001E-3</v>
      </c>
      <c r="F4" s="393">
        <v>0</v>
      </c>
      <c r="G4" s="392">
        <v>48</v>
      </c>
      <c r="H4" s="393">
        <v>4.6842979999999999E-3</v>
      </c>
      <c r="I4" s="393">
        <v>0</v>
      </c>
      <c r="J4" s="392">
        <v>605</v>
      </c>
      <c r="K4" s="394">
        <v>5.9041670999999997E-2</v>
      </c>
      <c r="L4" s="393">
        <v>0</v>
      </c>
      <c r="M4" s="392">
        <v>2159</v>
      </c>
      <c r="N4" s="393">
        <v>0.21069581300000001</v>
      </c>
      <c r="O4" s="393">
        <v>0</v>
      </c>
      <c r="P4" s="392">
        <v>0</v>
      </c>
      <c r="Q4" s="393">
        <v>0</v>
      </c>
      <c r="R4" s="393">
        <v>0</v>
      </c>
    </row>
    <row r="5" spans="1:18" x14ac:dyDescent="0.2">
      <c r="A5" s="267" t="s">
        <v>21</v>
      </c>
      <c r="B5" s="267" t="s">
        <v>27</v>
      </c>
      <c r="C5" s="267" t="s">
        <v>166</v>
      </c>
      <c r="D5" s="392">
        <v>51</v>
      </c>
      <c r="E5" s="393">
        <v>1.4435323999999999E-2</v>
      </c>
      <c r="F5" s="393">
        <v>0</v>
      </c>
      <c r="G5" s="392">
        <v>0</v>
      </c>
      <c r="H5" s="393">
        <v>0</v>
      </c>
      <c r="I5" s="393">
        <v>0</v>
      </c>
      <c r="J5" s="392">
        <v>128</v>
      </c>
      <c r="K5" s="394">
        <v>3.6229833000000003E-2</v>
      </c>
      <c r="L5" s="393">
        <v>0</v>
      </c>
      <c r="M5" s="392">
        <v>391</v>
      </c>
      <c r="N5" s="393">
        <v>0.110670818</v>
      </c>
      <c r="O5" s="393">
        <v>0</v>
      </c>
      <c r="P5" s="392">
        <v>0</v>
      </c>
      <c r="Q5" s="393">
        <v>0</v>
      </c>
      <c r="R5" s="393">
        <v>0</v>
      </c>
    </row>
    <row r="6" spans="1:18" x14ac:dyDescent="0.2">
      <c r="A6" s="267" t="s">
        <v>21</v>
      </c>
      <c r="B6" s="267" t="s">
        <v>28</v>
      </c>
      <c r="C6" s="267" t="s">
        <v>167</v>
      </c>
      <c r="D6" s="392">
        <v>71</v>
      </c>
      <c r="E6" s="393">
        <v>6.535346E-3</v>
      </c>
      <c r="F6" s="393">
        <v>0</v>
      </c>
      <c r="G6" s="392">
        <v>1</v>
      </c>
      <c r="H6" s="393">
        <v>9.2047100000000002E-5</v>
      </c>
      <c r="I6" s="393">
        <v>0</v>
      </c>
      <c r="J6" s="392">
        <v>142</v>
      </c>
      <c r="K6" s="393">
        <v>1.3070692E-2</v>
      </c>
      <c r="L6" s="393">
        <v>0</v>
      </c>
      <c r="M6" s="392">
        <v>1457</v>
      </c>
      <c r="N6" s="393">
        <v>0.13411266599999999</v>
      </c>
      <c r="O6" s="393">
        <v>0</v>
      </c>
      <c r="P6" s="392">
        <v>0</v>
      </c>
      <c r="Q6" s="393">
        <v>0</v>
      </c>
      <c r="R6" s="393">
        <v>0</v>
      </c>
    </row>
    <row r="7" spans="1:18" x14ac:dyDescent="0.2">
      <c r="A7" s="267" t="s">
        <v>21</v>
      </c>
      <c r="B7" s="267" t="s">
        <v>29</v>
      </c>
      <c r="C7" s="267" t="s">
        <v>168</v>
      </c>
      <c r="D7" s="392">
        <v>44</v>
      </c>
      <c r="E7" s="393">
        <v>8.4065719999999993E-3</v>
      </c>
      <c r="F7" s="393">
        <v>0</v>
      </c>
      <c r="G7" s="392">
        <v>53</v>
      </c>
      <c r="H7" s="393">
        <v>1.0126099E-2</v>
      </c>
      <c r="I7" s="393">
        <v>0</v>
      </c>
      <c r="J7" s="392">
        <v>162</v>
      </c>
      <c r="K7" s="393">
        <v>3.0951471000000001E-2</v>
      </c>
      <c r="L7" s="393">
        <v>0</v>
      </c>
      <c r="M7" s="392">
        <v>528</v>
      </c>
      <c r="N7" s="393">
        <v>0.100878869</v>
      </c>
      <c r="O7" s="393">
        <v>0</v>
      </c>
      <c r="P7" s="392">
        <v>0</v>
      </c>
      <c r="Q7" s="393">
        <v>0</v>
      </c>
      <c r="R7" s="393">
        <v>0</v>
      </c>
    </row>
    <row r="8" spans="1:18" x14ac:dyDescent="0.2">
      <c r="A8" s="267" t="s">
        <v>21</v>
      </c>
      <c r="B8" s="267" t="s">
        <v>30</v>
      </c>
      <c r="C8" s="26" t="s">
        <v>461</v>
      </c>
      <c r="D8" s="392">
        <v>204</v>
      </c>
      <c r="E8" s="393">
        <v>8.9986770000000001E-3</v>
      </c>
      <c r="F8" s="393">
        <v>0</v>
      </c>
      <c r="G8" s="392">
        <v>167</v>
      </c>
      <c r="H8" s="393">
        <v>7.3665639999999999E-3</v>
      </c>
      <c r="I8" s="393">
        <v>0</v>
      </c>
      <c r="J8" s="392">
        <v>140</v>
      </c>
      <c r="K8" s="393">
        <v>6.1755619999999999E-3</v>
      </c>
      <c r="L8" s="393">
        <v>0</v>
      </c>
      <c r="M8" s="392">
        <v>873</v>
      </c>
      <c r="N8" s="393">
        <v>3.8509043E-2</v>
      </c>
      <c r="O8" s="393">
        <v>0</v>
      </c>
      <c r="P8" s="392">
        <v>0</v>
      </c>
      <c r="Q8" s="393">
        <v>0</v>
      </c>
      <c r="R8" s="393">
        <v>0</v>
      </c>
    </row>
    <row r="9" spans="1:18" x14ac:dyDescent="0.2">
      <c r="A9" s="267" t="s">
        <v>21</v>
      </c>
      <c r="B9" s="267" t="s">
        <v>37</v>
      </c>
      <c r="C9" s="267" t="s">
        <v>169</v>
      </c>
      <c r="D9" s="392">
        <v>281</v>
      </c>
      <c r="E9" s="393">
        <v>1.6116082E-2</v>
      </c>
      <c r="F9" s="393">
        <v>0.62989323799999997</v>
      </c>
      <c r="G9" s="392">
        <v>251</v>
      </c>
      <c r="H9" s="393">
        <v>1.4395504E-2</v>
      </c>
      <c r="I9" s="393">
        <v>0.60956175300000004</v>
      </c>
      <c r="J9" s="392">
        <v>120</v>
      </c>
      <c r="K9" s="393">
        <v>6.8823119999999998E-3</v>
      </c>
      <c r="L9" s="393">
        <v>0.53333333299999997</v>
      </c>
      <c r="M9" s="392">
        <v>1279</v>
      </c>
      <c r="N9" s="393">
        <v>7.3353979999999999E-2</v>
      </c>
      <c r="O9" s="393">
        <v>0.70211102400000003</v>
      </c>
      <c r="P9" s="392">
        <v>0</v>
      </c>
      <c r="Q9" s="393">
        <v>0</v>
      </c>
      <c r="R9" s="393">
        <v>0</v>
      </c>
    </row>
    <row r="10" spans="1:18" x14ac:dyDescent="0.2">
      <c r="A10" s="26" t="s">
        <v>21</v>
      </c>
      <c r="B10" s="26" t="s">
        <v>317</v>
      </c>
      <c r="C10" s="26" t="s">
        <v>318</v>
      </c>
      <c r="D10" s="392">
        <v>0</v>
      </c>
      <c r="E10" s="393">
        <v>0</v>
      </c>
      <c r="F10" s="393">
        <v>0</v>
      </c>
      <c r="G10" s="392">
        <v>0</v>
      </c>
      <c r="H10" s="393">
        <v>0</v>
      </c>
      <c r="I10" s="393">
        <v>0</v>
      </c>
      <c r="J10" s="392">
        <v>21</v>
      </c>
      <c r="K10" s="393">
        <v>8.2612120000000004E-3</v>
      </c>
      <c r="L10" s="393">
        <v>1</v>
      </c>
      <c r="M10" s="392">
        <v>0</v>
      </c>
      <c r="N10" s="393">
        <v>0</v>
      </c>
      <c r="O10" s="393">
        <v>0</v>
      </c>
      <c r="P10" s="392">
        <v>0</v>
      </c>
      <c r="Q10" s="393">
        <v>0</v>
      </c>
      <c r="R10" s="393">
        <v>0</v>
      </c>
    </row>
    <row r="11" spans="1:18" x14ac:dyDescent="0.2">
      <c r="A11" s="267" t="s">
        <v>21</v>
      </c>
      <c r="B11" s="267" t="s">
        <v>38</v>
      </c>
      <c r="C11" s="267" t="s">
        <v>170</v>
      </c>
      <c r="D11" s="392">
        <v>324</v>
      </c>
      <c r="E11" s="393">
        <v>3.1520576000000002E-2</v>
      </c>
      <c r="F11" s="393">
        <v>0</v>
      </c>
      <c r="G11" s="392">
        <v>14</v>
      </c>
      <c r="H11" s="393">
        <v>1.3619999999999999E-3</v>
      </c>
      <c r="I11" s="393">
        <v>0</v>
      </c>
      <c r="J11" s="392">
        <v>733</v>
      </c>
      <c r="K11" s="393">
        <v>7.1310439000000003E-2</v>
      </c>
      <c r="L11" s="393">
        <v>0</v>
      </c>
      <c r="M11" s="392">
        <v>658</v>
      </c>
      <c r="N11" s="393">
        <v>6.4014008999999997E-2</v>
      </c>
      <c r="O11" s="393">
        <v>0</v>
      </c>
      <c r="P11" s="392">
        <v>0</v>
      </c>
      <c r="Q11" s="393">
        <v>0</v>
      </c>
      <c r="R11" s="393">
        <v>0</v>
      </c>
    </row>
    <row r="12" spans="1:18" x14ac:dyDescent="0.2">
      <c r="A12" s="275" t="s">
        <v>21</v>
      </c>
      <c r="B12" s="267" t="s">
        <v>40</v>
      </c>
      <c r="C12" s="26" t="s">
        <v>367</v>
      </c>
      <c r="D12" s="392">
        <v>120</v>
      </c>
      <c r="E12" s="393">
        <v>2.5990340000000001E-3</v>
      </c>
      <c r="F12" s="393">
        <v>0.65833333299999997</v>
      </c>
      <c r="G12" s="392">
        <v>0</v>
      </c>
      <c r="H12" s="393">
        <v>0</v>
      </c>
      <c r="I12" s="393">
        <v>0</v>
      </c>
      <c r="J12" s="392">
        <v>236</v>
      </c>
      <c r="K12" s="393">
        <v>5.1114339999999998E-3</v>
      </c>
      <c r="L12" s="393">
        <v>1</v>
      </c>
      <c r="M12" s="392">
        <v>2294</v>
      </c>
      <c r="N12" s="393">
        <v>4.9684867000000001E-2</v>
      </c>
      <c r="O12" s="393">
        <v>0.51176983399999998</v>
      </c>
      <c r="P12" s="392">
        <v>0</v>
      </c>
      <c r="Q12" s="393">
        <v>0</v>
      </c>
      <c r="R12" s="393">
        <v>0</v>
      </c>
    </row>
    <row r="13" spans="1:18" x14ac:dyDescent="0.2">
      <c r="A13" s="275" t="s">
        <v>21</v>
      </c>
      <c r="B13" s="267" t="s">
        <v>41</v>
      </c>
      <c r="C13" s="26" t="s">
        <v>450</v>
      </c>
      <c r="D13" s="392">
        <v>372</v>
      </c>
      <c r="E13" s="393">
        <v>1.0428932E-2</v>
      </c>
      <c r="F13" s="393">
        <v>0</v>
      </c>
      <c r="G13" s="392">
        <v>45</v>
      </c>
      <c r="H13" s="393">
        <v>1.261564E-3</v>
      </c>
      <c r="I13" s="393">
        <v>0</v>
      </c>
      <c r="J13" s="392">
        <v>13313</v>
      </c>
      <c r="K13" s="393">
        <v>0.373226801</v>
      </c>
      <c r="L13" s="393">
        <v>0.98813190100000003</v>
      </c>
      <c r="M13" s="392">
        <v>2433</v>
      </c>
      <c r="N13" s="393">
        <v>6.8208579000000005E-2</v>
      </c>
      <c r="O13" s="393">
        <v>6.5762429999999998E-3</v>
      </c>
      <c r="P13" s="392">
        <v>83</v>
      </c>
      <c r="Q13" s="393">
        <v>2.3268849999999999E-3</v>
      </c>
      <c r="R13" s="393">
        <v>1</v>
      </c>
    </row>
    <row r="14" spans="1:18" x14ac:dyDescent="0.2">
      <c r="A14" s="267" t="s">
        <v>21</v>
      </c>
      <c r="B14" s="267" t="s">
        <v>42</v>
      </c>
      <c r="C14" s="26" t="s">
        <v>405</v>
      </c>
      <c r="D14" s="392">
        <v>624</v>
      </c>
      <c r="E14" s="393">
        <v>1.4053105E-2</v>
      </c>
      <c r="F14" s="393">
        <v>1</v>
      </c>
      <c r="G14" s="392">
        <v>0</v>
      </c>
      <c r="H14" s="393">
        <v>0</v>
      </c>
      <c r="I14" s="393">
        <v>0</v>
      </c>
      <c r="J14" s="392">
        <v>3</v>
      </c>
      <c r="K14" s="393">
        <v>6.7563000000000003E-5</v>
      </c>
      <c r="L14" s="393">
        <v>1</v>
      </c>
      <c r="M14" s="392">
        <v>528</v>
      </c>
      <c r="N14" s="393">
        <v>1.1891087999999999E-2</v>
      </c>
      <c r="O14" s="393">
        <v>1</v>
      </c>
      <c r="P14" s="392">
        <v>541</v>
      </c>
      <c r="Q14" s="393">
        <v>1.2183861000000001E-2</v>
      </c>
      <c r="R14" s="393">
        <v>1</v>
      </c>
    </row>
    <row r="15" spans="1:18" x14ac:dyDescent="0.2">
      <c r="A15" s="267" t="s">
        <v>21</v>
      </c>
      <c r="B15" s="267" t="s">
        <v>256</v>
      </c>
      <c r="C15" s="26" t="s">
        <v>451</v>
      </c>
      <c r="D15" s="392">
        <v>0</v>
      </c>
      <c r="E15" s="393">
        <v>0</v>
      </c>
      <c r="F15" s="393">
        <v>0</v>
      </c>
      <c r="G15" s="392">
        <v>0</v>
      </c>
      <c r="H15" s="393">
        <v>0</v>
      </c>
      <c r="I15" s="393">
        <v>0</v>
      </c>
      <c r="J15" s="392">
        <v>0</v>
      </c>
      <c r="K15" s="393">
        <v>0</v>
      </c>
      <c r="L15" s="393">
        <v>0</v>
      </c>
      <c r="M15" s="392">
        <v>0</v>
      </c>
      <c r="N15" s="393">
        <v>0</v>
      </c>
      <c r="O15" s="393">
        <v>0</v>
      </c>
      <c r="P15" s="392">
        <v>177</v>
      </c>
      <c r="Q15" s="393">
        <v>1.3907441E-2</v>
      </c>
      <c r="R15" s="393">
        <v>1</v>
      </c>
    </row>
    <row r="16" spans="1:18" ht="13.5" thickBot="1" x14ac:dyDescent="0.25">
      <c r="A16" s="30" t="s">
        <v>21</v>
      </c>
      <c r="B16" s="30" t="s">
        <v>47</v>
      </c>
      <c r="C16" s="28" t="s">
        <v>357</v>
      </c>
      <c r="D16" s="395">
        <v>313</v>
      </c>
      <c r="E16" s="178">
        <v>7.2902590000000003E-3</v>
      </c>
      <c r="F16" s="178">
        <v>0.94888178899999998</v>
      </c>
      <c r="G16" s="395">
        <v>17</v>
      </c>
      <c r="H16" s="178">
        <v>3.95957E-4</v>
      </c>
      <c r="I16" s="178">
        <v>1</v>
      </c>
      <c r="J16" s="395">
        <v>1890</v>
      </c>
      <c r="K16" s="178">
        <v>4.4021056000000003E-2</v>
      </c>
      <c r="L16" s="178">
        <v>0.71005291000000004</v>
      </c>
      <c r="M16" s="395">
        <v>3789</v>
      </c>
      <c r="N16" s="178">
        <v>8.8251734999999998E-2</v>
      </c>
      <c r="O16" s="178">
        <v>0.75534441799999996</v>
      </c>
      <c r="P16" s="395">
        <v>0</v>
      </c>
      <c r="Q16" s="178">
        <v>0</v>
      </c>
      <c r="R16" s="178">
        <v>0</v>
      </c>
    </row>
    <row r="17" spans="1:21" s="391" customFormat="1" ht="21.75" customHeight="1" thickTop="1" x14ac:dyDescent="0.2">
      <c r="A17" s="809" t="s">
        <v>140</v>
      </c>
      <c r="B17" s="810"/>
      <c r="C17" s="810"/>
      <c r="D17" s="400">
        <v>3250</v>
      </c>
      <c r="E17" s="401">
        <v>9.8362044962047382E-3</v>
      </c>
      <c r="F17" s="401">
        <v>0.50215384615384617</v>
      </c>
      <c r="G17" s="400">
        <v>725</v>
      </c>
      <c r="H17" s="401">
        <v>2.1942302337687493E-3</v>
      </c>
      <c r="I17" s="401">
        <v>0.41241379310344828</v>
      </c>
      <c r="J17" s="400">
        <v>19504</v>
      </c>
      <c r="K17" s="401">
        <v>5.9029333075069912E-2</v>
      </c>
      <c r="L17" s="401">
        <v>0.83208572600492203</v>
      </c>
      <c r="M17" s="400">
        <v>19818</v>
      </c>
      <c r="N17" s="401">
        <v>5.9979661755626308E-2</v>
      </c>
      <c r="O17" s="401">
        <v>0.44146735291149458</v>
      </c>
      <c r="P17" s="400">
        <v>801</v>
      </c>
      <c r="Q17" s="401">
        <v>2.4242460927569216E-3</v>
      </c>
      <c r="R17" s="401">
        <v>1</v>
      </c>
      <c r="U17" s="161"/>
    </row>
    <row r="18" spans="1:21" x14ac:dyDescent="0.2">
      <c r="A18" s="29" t="s">
        <v>26</v>
      </c>
      <c r="B18" s="29" t="s">
        <v>24</v>
      </c>
      <c r="C18" s="10" t="s">
        <v>452</v>
      </c>
      <c r="D18" s="216">
        <v>226</v>
      </c>
      <c r="E18" s="175">
        <v>1.2395108E-2</v>
      </c>
      <c r="F18" s="175">
        <v>0.54424778799999995</v>
      </c>
      <c r="G18" s="216">
        <v>73</v>
      </c>
      <c r="H18" s="175">
        <v>4.0037299999999996E-3</v>
      </c>
      <c r="I18" s="175">
        <v>0.28767123300000003</v>
      </c>
      <c r="J18" s="216">
        <v>1290</v>
      </c>
      <c r="K18" s="175">
        <v>7.0750835999999998E-2</v>
      </c>
      <c r="L18" s="175">
        <v>0.52093023299999996</v>
      </c>
      <c r="M18" s="216">
        <v>765</v>
      </c>
      <c r="N18" s="175">
        <v>4.1956891000000003E-2</v>
      </c>
      <c r="O18" s="175">
        <v>0.83267973900000003</v>
      </c>
      <c r="P18" s="216">
        <v>0</v>
      </c>
      <c r="Q18" s="175">
        <v>0</v>
      </c>
      <c r="R18" s="175">
        <v>0</v>
      </c>
    </row>
    <row r="19" spans="1:21" x14ac:dyDescent="0.2">
      <c r="A19" s="29" t="s">
        <v>26</v>
      </c>
      <c r="B19" s="29" t="s">
        <v>35</v>
      </c>
      <c r="C19" s="10" t="s">
        <v>236</v>
      </c>
      <c r="D19" s="216">
        <v>385</v>
      </c>
      <c r="E19" s="175">
        <v>8.6846679999999996E-3</v>
      </c>
      <c r="F19" s="175">
        <v>0.84675324699999999</v>
      </c>
      <c r="G19" s="216">
        <v>177</v>
      </c>
      <c r="H19" s="175">
        <v>3.9926909999999996E-3</v>
      </c>
      <c r="I19" s="175">
        <v>0.89265536700000003</v>
      </c>
      <c r="J19" s="216">
        <v>437</v>
      </c>
      <c r="K19" s="175">
        <v>9.8576619999999997E-3</v>
      </c>
      <c r="L19" s="175">
        <v>0.67276887900000004</v>
      </c>
      <c r="M19" s="216">
        <v>1404</v>
      </c>
      <c r="N19" s="175">
        <v>3.1670839999999999E-2</v>
      </c>
      <c r="O19" s="175">
        <v>0.52920227900000005</v>
      </c>
      <c r="P19" s="216">
        <v>35</v>
      </c>
      <c r="Q19" s="175">
        <v>7.8951499999999997E-4</v>
      </c>
      <c r="R19" s="175">
        <v>0</v>
      </c>
    </row>
    <row r="20" spans="1:21" x14ac:dyDescent="0.2">
      <c r="A20" s="29" t="s">
        <v>26</v>
      </c>
      <c r="B20" s="29" t="s">
        <v>39</v>
      </c>
      <c r="C20" s="29" t="s">
        <v>172</v>
      </c>
      <c r="D20" s="216">
        <v>293</v>
      </c>
      <c r="E20" s="175">
        <v>1.6060954999999998E-2</v>
      </c>
      <c r="F20" s="175">
        <v>0</v>
      </c>
      <c r="G20" s="216">
        <v>30</v>
      </c>
      <c r="H20" s="175">
        <v>1.644466E-3</v>
      </c>
      <c r="I20" s="177">
        <v>0</v>
      </c>
      <c r="J20" s="216">
        <v>869</v>
      </c>
      <c r="K20" s="175">
        <v>4.7634708999999997E-2</v>
      </c>
      <c r="L20" s="175">
        <v>0</v>
      </c>
      <c r="M20" s="216">
        <v>1522</v>
      </c>
      <c r="N20" s="175">
        <v>8.3429261000000005E-2</v>
      </c>
      <c r="O20" s="175">
        <v>0</v>
      </c>
      <c r="P20" s="216">
        <v>0</v>
      </c>
      <c r="Q20" s="175">
        <v>0</v>
      </c>
      <c r="R20" s="175">
        <v>0</v>
      </c>
    </row>
    <row r="21" spans="1:21" x14ac:dyDescent="0.2">
      <c r="A21" s="29" t="s">
        <v>26</v>
      </c>
      <c r="B21" s="29" t="s">
        <v>43</v>
      </c>
      <c r="C21" s="29" t="s">
        <v>173</v>
      </c>
      <c r="D21" s="216">
        <v>517</v>
      </c>
      <c r="E21" s="175">
        <v>1.6631281000000001E-2</v>
      </c>
      <c r="F21" s="175">
        <v>0</v>
      </c>
      <c r="G21" s="216">
        <v>253</v>
      </c>
      <c r="H21" s="175">
        <v>8.1387119999999993E-3</v>
      </c>
      <c r="I21" s="175">
        <v>0</v>
      </c>
      <c r="J21" s="216">
        <v>1091</v>
      </c>
      <c r="K21" s="175">
        <v>3.5096185000000002E-2</v>
      </c>
      <c r="L21" s="175">
        <v>0</v>
      </c>
      <c r="M21" s="216">
        <v>3714</v>
      </c>
      <c r="N21" s="175">
        <v>0.119475005</v>
      </c>
      <c r="O21" s="175">
        <v>0</v>
      </c>
      <c r="P21" s="216">
        <v>0</v>
      </c>
      <c r="Q21" s="175">
        <v>0</v>
      </c>
      <c r="R21" s="175">
        <v>0</v>
      </c>
    </row>
    <row r="22" spans="1:21" x14ac:dyDescent="0.2">
      <c r="A22" s="29" t="s">
        <v>26</v>
      </c>
      <c r="B22" s="29" t="s">
        <v>44</v>
      </c>
      <c r="C22" s="29" t="s">
        <v>174</v>
      </c>
      <c r="D22" s="216">
        <v>0</v>
      </c>
      <c r="E22" s="175">
        <v>0</v>
      </c>
      <c r="F22" s="175">
        <v>0</v>
      </c>
      <c r="G22" s="216">
        <v>0</v>
      </c>
      <c r="H22" s="175">
        <v>0</v>
      </c>
      <c r="I22" s="175">
        <v>0</v>
      </c>
      <c r="J22" s="216">
        <v>8</v>
      </c>
      <c r="K22" s="175">
        <v>1.19967E-4</v>
      </c>
      <c r="L22" s="175">
        <v>1</v>
      </c>
      <c r="M22" s="216">
        <v>377</v>
      </c>
      <c r="N22" s="175">
        <v>5.653445E-3</v>
      </c>
      <c r="O22" s="175">
        <v>1</v>
      </c>
      <c r="P22" s="216">
        <v>0</v>
      </c>
      <c r="Q22" s="175">
        <v>0</v>
      </c>
      <c r="R22" s="175">
        <v>0</v>
      </c>
    </row>
    <row r="23" spans="1:21" ht="13.5" thickBot="1" x14ac:dyDescent="0.25">
      <c r="A23" s="30" t="s">
        <v>26</v>
      </c>
      <c r="B23" s="30" t="s">
        <v>46</v>
      </c>
      <c r="C23" s="198" t="s">
        <v>222</v>
      </c>
      <c r="D23" s="395">
        <v>388</v>
      </c>
      <c r="E23" s="178">
        <v>8.6136089999999995E-3</v>
      </c>
      <c r="F23" s="178">
        <v>0.29639175299999998</v>
      </c>
      <c r="G23" s="395">
        <v>77</v>
      </c>
      <c r="H23" s="178">
        <v>1.7094020000000001E-3</v>
      </c>
      <c r="I23" s="178">
        <v>1</v>
      </c>
      <c r="J23" s="395">
        <v>6857</v>
      </c>
      <c r="K23" s="178">
        <v>0.15222555199999999</v>
      </c>
      <c r="L23" s="178">
        <v>0.94093627000000002</v>
      </c>
      <c r="M23" s="395">
        <v>1335</v>
      </c>
      <c r="N23" s="178">
        <v>2.9637030000000002E-2</v>
      </c>
      <c r="O23" s="178">
        <v>0.229213483</v>
      </c>
      <c r="P23" s="395">
        <v>0</v>
      </c>
      <c r="Q23" s="178">
        <v>0</v>
      </c>
      <c r="R23" s="178">
        <v>0</v>
      </c>
    </row>
    <row r="24" spans="1:21" s="391" customFormat="1" ht="21.75" customHeight="1" thickTop="1" x14ac:dyDescent="0.2">
      <c r="A24" s="809" t="s">
        <v>141</v>
      </c>
      <c r="B24" s="810"/>
      <c r="C24" s="810"/>
      <c r="D24" s="400">
        <v>1809</v>
      </c>
      <c r="E24" s="401">
        <v>8.089507787660483E-3</v>
      </c>
      <c r="F24" s="401">
        <v>0.3117744610281924</v>
      </c>
      <c r="G24" s="400">
        <v>610</v>
      </c>
      <c r="H24" s="401">
        <v>2.7278052794211687E-3</v>
      </c>
      <c r="I24" s="401">
        <v>0.41967213114754098</v>
      </c>
      <c r="J24" s="400">
        <v>10552</v>
      </c>
      <c r="K24" s="401">
        <v>4.7186559522052737E-2</v>
      </c>
      <c r="L24" s="401">
        <v>0.70375284306292651</v>
      </c>
      <c r="M24" s="400">
        <v>9117</v>
      </c>
      <c r="N24" s="401">
        <v>4.0769509397512775E-2</v>
      </c>
      <c r="O24" s="401">
        <v>0.22628057475046617</v>
      </c>
      <c r="P24" s="400">
        <v>35</v>
      </c>
      <c r="Q24" s="401">
        <v>1.5651341767170641E-4</v>
      </c>
      <c r="R24" s="401">
        <v>0</v>
      </c>
      <c r="U24" s="161"/>
    </row>
    <row r="25" spans="1:21" x14ac:dyDescent="0.2">
      <c r="A25" s="29" t="s">
        <v>34</v>
      </c>
      <c r="B25" s="29" t="s">
        <v>32</v>
      </c>
      <c r="C25" s="10" t="s">
        <v>247</v>
      </c>
      <c r="D25" s="216">
        <v>492</v>
      </c>
      <c r="E25" s="175">
        <v>2.3319745999999999E-2</v>
      </c>
      <c r="F25" s="175">
        <v>1</v>
      </c>
      <c r="G25" s="216">
        <v>97</v>
      </c>
      <c r="H25" s="175">
        <v>4.5975920000000002E-3</v>
      </c>
      <c r="I25" s="175">
        <v>1</v>
      </c>
      <c r="J25" s="216">
        <v>182</v>
      </c>
      <c r="K25" s="175">
        <v>8.6264099999999993E-3</v>
      </c>
      <c r="L25" s="175">
        <v>1</v>
      </c>
      <c r="M25" s="216">
        <v>1831</v>
      </c>
      <c r="N25" s="175">
        <v>8.6785477E-2</v>
      </c>
      <c r="O25" s="175">
        <v>1</v>
      </c>
      <c r="P25" s="216">
        <v>16</v>
      </c>
      <c r="Q25" s="175">
        <v>7.5836600000000001E-4</v>
      </c>
      <c r="R25" s="175">
        <v>1</v>
      </c>
    </row>
    <row r="26" spans="1:21" x14ac:dyDescent="0.2">
      <c r="A26" s="29" t="s">
        <v>34</v>
      </c>
      <c r="B26" s="29" t="s">
        <v>36</v>
      </c>
      <c r="C26" s="10" t="s">
        <v>221</v>
      </c>
      <c r="D26" s="216">
        <v>363</v>
      </c>
      <c r="E26" s="175">
        <v>2.6394240999999999E-2</v>
      </c>
      <c r="F26" s="175">
        <v>0</v>
      </c>
      <c r="G26" s="216">
        <v>8</v>
      </c>
      <c r="H26" s="175">
        <v>5.8169099999999996E-4</v>
      </c>
      <c r="I26" s="175">
        <v>0</v>
      </c>
      <c r="J26" s="216">
        <v>1336</v>
      </c>
      <c r="K26" s="175">
        <v>9.7142441999999996E-2</v>
      </c>
      <c r="L26" s="175">
        <v>0</v>
      </c>
      <c r="M26" s="216">
        <v>1296</v>
      </c>
      <c r="N26" s="175">
        <v>9.4233985000000006E-2</v>
      </c>
      <c r="O26" s="175">
        <v>0</v>
      </c>
      <c r="P26" s="216">
        <v>0</v>
      </c>
      <c r="Q26" s="175">
        <v>0</v>
      </c>
      <c r="R26" s="175">
        <v>0</v>
      </c>
    </row>
    <row r="27" spans="1:21" x14ac:dyDescent="0.2">
      <c r="A27" s="29" t="s">
        <v>34</v>
      </c>
      <c r="B27" s="29" t="s">
        <v>90</v>
      </c>
      <c r="C27" s="10" t="s">
        <v>345</v>
      </c>
      <c r="D27" s="216">
        <v>0</v>
      </c>
      <c r="E27" s="175">
        <v>0</v>
      </c>
      <c r="F27" s="175">
        <v>0</v>
      </c>
      <c r="G27" s="216">
        <v>0</v>
      </c>
      <c r="H27" s="175">
        <v>0</v>
      </c>
      <c r="I27" s="175">
        <v>0</v>
      </c>
      <c r="J27" s="216">
        <v>8884</v>
      </c>
      <c r="K27" s="175">
        <v>1</v>
      </c>
      <c r="L27" s="175">
        <v>1</v>
      </c>
      <c r="M27" s="216">
        <v>0</v>
      </c>
      <c r="N27" s="175">
        <v>0</v>
      </c>
      <c r="O27" s="175">
        <v>0</v>
      </c>
      <c r="P27" s="216">
        <v>0</v>
      </c>
      <c r="Q27" s="175">
        <v>0</v>
      </c>
      <c r="R27" s="175">
        <v>0</v>
      </c>
    </row>
    <row r="28" spans="1:21" x14ac:dyDescent="0.2">
      <c r="A28" s="29" t="s">
        <v>34</v>
      </c>
      <c r="B28" s="29" t="s">
        <v>92</v>
      </c>
      <c r="C28" s="10" t="s">
        <v>254</v>
      </c>
      <c r="D28" s="216">
        <v>63</v>
      </c>
      <c r="E28" s="175">
        <v>4.7752599999999999E-3</v>
      </c>
      <c r="F28" s="175">
        <v>0</v>
      </c>
      <c r="G28" s="216">
        <v>30</v>
      </c>
      <c r="H28" s="175">
        <v>2.2739330000000001E-3</v>
      </c>
      <c r="I28" s="175">
        <v>0</v>
      </c>
      <c r="J28" s="396">
        <v>9</v>
      </c>
      <c r="K28" s="175">
        <v>6.8218E-4</v>
      </c>
      <c r="L28" s="175">
        <v>0</v>
      </c>
      <c r="M28" s="216">
        <v>29</v>
      </c>
      <c r="N28" s="175">
        <v>2.1981349999999999E-3</v>
      </c>
      <c r="O28" s="175">
        <v>0</v>
      </c>
      <c r="P28" s="216">
        <v>0</v>
      </c>
      <c r="Q28" s="175">
        <v>0</v>
      </c>
      <c r="R28" s="175">
        <v>0</v>
      </c>
    </row>
    <row r="29" spans="1:21" x14ac:dyDescent="0.2">
      <c r="A29" s="267" t="s">
        <v>34</v>
      </c>
      <c r="B29" s="267" t="s">
        <v>93</v>
      </c>
      <c r="C29" s="267" t="s">
        <v>175</v>
      </c>
      <c r="D29" s="392">
        <v>9</v>
      </c>
      <c r="E29" s="393">
        <v>1.2991500000000001E-4</v>
      </c>
      <c r="F29" s="393">
        <v>1</v>
      </c>
      <c r="G29" s="392">
        <v>96</v>
      </c>
      <c r="H29" s="393">
        <v>1.3857609999999999E-3</v>
      </c>
      <c r="I29" s="393">
        <v>1</v>
      </c>
      <c r="J29" s="216">
        <v>179</v>
      </c>
      <c r="K29" s="393">
        <v>2.5838670000000001E-3</v>
      </c>
      <c r="L29" s="393">
        <v>1</v>
      </c>
      <c r="M29" s="392">
        <v>26</v>
      </c>
      <c r="N29" s="393">
        <v>3.7531000000000001E-4</v>
      </c>
      <c r="O29" s="393">
        <v>1</v>
      </c>
      <c r="P29" s="392">
        <v>52</v>
      </c>
      <c r="Q29" s="393">
        <v>7.5062100000000004E-4</v>
      </c>
      <c r="R29" s="393">
        <v>1</v>
      </c>
    </row>
    <row r="30" spans="1:21" x14ac:dyDescent="0.2">
      <c r="A30" s="267" t="s">
        <v>34</v>
      </c>
      <c r="B30" s="267" t="s">
        <v>95</v>
      </c>
      <c r="C30" s="26" t="s">
        <v>453</v>
      </c>
      <c r="D30" s="392">
        <v>2</v>
      </c>
      <c r="E30" s="393">
        <v>2.4588099999999999E-4</v>
      </c>
      <c r="F30" s="393">
        <v>0</v>
      </c>
      <c r="G30" s="392">
        <v>0</v>
      </c>
      <c r="H30" s="393">
        <v>0</v>
      </c>
      <c r="I30" s="393">
        <v>0</v>
      </c>
      <c r="J30" s="392">
        <v>495</v>
      </c>
      <c r="K30" s="393">
        <v>6.0855668000000002E-2</v>
      </c>
      <c r="L30" s="393">
        <v>0</v>
      </c>
      <c r="M30" s="392">
        <v>313</v>
      </c>
      <c r="N30" s="393">
        <v>3.8480451999999998E-2</v>
      </c>
      <c r="O30" s="393">
        <v>0</v>
      </c>
      <c r="P30" s="392">
        <v>0</v>
      </c>
      <c r="Q30" s="393">
        <v>0</v>
      </c>
      <c r="R30" s="393">
        <v>0</v>
      </c>
    </row>
    <row r="31" spans="1:21" x14ac:dyDescent="0.2">
      <c r="A31" s="267" t="s">
        <v>34</v>
      </c>
      <c r="B31" s="267" t="s">
        <v>96</v>
      </c>
      <c r="C31" s="26" t="s">
        <v>454</v>
      </c>
      <c r="D31" s="392">
        <v>71</v>
      </c>
      <c r="E31" s="393">
        <v>7.6748459999999999E-3</v>
      </c>
      <c r="F31" s="393">
        <v>0</v>
      </c>
      <c r="G31" s="392">
        <v>78</v>
      </c>
      <c r="H31" s="393">
        <v>8.4315210000000008E-3</v>
      </c>
      <c r="I31" s="393">
        <v>0</v>
      </c>
      <c r="J31" s="392">
        <v>510</v>
      </c>
      <c r="K31" s="393">
        <v>5.5129175000000002E-2</v>
      </c>
      <c r="L31" s="393">
        <v>0</v>
      </c>
      <c r="M31" s="392">
        <v>789</v>
      </c>
      <c r="N31" s="393">
        <v>8.5288077000000004E-2</v>
      </c>
      <c r="O31" s="393">
        <v>0</v>
      </c>
      <c r="P31" s="392">
        <v>0</v>
      </c>
      <c r="Q31" s="393">
        <v>0</v>
      </c>
      <c r="R31" s="393">
        <v>0</v>
      </c>
    </row>
    <row r="32" spans="1:21" x14ac:dyDescent="0.2">
      <c r="A32" s="267" t="s">
        <v>34</v>
      </c>
      <c r="B32" s="267" t="s">
        <v>99</v>
      </c>
      <c r="C32" s="26" t="s">
        <v>455</v>
      </c>
      <c r="D32" s="392">
        <v>220</v>
      </c>
      <c r="E32" s="393">
        <v>9.0352790000000002E-3</v>
      </c>
      <c r="F32" s="393">
        <v>0.35454545500000001</v>
      </c>
      <c r="G32" s="392">
        <v>149</v>
      </c>
      <c r="H32" s="393">
        <v>6.1193480000000001E-3</v>
      </c>
      <c r="I32" s="393">
        <v>0</v>
      </c>
      <c r="J32" s="392">
        <v>952</v>
      </c>
      <c r="K32" s="393">
        <v>3.9098115000000003E-2</v>
      </c>
      <c r="L32" s="393">
        <v>0.41491596600000002</v>
      </c>
      <c r="M32" s="392">
        <v>3128</v>
      </c>
      <c r="N32" s="393">
        <v>0.12846523500000001</v>
      </c>
      <c r="O32" s="393">
        <v>3.9641943999999998E-2</v>
      </c>
      <c r="P32" s="392">
        <v>0</v>
      </c>
      <c r="Q32" s="393">
        <v>0</v>
      </c>
      <c r="R32" s="393">
        <v>0</v>
      </c>
    </row>
    <row r="33" spans="1:21" x14ac:dyDescent="0.2">
      <c r="A33" s="267" t="s">
        <v>34</v>
      </c>
      <c r="B33" s="267" t="s">
        <v>100</v>
      </c>
      <c r="C33" s="26" t="s">
        <v>346</v>
      </c>
      <c r="D33" s="392">
        <v>0</v>
      </c>
      <c r="E33" s="393">
        <v>0</v>
      </c>
      <c r="F33" s="393">
        <v>0</v>
      </c>
      <c r="G33" s="392">
        <v>0</v>
      </c>
      <c r="H33" s="393">
        <v>0</v>
      </c>
      <c r="I33" s="393">
        <v>0</v>
      </c>
      <c r="J33" s="392">
        <v>8788</v>
      </c>
      <c r="K33" s="393">
        <v>1</v>
      </c>
      <c r="L33" s="393">
        <v>1</v>
      </c>
      <c r="M33" s="392">
        <v>0</v>
      </c>
      <c r="N33" s="393">
        <v>0</v>
      </c>
      <c r="O33" s="393">
        <v>0</v>
      </c>
      <c r="P33" s="392">
        <v>0</v>
      </c>
      <c r="Q33" s="393">
        <v>0</v>
      </c>
      <c r="R33" s="393">
        <v>0</v>
      </c>
    </row>
    <row r="34" spans="1:21" ht="13.5" thickBot="1" x14ac:dyDescent="0.25">
      <c r="A34" s="30" t="s">
        <v>34</v>
      </c>
      <c r="B34" s="30" t="s">
        <v>103</v>
      </c>
      <c r="C34" s="28" t="s">
        <v>382</v>
      </c>
      <c r="D34" s="395">
        <v>495</v>
      </c>
      <c r="E34" s="178">
        <v>1.0936085E-2</v>
      </c>
      <c r="F34" s="178">
        <v>0.61212121200000003</v>
      </c>
      <c r="G34" s="395">
        <v>89</v>
      </c>
      <c r="H34" s="178">
        <v>1.9662859999999998E-3</v>
      </c>
      <c r="I34" s="178">
        <v>0.49438202199999998</v>
      </c>
      <c r="J34" s="395">
        <v>3257</v>
      </c>
      <c r="K34" s="178">
        <v>7.1957227999999998E-2</v>
      </c>
      <c r="L34" s="178">
        <v>0.399754375</v>
      </c>
      <c r="M34" s="395">
        <v>2090</v>
      </c>
      <c r="N34" s="178">
        <v>4.617458E-2</v>
      </c>
      <c r="O34" s="178">
        <v>0.68277511999999996</v>
      </c>
      <c r="P34" s="395">
        <v>24</v>
      </c>
      <c r="Q34" s="178">
        <v>5.3023399999999998E-4</v>
      </c>
      <c r="R34" s="178">
        <v>0</v>
      </c>
    </row>
    <row r="35" spans="1:21" s="391" customFormat="1" ht="21.75" customHeight="1" thickTop="1" x14ac:dyDescent="0.2">
      <c r="A35" s="809" t="s">
        <v>142</v>
      </c>
      <c r="B35" s="810"/>
      <c r="C35" s="810"/>
      <c r="D35" s="400">
        <v>1715</v>
      </c>
      <c r="E35" s="401">
        <v>7.7256080256228911E-3</v>
      </c>
      <c r="F35" s="401">
        <v>0.51428571428571423</v>
      </c>
      <c r="G35" s="400">
        <v>547</v>
      </c>
      <c r="H35" s="401">
        <v>2.4640860583182047E-3</v>
      </c>
      <c r="I35" s="401">
        <v>0.43327239488117003</v>
      </c>
      <c r="J35" s="400">
        <v>24592</v>
      </c>
      <c r="K35" s="401">
        <v>0.11078026388694935</v>
      </c>
      <c r="L35" s="401">
        <v>0.80229342875731946</v>
      </c>
      <c r="M35" s="400">
        <v>9502</v>
      </c>
      <c r="N35" s="401">
        <v>4.2803922716891381E-2</v>
      </c>
      <c r="O35" s="401">
        <v>0.35866133445590404</v>
      </c>
      <c r="P35" s="400">
        <v>92</v>
      </c>
      <c r="Q35" s="401">
        <v>4.1443494947947869E-4</v>
      </c>
      <c r="R35" s="401">
        <v>0.73913043478260865</v>
      </c>
      <c r="U35" s="161"/>
    </row>
    <row r="36" spans="1:21" x14ac:dyDescent="0.2">
      <c r="A36" s="267" t="s">
        <v>85</v>
      </c>
      <c r="B36" s="26" t="s">
        <v>480</v>
      </c>
      <c r="C36" s="26" t="s">
        <v>512</v>
      </c>
      <c r="D36" s="392">
        <v>35</v>
      </c>
      <c r="E36" s="393">
        <v>6.197981E-3</v>
      </c>
      <c r="F36" s="393">
        <v>0</v>
      </c>
      <c r="G36" s="392">
        <v>129</v>
      </c>
      <c r="H36" s="393">
        <v>2.2843987999999999E-2</v>
      </c>
      <c r="I36" s="393">
        <v>0</v>
      </c>
      <c r="J36" s="392">
        <v>8</v>
      </c>
      <c r="K36" s="393">
        <v>1.4166809999999999E-3</v>
      </c>
      <c r="L36" s="393">
        <v>0</v>
      </c>
      <c r="M36" s="392">
        <v>198</v>
      </c>
      <c r="N36" s="393">
        <v>3.5062864999999999E-2</v>
      </c>
      <c r="O36" s="393">
        <v>0</v>
      </c>
      <c r="P36" s="392">
        <v>0</v>
      </c>
      <c r="Q36" s="393">
        <v>0</v>
      </c>
      <c r="R36" s="393">
        <v>0</v>
      </c>
    </row>
    <row r="37" spans="1:21" x14ac:dyDescent="0.2">
      <c r="A37" s="267" t="s">
        <v>85</v>
      </c>
      <c r="B37" s="267" t="s">
        <v>84</v>
      </c>
      <c r="C37" s="267" t="s">
        <v>178</v>
      </c>
      <c r="D37" s="392">
        <v>59</v>
      </c>
      <c r="E37" s="393">
        <v>1.7491847000000001E-2</v>
      </c>
      <c r="F37" s="393">
        <v>0</v>
      </c>
      <c r="G37" s="392">
        <v>0</v>
      </c>
      <c r="H37" s="393">
        <v>0</v>
      </c>
      <c r="I37" s="393">
        <v>0</v>
      </c>
      <c r="J37" s="392">
        <v>0</v>
      </c>
      <c r="K37" s="393">
        <v>0</v>
      </c>
      <c r="L37" s="393">
        <v>0</v>
      </c>
      <c r="M37" s="392">
        <v>826</v>
      </c>
      <c r="N37" s="393">
        <v>0.24488585800000001</v>
      </c>
      <c r="O37" s="393">
        <v>0</v>
      </c>
      <c r="P37" s="392">
        <v>0</v>
      </c>
      <c r="Q37" s="393">
        <v>0</v>
      </c>
      <c r="R37" s="393">
        <v>0</v>
      </c>
    </row>
    <row r="38" spans="1:21" x14ac:dyDescent="0.2">
      <c r="A38" s="267" t="s">
        <v>85</v>
      </c>
      <c r="B38" s="267" t="s">
        <v>86</v>
      </c>
      <c r="C38" s="267" t="s">
        <v>179</v>
      </c>
      <c r="D38" s="392">
        <v>112</v>
      </c>
      <c r="E38" s="393">
        <v>3.9957188999999997E-2</v>
      </c>
      <c r="F38" s="393">
        <v>0</v>
      </c>
      <c r="G38" s="392">
        <v>0</v>
      </c>
      <c r="H38" s="393">
        <v>0</v>
      </c>
      <c r="I38" s="393">
        <v>0</v>
      </c>
      <c r="J38" s="392">
        <v>169</v>
      </c>
      <c r="K38" s="393">
        <v>6.0292544000000003E-2</v>
      </c>
      <c r="L38" s="393">
        <v>0</v>
      </c>
      <c r="M38" s="392">
        <v>77</v>
      </c>
      <c r="N38" s="393">
        <v>2.7470567000000001E-2</v>
      </c>
      <c r="O38" s="393">
        <v>0</v>
      </c>
      <c r="P38" s="392">
        <v>0</v>
      </c>
      <c r="Q38" s="393">
        <v>0</v>
      </c>
      <c r="R38" s="393">
        <v>0</v>
      </c>
    </row>
    <row r="39" spans="1:21" x14ac:dyDescent="0.2">
      <c r="A39" s="267" t="s">
        <v>85</v>
      </c>
      <c r="B39" s="267" t="s">
        <v>87</v>
      </c>
      <c r="C39" s="26" t="s">
        <v>401</v>
      </c>
      <c r="D39" s="392">
        <v>101</v>
      </c>
      <c r="E39" s="393">
        <v>3.503295E-3</v>
      </c>
      <c r="F39" s="393">
        <v>0.73267326700000002</v>
      </c>
      <c r="G39" s="392">
        <v>8</v>
      </c>
      <c r="H39" s="393">
        <v>2.7748900000000001E-4</v>
      </c>
      <c r="I39" s="393">
        <v>0</v>
      </c>
      <c r="J39" s="392">
        <v>962</v>
      </c>
      <c r="K39" s="393">
        <v>3.3368018999999999E-2</v>
      </c>
      <c r="L39" s="393">
        <v>0.70582120599999998</v>
      </c>
      <c r="M39" s="392">
        <v>3757</v>
      </c>
      <c r="N39" s="393">
        <v>0.13031564300000001</v>
      </c>
      <c r="O39" s="393">
        <v>0.21533138099999999</v>
      </c>
      <c r="P39" s="392">
        <v>0</v>
      </c>
      <c r="Q39" s="393">
        <v>0</v>
      </c>
      <c r="R39" s="393">
        <v>0</v>
      </c>
    </row>
    <row r="40" spans="1:21" x14ac:dyDescent="0.2">
      <c r="A40" s="267" t="s">
        <v>85</v>
      </c>
      <c r="B40" s="267" t="s">
        <v>94</v>
      </c>
      <c r="C40" s="267" t="s">
        <v>180</v>
      </c>
      <c r="D40" s="392">
        <v>15</v>
      </c>
      <c r="E40" s="393">
        <v>4.1631970000000004E-3</v>
      </c>
      <c r="F40" s="393">
        <v>0</v>
      </c>
      <c r="G40" s="392">
        <v>0</v>
      </c>
      <c r="H40" s="393">
        <v>0</v>
      </c>
      <c r="I40" s="393">
        <v>0</v>
      </c>
      <c r="J40" s="392">
        <v>11</v>
      </c>
      <c r="K40" s="393">
        <v>3.053011E-3</v>
      </c>
      <c r="L40" s="393">
        <v>0</v>
      </c>
      <c r="M40" s="392">
        <v>0</v>
      </c>
      <c r="N40" s="393">
        <v>0</v>
      </c>
      <c r="O40" s="393">
        <v>0</v>
      </c>
      <c r="P40" s="392">
        <v>0</v>
      </c>
      <c r="Q40" s="393">
        <v>0</v>
      </c>
      <c r="R40" s="393">
        <v>0</v>
      </c>
    </row>
    <row r="41" spans="1:21" x14ac:dyDescent="0.2">
      <c r="A41" s="267" t="s">
        <v>85</v>
      </c>
      <c r="B41" s="267" t="s">
        <v>98</v>
      </c>
      <c r="C41" s="272" t="s">
        <v>156</v>
      </c>
      <c r="D41" s="392">
        <v>179</v>
      </c>
      <c r="E41" s="393">
        <v>2.1319675999999999E-2</v>
      </c>
      <c r="F41" s="393">
        <v>0</v>
      </c>
      <c r="G41" s="392">
        <v>14</v>
      </c>
      <c r="H41" s="393">
        <v>1.6674610000000001E-3</v>
      </c>
      <c r="I41" s="393">
        <v>0</v>
      </c>
      <c r="J41" s="392">
        <v>70</v>
      </c>
      <c r="K41" s="393">
        <v>8.3373030000000008E-3</v>
      </c>
      <c r="L41" s="393">
        <v>0</v>
      </c>
      <c r="M41" s="392">
        <v>1478</v>
      </c>
      <c r="N41" s="393">
        <v>0.176036208</v>
      </c>
      <c r="O41" s="393">
        <v>0</v>
      </c>
      <c r="P41" s="392">
        <v>0</v>
      </c>
      <c r="Q41" s="393">
        <v>0</v>
      </c>
      <c r="R41" s="393">
        <v>0</v>
      </c>
    </row>
    <row r="42" spans="1:21" x14ac:dyDescent="0.2">
      <c r="A42" s="267" t="s">
        <v>85</v>
      </c>
      <c r="B42" s="267" t="s">
        <v>102</v>
      </c>
      <c r="C42" s="267" t="s">
        <v>181</v>
      </c>
      <c r="D42" s="392">
        <v>426</v>
      </c>
      <c r="E42" s="393">
        <v>1.3442302E-2</v>
      </c>
      <c r="F42" s="393">
        <v>0</v>
      </c>
      <c r="G42" s="392">
        <v>73</v>
      </c>
      <c r="H42" s="393">
        <v>2.3034930000000002E-3</v>
      </c>
      <c r="I42" s="393">
        <v>0</v>
      </c>
      <c r="J42" s="392">
        <v>424</v>
      </c>
      <c r="K42" s="393">
        <v>1.3379192999999999E-2</v>
      </c>
      <c r="L42" s="393">
        <v>0</v>
      </c>
      <c r="M42" s="392">
        <v>4642</v>
      </c>
      <c r="N42" s="393">
        <v>0.14647691800000001</v>
      </c>
      <c r="O42" s="393">
        <v>0</v>
      </c>
      <c r="P42" s="392">
        <v>114</v>
      </c>
      <c r="Q42" s="393">
        <v>3.5972360000000002E-3</v>
      </c>
      <c r="R42" s="393">
        <v>0</v>
      </c>
    </row>
    <row r="43" spans="1:21" ht="13.5" thickBot="1" x14ac:dyDescent="0.25">
      <c r="A43" s="30" t="s">
        <v>85</v>
      </c>
      <c r="B43" s="30" t="s">
        <v>107</v>
      </c>
      <c r="C43" s="28" t="s">
        <v>237</v>
      </c>
      <c r="D43" s="395">
        <v>1285</v>
      </c>
      <c r="E43" s="178">
        <v>1.5757976999999999E-2</v>
      </c>
      <c r="F43" s="178">
        <v>0.92062256799999997</v>
      </c>
      <c r="G43" s="395">
        <v>161</v>
      </c>
      <c r="H43" s="178">
        <v>1.9743460000000001E-3</v>
      </c>
      <c r="I43" s="178">
        <v>1</v>
      </c>
      <c r="J43" s="395">
        <v>1301</v>
      </c>
      <c r="K43" s="178">
        <v>1.5954184999999999E-2</v>
      </c>
      <c r="L43" s="178">
        <v>0.89008454999999997</v>
      </c>
      <c r="M43" s="395">
        <v>4257</v>
      </c>
      <c r="N43" s="178">
        <v>5.2203663999999997E-2</v>
      </c>
      <c r="O43" s="178">
        <v>0.88043222899999996</v>
      </c>
      <c r="P43" s="395">
        <v>0</v>
      </c>
      <c r="Q43" s="178">
        <v>0</v>
      </c>
      <c r="R43" s="178">
        <v>0</v>
      </c>
    </row>
    <row r="44" spans="1:21" s="391" customFormat="1" ht="21.75" customHeight="1" thickTop="1" x14ac:dyDescent="0.2">
      <c r="A44" s="809" t="s">
        <v>143</v>
      </c>
      <c r="B44" s="810"/>
      <c r="C44" s="810"/>
      <c r="D44" s="400">
        <v>2212</v>
      </c>
      <c r="E44" s="401">
        <v>1.3334217458662118E-2</v>
      </c>
      <c r="F44" s="401">
        <v>0.56826401446654606</v>
      </c>
      <c r="G44" s="400">
        <v>385</v>
      </c>
      <c r="H44" s="401">
        <v>2.3208289880582798E-3</v>
      </c>
      <c r="I44" s="401">
        <v>0.41818181818181815</v>
      </c>
      <c r="J44" s="400">
        <v>2945</v>
      </c>
      <c r="K44" s="401">
        <v>1.7752834726835413E-2</v>
      </c>
      <c r="L44" s="401">
        <v>0.62376910016977927</v>
      </c>
      <c r="M44" s="400">
        <v>15235</v>
      </c>
      <c r="N44" s="401">
        <v>9.1838518527449078E-2</v>
      </c>
      <c r="O44" s="401">
        <v>0.2991138825073843</v>
      </c>
      <c r="P44" s="400">
        <v>114</v>
      </c>
      <c r="Q44" s="401">
        <v>6.8720650555491921E-4</v>
      </c>
      <c r="R44" s="401">
        <v>0</v>
      </c>
      <c r="U44" s="161"/>
    </row>
    <row r="45" spans="1:21" x14ac:dyDescent="0.2">
      <c r="A45" s="29" t="s">
        <v>53</v>
      </c>
      <c r="B45" s="29" t="s">
        <v>51</v>
      </c>
      <c r="C45" s="29" t="s">
        <v>52</v>
      </c>
      <c r="D45" s="216">
        <v>183</v>
      </c>
      <c r="E45" s="175">
        <v>2.0342374E-2</v>
      </c>
      <c r="F45" s="175">
        <v>0</v>
      </c>
      <c r="G45" s="216">
        <v>33</v>
      </c>
      <c r="H45" s="175">
        <v>3.6682970000000001E-3</v>
      </c>
      <c r="I45" s="175">
        <v>0</v>
      </c>
      <c r="J45" s="216">
        <v>911</v>
      </c>
      <c r="K45" s="175">
        <v>0.10126723</v>
      </c>
      <c r="L45" s="175">
        <v>0</v>
      </c>
      <c r="M45" s="216">
        <v>151</v>
      </c>
      <c r="N45" s="175">
        <v>1.6785238000000001E-2</v>
      </c>
      <c r="O45" s="175">
        <v>0</v>
      </c>
      <c r="P45" s="216">
        <v>0</v>
      </c>
      <c r="Q45" s="175">
        <v>0</v>
      </c>
      <c r="R45" s="175">
        <v>0</v>
      </c>
    </row>
    <row r="46" spans="1:21" x14ac:dyDescent="0.2">
      <c r="A46" s="29" t="s">
        <v>53</v>
      </c>
      <c r="B46" s="29" t="s">
        <v>54</v>
      </c>
      <c r="C46" s="10" t="s">
        <v>505</v>
      </c>
      <c r="D46" s="216">
        <v>493</v>
      </c>
      <c r="E46" s="175">
        <v>2.01735E-2</v>
      </c>
      <c r="F46" s="175">
        <v>0.756592292</v>
      </c>
      <c r="G46" s="216">
        <v>108</v>
      </c>
      <c r="H46" s="175">
        <v>4.4193469999999997E-3</v>
      </c>
      <c r="I46" s="175">
        <v>0.62962963000000005</v>
      </c>
      <c r="J46" s="216">
        <v>951</v>
      </c>
      <c r="K46" s="175">
        <v>3.8914804999999997E-2</v>
      </c>
      <c r="L46" s="175">
        <v>0.48580441600000002</v>
      </c>
      <c r="M46" s="216">
        <v>1827</v>
      </c>
      <c r="N46" s="175">
        <v>7.4760619E-2</v>
      </c>
      <c r="O46" s="175">
        <v>0.58073344299999996</v>
      </c>
      <c r="P46" s="216">
        <v>0</v>
      </c>
      <c r="Q46" s="175">
        <v>0</v>
      </c>
      <c r="R46" s="175">
        <v>0</v>
      </c>
    </row>
    <row r="47" spans="1:21" x14ac:dyDescent="0.2">
      <c r="A47" s="267" t="s">
        <v>53</v>
      </c>
      <c r="B47" s="267" t="s">
        <v>56</v>
      </c>
      <c r="C47" s="267" t="s">
        <v>182</v>
      </c>
      <c r="D47" s="392">
        <v>316</v>
      </c>
      <c r="E47" s="393">
        <v>1.7643774000000001E-2</v>
      </c>
      <c r="F47" s="393">
        <v>1</v>
      </c>
      <c r="G47" s="392">
        <v>0</v>
      </c>
      <c r="H47" s="393">
        <v>0</v>
      </c>
      <c r="I47" s="393">
        <v>0</v>
      </c>
      <c r="J47" s="392">
        <v>1022</v>
      </c>
      <c r="K47" s="393">
        <v>5.7063093000000002E-2</v>
      </c>
      <c r="L47" s="393">
        <v>0.85420743600000004</v>
      </c>
      <c r="M47" s="392">
        <v>1500</v>
      </c>
      <c r="N47" s="393">
        <v>8.3752093999999999E-2</v>
      </c>
      <c r="O47" s="393">
        <v>0.95733333300000001</v>
      </c>
      <c r="P47" s="392">
        <v>0</v>
      </c>
      <c r="Q47" s="393">
        <v>0</v>
      </c>
      <c r="R47" s="393">
        <v>0</v>
      </c>
    </row>
    <row r="48" spans="1:21" x14ac:dyDescent="0.2">
      <c r="A48" s="267" t="s">
        <v>53</v>
      </c>
      <c r="B48" s="267" t="s">
        <v>57</v>
      </c>
      <c r="C48" s="26" t="s">
        <v>359</v>
      </c>
      <c r="D48" s="392">
        <v>178</v>
      </c>
      <c r="E48" s="393">
        <v>9.3023259999999997E-3</v>
      </c>
      <c r="F48" s="393">
        <v>0.33707865199999998</v>
      </c>
      <c r="G48" s="392">
        <v>0</v>
      </c>
      <c r="H48" s="393">
        <v>0</v>
      </c>
      <c r="I48" s="393">
        <v>0</v>
      </c>
      <c r="J48" s="392">
        <v>6024</v>
      </c>
      <c r="K48" s="393">
        <v>0.31481578300000002</v>
      </c>
      <c r="L48" s="393">
        <v>0.77921646700000002</v>
      </c>
      <c r="M48" s="392">
        <v>743</v>
      </c>
      <c r="N48" s="393">
        <v>3.8829370000000002E-2</v>
      </c>
      <c r="O48" s="393">
        <v>0.64064602999999998</v>
      </c>
      <c r="P48" s="392">
        <v>0</v>
      </c>
      <c r="Q48" s="393">
        <v>0</v>
      </c>
      <c r="R48" s="393">
        <v>0</v>
      </c>
    </row>
    <row r="49" spans="1:21" x14ac:dyDescent="0.2">
      <c r="A49" s="267" t="s">
        <v>53</v>
      </c>
      <c r="B49" s="267" t="s">
        <v>61</v>
      </c>
      <c r="C49" s="26" t="s">
        <v>456</v>
      </c>
      <c r="D49" s="392">
        <v>0</v>
      </c>
      <c r="E49" s="393">
        <v>0</v>
      </c>
      <c r="F49" s="393">
        <v>0</v>
      </c>
      <c r="G49" s="392">
        <v>8</v>
      </c>
      <c r="H49" s="393">
        <v>1.162115E-3</v>
      </c>
      <c r="I49" s="393">
        <v>0</v>
      </c>
      <c r="J49" s="392">
        <v>264</v>
      </c>
      <c r="K49" s="393">
        <v>3.8349796999999998E-2</v>
      </c>
      <c r="L49" s="393">
        <v>0</v>
      </c>
      <c r="M49" s="392">
        <v>428</v>
      </c>
      <c r="N49" s="393">
        <v>6.2173155000000001E-2</v>
      </c>
      <c r="O49" s="393">
        <v>0</v>
      </c>
      <c r="P49" s="392">
        <v>0</v>
      </c>
      <c r="Q49" s="393">
        <v>0</v>
      </c>
      <c r="R49" s="393">
        <v>0</v>
      </c>
    </row>
    <row r="50" spans="1:21" x14ac:dyDescent="0.2">
      <c r="A50" s="267" t="s">
        <v>53</v>
      </c>
      <c r="B50" s="267" t="s">
        <v>64</v>
      </c>
      <c r="C50" s="26" t="s">
        <v>399</v>
      </c>
      <c r="D50" s="392">
        <v>281</v>
      </c>
      <c r="E50" s="393">
        <v>8.8356440000000001E-3</v>
      </c>
      <c r="F50" s="393">
        <v>0.274021352</v>
      </c>
      <c r="G50" s="392">
        <v>1</v>
      </c>
      <c r="H50" s="393">
        <v>3.1443599999999998E-5</v>
      </c>
      <c r="I50" s="393">
        <v>0</v>
      </c>
      <c r="J50" s="392">
        <v>651</v>
      </c>
      <c r="K50" s="393">
        <v>2.0469767E-2</v>
      </c>
      <c r="L50" s="393">
        <v>0</v>
      </c>
      <c r="M50" s="392">
        <v>2306</v>
      </c>
      <c r="N50" s="393">
        <v>7.2508882999999996E-2</v>
      </c>
      <c r="O50" s="393">
        <v>7.9791846999999999E-2</v>
      </c>
      <c r="P50" s="392">
        <v>0</v>
      </c>
      <c r="Q50" s="393">
        <v>0</v>
      </c>
      <c r="R50" s="393">
        <v>0</v>
      </c>
    </row>
    <row r="51" spans="1:21" x14ac:dyDescent="0.2">
      <c r="A51" s="267" t="s">
        <v>53</v>
      </c>
      <c r="B51" s="267" t="s">
        <v>66</v>
      </c>
      <c r="C51" s="267" t="s">
        <v>67</v>
      </c>
      <c r="D51" s="392">
        <v>0</v>
      </c>
      <c r="E51" s="393">
        <v>0</v>
      </c>
      <c r="F51" s="393">
        <v>0</v>
      </c>
      <c r="G51" s="392">
        <v>1</v>
      </c>
      <c r="H51" s="393">
        <v>2.6645400000000001E-5</v>
      </c>
      <c r="I51" s="393">
        <v>1</v>
      </c>
      <c r="J51" s="392">
        <v>3954</v>
      </c>
      <c r="K51" s="393">
        <v>0.105355715</v>
      </c>
      <c r="L51" s="393">
        <v>1</v>
      </c>
      <c r="M51" s="392">
        <v>131</v>
      </c>
      <c r="N51" s="393">
        <v>3.4905410000000002E-3</v>
      </c>
      <c r="O51" s="393">
        <v>1</v>
      </c>
      <c r="P51" s="392">
        <v>351</v>
      </c>
      <c r="Q51" s="393">
        <v>9.3525180000000006E-3</v>
      </c>
      <c r="R51" s="393">
        <v>1</v>
      </c>
    </row>
    <row r="52" spans="1:21" x14ac:dyDescent="0.2">
      <c r="A52" s="267" t="s">
        <v>53</v>
      </c>
      <c r="B52" s="267" t="s">
        <v>68</v>
      </c>
      <c r="C52" s="267" t="s">
        <v>164</v>
      </c>
      <c r="D52" s="392">
        <v>91</v>
      </c>
      <c r="E52" s="393">
        <v>5.316042E-3</v>
      </c>
      <c r="F52" s="393">
        <v>1</v>
      </c>
      <c r="G52" s="392">
        <v>0</v>
      </c>
      <c r="H52" s="393">
        <v>0</v>
      </c>
      <c r="I52" s="393">
        <v>0</v>
      </c>
      <c r="J52" s="392">
        <v>93</v>
      </c>
      <c r="K52" s="393">
        <v>5.4328780000000004E-3</v>
      </c>
      <c r="L52" s="393">
        <v>1</v>
      </c>
      <c r="M52" s="392">
        <v>73</v>
      </c>
      <c r="N52" s="393">
        <v>4.2645169999999998E-3</v>
      </c>
      <c r="O52" s="393">
        <v>1</v>
      </c>
      <c r="P52" s="392">
        <v>0</v>
      </c>
      <c r="Q52" s="393">
        <v>0</v>
      </c>
      <c r="R52" s="393">
        <v>0</v>
      </c>
    </row>
    <row r="53" spans="1:21" x14ac:dyDescent="0.2">
      <c r="A53" s="267" t="s">
        <v>53</v>
      </c>
      <c r="B53" s="267" t="s">
        <v>69</v>
      </c>
      <c r="C53" s="267" t="s">
        <v>184</v>
      </c>
      <c r="D53" s="392">
        <v>3</v>
      </c>
      <c r="E53" s="393">
        <v>3.5231900000000003E-4</v>
      </c>
      <c r="F53" s="393">
        <v>0</v>
      </c>
      <c r="G53" s="392">
        <v>177</v>
      </c>
      <c r="H53" s="393">
        <v>2.0786847000000001E-2</v>
      </c>
      <c r="I53" s="393">
        <v>0</v>
      </c>
      <c r="J53" s="392">
        <v>528</v>
      </c>
      <c r="K53" s="393">
        <v>6.2008221000000002E-2</v>
      </c>
      <c r="L53" s="393">
        <v>0</v>
      </c>
      <c r="M53" s="392">
        <v>141</v>
      </c>
      <c r="N53" s="393">
        <v>1.6559014E-2</v>
      </c>
      <c r="O53" s="393">
        <v>0</v>
      </c>
      <c r="P53" s="392">
        <v>0</v>
      </c>
      <c r="Q53" s="393">
        <v>0</v>
      </c>
      <c r="R53" s="393">
        <v>0</v>
      </c>
    </row>
    <row r="54" spans="1:21" x14ac:dyDescent="0.2">
      <c r="A54" s="267" t="s">
        <v>53</v>
      </c>
      <c r="B54" s="267" t="s">
        <v>70</v>
      </c>
      <c r="C54" s="26" t="s">
        <v>457</v>
      </c>
      <c r="D54" s="392">
        <v>185</v>
      </c>
      <c r="E54" s="393">
        <v>2.4852229999999999E-2</v>
      </c>
      <c r="F54" s="393">
        <v>0</v>
      </c>
      <c r="G54" s="392">
        <v>5</v>
      </c>
      <c r="H54" s="393">
        <v>6.7168200000000005E-4</v>
      </c>
      <c r="I54" s="393">
        <v>0</v>
      </c>
      <c r="J54" s="392">
        <v>131</v>
      </c>
      <c r="K54" s="393">
        <v>1.7598065999999999E-2</v>
      </c>
      <c r="L54" s="393">
        <v>0</v>
      </c>
      <c r="M54" s="392">
        <v>476</v>
      </c>
      <c r="N54" s="393">
        <v>6.3944115999999995E-2</v>
      </c>
      <c r="O54" s="393">
        <v>0</v>
      </c>
      <c r="P54" s="392">
        <v>0</v>
      </c>
      <c r="Q54" s="393">
        <v>0</v>
      </c>
      <c r="R54" s="393">
        <v>0</v>
      </c>
    </row>
    <row r="55" spans="1:21" x14ac:dyDescent="0.2">
      <c r="A55" s="267" t="s">
        <v>53</v>
      </c>
      <c r="B55" s="267" t="s">
        <v>71</v>
      </c>
      <c r="C55" s="26" t="s">
        <v>458</v>
      </c>
      <c r="D55" s="392">
        <v>396</v>
      </c>
      <c r="E55" s="393">
        <v>3.6223930000000001E-2</v>
      </c>
      <c r="F55" s="393">
        <v>0</v>
      </c>
      <c r="G55" s="392">
        <v>151</v>
      </c>
      <c r="H55" s="393">
        <v>1.3812659999999999E-2</v>
      </c>
      <c r="I55" s="393">
        <v>0</v>
      </c>
      <c r="J55" s="392">
        <v>428</v>
      </c>
      <c r="K55" s="393">
        <v>3.9151116E-2</v>
      </c>
      <c r="L55" s="393">
        <v>0</v>
      </c>
      <c r="M55" s="392">
        <v>251</v>
      </c>
      <c r="N55" s="393">
        <v>2.2960116999999999E-2</v>
      </c>
      <c r="O55" s="393">
        <v>0</v>
      </c>
      <c r="P55" s="392">
        <v>0</v>
      </c>
      <c r="Q55" s="393">
        <v>0</v>
      </c>
      <c r="R55" s="393">
        <v>0</v>
      </c>
    </row>
    <row r="56" spans="1:21" x14ac:dyDescent="0.2">
      <c r="A56" s="267" t="s">
        <v>53</v>
      </c>
      <c r="B56" s="267" t="s">
        <v>72</v>
      </c>
      <c r="C56" s="26" t="s">
        <v>459</v>
      </c>
      <c r="D56" s="392">
        <v>109</v>
      </c>
      <c r="E56" s="393">
        <v>6.7917000000000003E-3</v>
      </c>
      <c r="F56" s="393">
        <v>0</v>
      </c>
      <c r="G56" s="392">
        <v>67</v>
      </c>
      <c r="H56" s="393">
        <v>4.1747149999999998E-3</v>
      </c>
      <c r="I56" s="393">
        <v>0</v>
      </c>
      <c r="J56" s="392">
        <v>914</v>
      </c>
      <c r="K56" s="393">
        <v>5.6950589000000003E-2</v>
      </c>
      <c r="L56" s="393">
        <v>0</v>
      </c>
      <c r="M56" s="392">
        <v>907</v>
      </c>
      <c r="N56" s="393">
        <v>5.6514425E-2</v>
      </c>
      <c r="O56" s="393">
        <v>0</v>
      </c>
      <c r="P56" s="392">
        <v>0</v>
      </c>
      <c r="Q56" s="393">
        <v>0</v>
      </c>
      <c r="R56" s="393">
        <v>0</v>
      </c>
    </row>
    <row r="57" spans="1:21" x14ac:dyDescent="0.2">
      <c r="A57" s="267" t="s">
        <v>53</v>
      </c>
      <c r="B57" s="267" t="s">
        <v>73</v>
      </c>
      <c r="C57" s="267" t="s">
        <v>188</v>
      </c>
      <c r="D57" s="392">
        <v>0</v>
      </c>
      <c r="E57" s="393">
        <v>0</v>
      </c>
      <c r="F57" s="393">
        <v>0</v>
      </c>
      <c r="G57" s="392">
        <v>0</v>
      </c>
      <c r="H57" s="393">
        <v>0</v>
      </c>
      <c r="I57" s="393">
        <v>0</v>
      </c>
      <c r="J57" s="392">
        <v>4</v>
      </c>
      <c r="K57" s="393">
        <v>5.9339300000000003E-5</v>
      </c>
      <c r="L57" s="393">
        <v>1</v>
      </c>
      <c r="M57" s="392">
        <v>0</v>
      </c>
      <c r="N57" s="393">
        <v>0</v>
      </c>
      <c r="O57" s="393">
        <v>0</v>
      </c>
      <c r="P57" s="392">
        <v>0</v>
      </c>
      <c r="Q57" s="393">
        <v>0</v>
      </c>
      <c r="R57" s="393">
        <v>0</v>
      </c>
    </row>
    <row r="58" spans="1:21" x14ac:dyDescent="0.2">
      <c r="A58" s="267" t="s">
        <v>53</v>
      </c>
      <c r="B58" s="267" t="s">
        <v>74</v>
      </c>
      <c r="C58" s="26" t="s">
        <v>347</v>
      </c>
      <c r="D58" s="392">
        <v>0</v>
      </c>
      <c r="E58" s="393">
        <v>0</v>
      </c>
      <c r="F58" s="393">
        <v>0</v>
      </c>
      <c r="G58" s="392">
        <v>0</v>
      </c>
      <c r="H58" s="393">
        <v>0</v>
      </c>
      <c r="I58" s="393">
        <v>0</v>
      </c>
      <c r="J58" s="392">
        <v>9657</v>
      </c>
      <c r="K58" s="393">
        <v>0.99855237299999999</v>
      </c>
      <c r="L58" s="393">
        <v>1</v>
      </c>
      <c r="M58" s="392">
        <v>0</v>
      </c>
      <c r="N58" s="393">
        <v>0</v>
      </c>
      <c r="O58" s="393">
        <v>0</v>
      </c>
      <c r="P58" s="392">
        <v>0</v>
      </c>
      <c r="Q58" s="393">
        <v>0</v>
      </c>
      <c r="R58" s="393">
        <v>0</v>
      </c>
    </row>
    <row r="59" spans="1:21" x14ac:dyDescent="0.2">
      <c r="A59" s="267" t="s">
        <v>53</v>
      </c>
      <c r="B59" s="267" t="s">
        <v>77</v>
      </c>
      <c r="C59" s="26" t="s">
        <v>391</v>
      </c>
      <c r="D59" s="392">
        <v>695</v>
      </c>
      <c r="E59" s="393">
        <v>1.4065694E-2</v>
      </c>
      <c r="F59" s="393">
        <v>0.63165467600000003</v>
      </c>
      <c r="G59" s="392">
        <v>244</v>
      </c>
      <c r="H59" s="393">
        <v>4.9381720000000002E-3</v>
      </c>
      <c r="I59" s="393">
        <v>0.68442623000000002</v>
      </c>
      <c r="J59" s="392">
        <v>1549</v>
      </c>
      <c r="K59" s="393">
        <v>3.1349294999999999E-2</v>
      </c>
      <c r="L59" s="393">
        <v>0.85861846399999997</v>
      </c>
      <c r="M59" s="392">
        <v>1074</v>
      </c>
      <c r="N59" s="393">
        <v>2.1736050999999999E-2</v>
      </c>
      <c r="O59" s="393">
        <v>0.89199255099999997</v>
      </c>
      <c r="P59" s="392">
        <v>0</v>
      </c>
      <c r="Q59" s="393">
        <v>0</v>
      </c>
      <c r="R59" s="393">
        <v>0</v>
      </c>
    </row>
    <row r="60" spans="1:21" x14ac:dyDescent="0.2">
      <c r="A60" s="267" t="s">
        <v>53</v>
      </c>
      <c r="B60" s="267" t="s">
        <v>78</v>
      </c>
      <c r="C60" s="267" t="s">
        <v>189</v>
      </c>
      <c r="D60" s="392">
        <v>361</v>
      </c>
      <c r="E60" s="393">
        <v>9.1443340000000005E-3</v>
      </c>
      <c r="F60" s="393">
        <v>0.76731301900000004</v>
      </c>
      <c r="G60" s="392">
        <v>163</v>
      </c>
      <c r="H60" s="393">
        <v>4.1288820000000004E-3</v>
      </c>
      <c r="I60" s="393">
        <v>0.91411042899999995</v>
      </c>
      <c r="J60" s="392">
        <v>166</v>
      </c>
      <c r="K60" s="393">
        <v>4.2048739999999999E-3</v>
      </c>
      <c r="L60" s="393">
        <v>0.90361445799999995</v>
      </c>
      <c r="M60" s="392">
        <v>4777</v>
      </c>
      <c r="N60" s="393">
        <v>0.121004104</v>
      </c>
      <c r="O60" s="393">
        <v>0.79589700600000002</v>
      </c>
      <c r="P60" s="392">
        <v>0</v>
      </c>
      <c r="Q60" s="393">
        <v>0</v>
      </c>
      <c r="R60" s="393">
        <v>0</v>
      </c>
    </row>
    <row r="61" spans="1:21" x14ac:dyDescent="0.2">
      <c r="A61" s="267" t="s">
        <v>53</v>
      </c>
      <c r="B61" s="267" t="s">
        <v>80</v>
      </c>
      <c r="C61" s="26" t="s">
        <v>460</v>
      </c>
      <c r="D61" s="392">
        <v>0</v>
      </c>
      <c r="E61" s="393">
        <v>0</v>
      </c>
      <c r="F61" s="393">
        <v>0</v>
      </c>
      <c r="G61" s="392">
        <v>0</v>
      </c>
      <c r="H61" s="393">
        <v>0</v>
      </c>
      <c r="I61" s="393">
        <v>0</v>
      </c>
      <c r="J61" s="392">
        <v>9</v>
      </c>
      <c r="K61" s="393">
        <v>1.1685280000000001E-3</v>
      </c>
      <c r="L61" s="393">
        <v>1</v>
      </c>
      <c r="M61" s="392">
        <v>25</v>
      </c>
      <c r="N61" s="393">
        <v>3.2459099999999999E-3</v>
      </c>
      <c r="O61" s="393">
        <v>1</v>
      </c>
      <c r="P61" s="392">
        <v>0</v>
      </c>
      <c r="Q61" s="393">
        <v>0</v>
      </c>
      <c r="R61" s="393">
        <v>0</v>
      </c>
    </row>
    <row r="62" spans="1:21" x14ac:dyDescent="0.2">
      <c r="A62" s="267" t="s">
        <v>53</v>
      </c>
      <c r="B62" s="267" t="s">
        <v>82</v>
      </c>
      <c r="C62" s="267" t="s">
        <v>83</v>
      </c>
      <c r="D62" s="392">
        <v>0</v>
      </c>
      <c r="E62" s="393">
        <v>0</v>
      </c>
      <c r="F62" s="393">
        <v>0</v>
      </c>
      <c r="G62" s="392">
        <v>0</v>
      </c>
      <c r="H62" s="393">
        <v>0</v>
      </c>
      <c r="I62" s="393">
        <v>0</v>
      </c>
      <c r="J62" s="392">
        <v>12817</v>
      </c>
      <c r="K62" s="397">
        <v>1</v>
      </c>
      <c r="L62" s="393">
        <v>1</v>
      </c>
      <c r="M62" s="392">
        <v>0</v>
      </c>
      <c r="N62" s="393">
        <v>0</v>
      </c>
      <c r="O62" s="393">
        <v>0</v>
      </c>
      <c r="P62" s="392">
        <v>0</v>
      </c>
      <c r="Q62" s="393">
        <v>0</v>
      </c>
      <c r="R62" s="393">
        <v>0</v>
      </c>
    </row>
    <row r="63" spans="1:21" ht="13.5" thickBot="1" x14ac:dyDescent="0.25">
      <c r="A63" s="267" t="s">
        <v>53</v>
      </c>
      <c r="B63" s="267" t="s">
        <v>200</v>
      </c>
      <c r="C63" s="267" t="s">
        <v>201</v>
      </c>
      <c r="D63" s="392">
        <v>29</v>
      </c>
      <c r="E63" s="393">
        <v>1.3459570000000001E-3</v>
      </c>
      <c r="F63" s="393">
        <v>0.20689655200000001</v>
      </c>
      <c r="G63" s="392">
        <v>75</v>
      </c>
      <c r="H63" s="393">
        <v>3.4809250000000002E-3</v>
      </c>
      <c r="I63" s="393">
        <v>0</v>
      </c>
      <c r="J63" s="392">
        <v>415</v>
      </c>
      <c r="K63" s="393">
        <v>1.9261115999999998E-2</v>
      </c>
      <c r="L63" s="393">
        <v>3.6144577999999997E-2</v>
      </c>
      <c r="M63" s="392">
        <v>951</v>
      </c>
      <c r="N63" s="393">
        <v>4.4138123000000001E-2</v>
      </c>
      <c r="O63" s="393">
        <v>0.131440589</v>
      </c>
      <c r="P63" s="392">
        <v>0</v>
      </c>
      <c r="Q63" s="393">
        <v>0</v>
      </c>
      <c r="R63" s="393">
        <v>0</v>
      </c>
    </row>
    <row r="64" spans="1:21" s="391" customFormat="1" ht="21.75" customHeight="1" thickTop="1" x14ac:dyDescent="0.2">
      <c r="A64" s="809" t="s">
        <v>144</v>
      </c>
      <c r="B64" s="810"/>
      <c r="C64" s="810"/>
      <c r="D64" s="400">
        <v>3320</v>
      </c>
      <c r="E64" s="401">
        <v>8.0040888357425961E-3</v>
      </c>
      <c r="F64" s="401">
        <v>0.49367469879518072</v>
      </c>
      <c r="G64" s="400">
        <v>1033</v>
      </c>
      <c r="H64" s="401">
        <v>2.4904288455789465E-3</v>
      </c>
      <c r="I64" s="401">
        <v>0.37270087124878992</v>
      </c>
      <c r="J64" s="400">
        <v>40488</v>
      </c>
      <c r="K64" s="401">
        <v>9.7611309873959703E-2</v>
      </c>
      <c r="L64" s="401">
        <v>0.84118751234933808</v>
      </c>
      <c r="M64" s="400">
        <v>15761</v>
      </c>
      <c r="N64" s="401">
        <v>3.7997724138596103E-2</v>
      </c>
      <c r="O64" s="401">
        <v>0.52477634667851025</v>
      </c>
      <c r="P64" s="400">
        <v>351</v>
      </c>
      <c r="Q64" s="401">
        <v>8.4621541606796729E-4</v>
      </c>
      <c r="R64" s="401">
        <v>1</v>
      </c>
      <c r="U64" s="161"/>
    </row>
    <row r="65" spans="1:21" x14ac:dyDescent="0.2">
      <c r="A65" s="29" t="s">
        <v>5</v>
      </c>
      <c r="B65" s="29" t="s">
        <v>3</v>
      </c>
      <c r="C65" s="10" t="s">
        <v>392</v>
      </c>
      <c r="D65" s="216">
        <v>201</v>
      </c>
      <c r="E65" s="175">
        <v>8.7830459999999992E-3</v>
      </c>
      <c r="F65" s="175">
        <v>1</v>
      </c>
      <c r="G65" s="216">
        <v>0</v>
      </c>
      <c r="H65" s="175">
        <v>0</v>
      </c>
      <c r="I65" s="175">
        <v>0</v>
      </c>
      <c r="J65" s="216">
        <v>703</v>
      </c>
      <c r="K65" s="175">
        <v>3.0718810999999999E-2</v>
      </c>
      <c r="L65" s="175">
        <v>0.54196301599999996</v>
      </c>
      <c r="M65" s="216">
        <v>4752</v>
      </c>
      <c r="N65" s="175">
        <v>0.20764693000000001</v>
      </c>
      <c r="O65" s="175">
        <v>0.63973064000000002</v>
      </c>
      <c r="P65" s="216">
        <v>0</v>
      </c>
      <c r="Q65" s="175">
        <v>0</v>
      </c>
      <c r="R65" s="175">
        <v>0</v>
      </c>
    </row>
    <row r="66" spans="1:21" x14ac:dyDescent="0.2">
      <c r="A66" s="29" t="s">
        <v>5</v>
      </c>
      <c r="B66" s="29" t="s">
        <v>13</v>
      </c>
      <c r="C66" s="10" t="s">
        <v>462</v>
      </c>
      <c r="D66" s="216">
        <v>615</v>
      </c>
      <c r="E66" s="175">
        <v>1.4643554E-2</v>
      </c>
      <c r="F66" s="175">
        <v>0</v>
      </c>
      <c r="G66" s="216">
        <v>100</v>
      </c>
      <c r="H66" s="175">
        <v>2.3810659999999998E-3</v>
      </c>
      <c r="I66" s="175">
        <v>0</v>
      </c>
      <c r="J66" s="216">
        <v>631</v>
      </c>
      <c r="K66" s="175">
        <v>1.5024525E-2</v>
      </c>
      <c r="L66" s="175">
        <v>9.0332805000000002E-2</v>
      </c>
      <c r="M66" s="216">
        <v>711</v>
      </c>
      <c r="N66" s="175">
        <v>1.6929377999999998E-2</v>
      </c>
      <c r="O66" s="175">
        <v>0</v>
      </c>
      <c r="P66" s="216">
        <v>30</v>
      </c>
      <c r="Q66" s="175">
        <v>7.1431999999999995E-4</v>
      </c>
      <c r="R66" s="175">
        <v>0</v>
      </c>
    </row>
    <row r="67" spans="1:21" x14ac:dyDescent="0.2">
      <c r="A67" s="29" t="s">
        <v>5</v>
      </c>
      <c r="B67" s="29" t="s">
        <v>49</v>
      </c>
      <c r="C67" s="10" t="s">
        <v>393</v>
      </c>
      <c r="D67" s="216">
        <v>19</v>
      </c>
      <c r="E67" s="175">
        <v>9.7741699999999996E-4</v>
      </c>
      <c r="F67" s="175">
        <v>1</v>
      </c>
      <c r="G67" s="216">
        <v>74</v>
      </c>
      <c r="H67" s="175">
        <v>3.8067800000000001E-3</v>
      </c>
      <c r="I67" s="175">
        <v>1</v>
      </c>
      <c r="J67" s="216">
        <v>328</v>
      </c>
      <c r="K67" s="175">
        <v>1.6873295999999999E-2</v>
      </c>
      <c r="L67" s="175">
        <v>1</v>
      </c>
      <c r="M67" s="216">
        <v>203</v>
      </c>
      <c r="N67" s="175">
        <v>1.0442923999999999E-2</v>
      </c>
      <c r="O67" s="175">
        <v>1</v>
      </c>
      <c r="P67" s="216">
        <v>31</v>
      </c>
      <c r="Q67" s="175">
        <v>1.594732E-3</v>
      </c>
      <c r="R67" s="175">
        <v>0</v>
      </c>
    </row>
    <row r="68" spans="1:21" x14ac:dyDescent="0.2">
      <c r="A68" s="267" t="s">
        <v>5</v>
      </c>
      <c r="B68" s="267" t="s">
        <v>59</v>
      </c>
      <c r="C68" s="26" t="s">
        <v>463</v>
      </c>
      <c r="D68" s="392">
        <v>210</v>
      </c>
      <c r="E68" s="393">
        <v>1.2090506000000001E-2</v>
      </c>
      <c r="F68" s="393">
        <v>9.0476189999999998E-2</v>
      </c>
      <c r="G68" s="392">
        <v>79</v>
      </c>
      <c r="H68" s="393">
        <v>4.5483329999999999E-3</v>
      </c>
      <c r="I68" s="393">
        <v>0.36708860799999998</v>
      </c>
      <c r="J68" s="392">
        <v>294</v>
      </c>
      <c r="K68" s="393">
        <v>1.6926709000000002E-2</v>
      </c>
      <c r="L68" s="393">
        <v>0.61904761900000005</v>
      </c>
      <c r="M68" s="392">
        <v>2508</v>
      </c>
      <c r="N68" s="393">
        <v>0.14439518700000001</v>
      </c>
      <c r="O68" s="393">
        <v>0.290669856</v>
      </c>
      <c r="P68" s="392">
        <v>0</v>
      </c>
      <c r="Q68" s="393">
        <v>0</v>
      </c>
      <c r="R68" s="393">
        <v>0</v>
      </c>
    </row>
    <row r="69" spans="1:21" x14ac:dyDescent="0.2">
      <c r="A69" s="267" t="s">
        <v>5</v>
      </c>
      <c r="B69" s="267" t="s">
        <v>62</v>
      </c>
      <c r="C69" s="26" t="s">
        <v>398</v>
      </c>
      <c r="D69" s="392">
        <v>45</v>
      </c>
      <c r="E69" s="393">
        <v>4.1017229999999998E-3</v>
      </c>
      <c r="F69" s="393">
        <v>0</v>
      </c>
      <c r="G69" s="392">
        <v>7</v>
      </c>
      <c r="H69" s="393">
        <v>6.3804599999999997E-4</v>
      </c>
      <c r="I69" s="393">
        <v>0</v>
      </c>
      <c r="J69" s="392">
        <v>679</v>
      </c>
      <c r="K69" s="393">
        <v>6.1890437999999999E-2</v>
      </c>
      <c r="L69" s="393">
        <v>0</v>
      </c>
      <c r="M69" s="392">
        <v>3512</v>
      </c>
      <c r="N69" s="393">
        <v>0.32011667100000002</v>
      </c>
      <c r="O69" s="393">
        <v>0</v>
      </c>
      <c r="P69" s="392">
        <v>0</v>
      </c>
      <c r="Q69" s="393">
        <v>0</v>
      </c>
      <c r="R69" s="393">
        <v>0</v>
      </c>
    </row>
    <row r="70" spans="1:21" x14ac:dyDescent="0.2">
      <c r="A70" s="267" t="s">
        <v>5</v>
      </c>
      <c r="B70" s="267" t="s">
        <v>76</v>
      </c>
      <c r="C70" s="26" t="s">
        <v>315</v>
      </c>
      <c r="D70" s="392">
        <v>251</v>
      </c>
      <c r="E70" s="393">
        <v>2.5183104000000001E-2</v>
      </c>
      <c r="F70" s="393">
        <v>0</v>
      </c>
      <c r="G70" s="392">
        <v>0</v>
      </c>
      <c r="H70" s="393">
        <v>0</v>
      </c>
      <c r="I70" s="393">
        <v>0</v>
      </c>
      <c r="J70" s="392">
        <v>28</v>
      </c>
      <c r="K70" s="393">
        <v>2.8092709999999999E-3</v>
      </c>
      <c r="L70" s="393">
        <v>0</v>
      </c>
      <c r="M70" s="392">
        <v>234</v>
      </c>
      <c r="N70" s="393">
        <v>2.3477476000000001E-2</v>
      </c>
      <c r="O70" s="393">
        <v>0</v>
      </c>
      <c r="P70" s="392">
        <v>0</v>
      </c>
      <c r="Q70" s="393">
        <v>0</v>
      </c>
      <c r="R70" s="393">
        <v>0</v>
      </c>
    </row>
    <row r="71" spans="1:21" ht="13.5" thickBot="1" x14ac:dyDescent="0.25">
      <c r="A71" s="270" t="s">
        <v>5</v>
      </c>
      <c r="B71" s="270" t="s">
        <v>81</v>
      </c>
      <c r="C71" s="270" t="s">
        <v>193</v>
      </c>
      <c r="D71" s="398">
        <v>48</v>
      </c>
      <c r="E71" s="399">
        <v>6.0797969999999996E-3</v>
      </c>
      <c r="F71" s="399">
        <v>0</v>
      </c>
      <c r="G71" s="398">
        <v>0</v>
      </c>
      <c r="H71" s="399">
        <v>0</v>
      </c>
      <c r="I71" s="399">
        <v>0</v>
      </c>
      <c r="J71" s="398">
        <v>179</v>
      </c>
      <c r="K71" s="399">
        <v>2.2672577999999999E-2</v>
      </c>
      <c r="L71" s="399">
        <v>0</v>
      </c>
      <c r="M71" s="398">
        <v>227</v>
      </c>
      <c r="N71" s="399">
        <v>2.8752375E-2</v>
      </c>
      <c r="O71" s="399">
        <v>0</v>
      </c>
      <c r="P71" s="398">
        <v>0</v>
      </c>
      <c r="Q71" s="399">
        <v>0</v>
      </c>
      <c r="R71" s="399">
        <v>0</v>
      </c>
    </row>
    <row r="72" spans="1:21" s="391" customFormat="1" ht="21.75" customHeight="1" thickTop="1" x14ac:dyDescent="0.2">
      <c r="A72" s="809" t="s">
        <v>145</v>
      </c>
      <c r="B72" s="810"/>
      <c r="C72" s="810"/>
      <c r="D72" s="400">
        <v>1389</v>
      </c>
      <c r="E72" s="401">
        <v>1.064172106279305E-2</v>
      </c>
      <c r="F72" s="401">
        <v>0.1720662347012239</v>
      </c>
      <c r="G72" s="400">
        <v>260</v>
      </c>
      <c r="H72" s="401">
        <v>1.9919708252888356E-3</v>
      </c>
      <c r="I72" s="401">
        <v>0.39615384615384613</v>
      </c>
      <c r="J72" s="400">
        <v>2842</v>
      </c>
      <c r="K72" s="401">
        <v>2.1773773405657199E-2</v>
      </c>
      <c r="L72" s="401">
        <v>0.33356790992258972</v>
      </c>
      <c r="M72" s="400">
        <v>12147</v>
      </c>
      <c r="N72" s="401">
        <v>9.3063344672244183E-2</v>
      </c>
      <c r="O72" s="401">
        <v>0.32699431958508274</v>
      </c>
      <c r="P72" s="400">
        <v>61</v>
      </c>
      <c r="Q72" s="401">
        <v>4.673470013177653E-4</v>
      </c>
      <c r="R72" s="401"/>
      <c r="U72" s="161"/>
    </row>
    <row r="73" spans="1:21" x14ac:dyDescent="0.2">
      <c r="A73" s="29" t="s">
        <v>2</v>
      </c>
      <c r="B73" s="29" t="s">
        <v>0</v>
      </c>
      <c r="C73" s="10" t="s">
        <v>464</v>
      </c>
      <c r="D73" s="216">
        <v>165</v>
      </c>
      <c r="E73" s="175">
        <v>9.6237969999999999E-3</v>
      </c>
      <c r="F73" s="175">
        <v>1</v>
      </c>
      <c r="G73" s="216">
        <v>93</v>
      </c>
      <c r="H73" s="175">
        <v>5.4243219999999997E-3</v>
      </c>
      <c r="I73" s="175">
        <v>1</v>
      </c>
      <c r="J73" s="216">
        <v>263</v>
      </c>
      <c r="K73" s="175">
        <v>1.5339749E-2</v>
      </c>
      <c r="L73" s="175">
        <v>1</v>
      </c>
      <c r="M73" s="216">
        <v>691</v>
      </c>
      <c r="N73" s="175">
        <v>4.0303295000000003E-2</v>
      </c>
      <c r="O73" s="175">
        <v>1</v>
      </c>
      <c r="P73" s="216">
        <v>0</v>
      </c>
      <c r="Q73" s="175">
        <v>0</v>
      </c>
      <c r="R73" s="175">
        <v>0</v>
      </c>
    </row>
    <row r="74" spans="1:21" x14ac:dyDescent="0.2">
      <c r="A74" s="267" t="s">
        <v>2</v>
      </c>
      <c r="B74" s="267" t="s">
        <v>6</v>
      </c>
      <c r="C74" s="267" t="s">
        <v>7</v>
      </c>
      <c r="D74" s="392">
        <v>184</v>
      </c>
      <c r="E74" s="393">
        <v>6.5211230000000002E-3</v>
      </c>
      <c r="F74" s="393">
        <v>1</v>
      </c>
      <c r="G74" s="392">
        <v>24</v>
      </c>
      <c r="H74" s="393">
        <v>8.5058099999999999E-4</v>
      </c>
      <c r="I74" s="393">
        <v>0.54166666699999999</v>
      </c>
      <c r="J74" s="392">
        <v>678</v>
      </c>
      <c r="K74" s="393">
        <v>2.4028919999999999E-2</v>
      </c>
      <c r="L74" s="393">
        <v>0.438053097</v>
      </c>
      <c r="M74" s="392">
        <v>1051</v>
      </c>
      <c r="N74" s="393">
        <v>3.7248370000000003E-2</v>
      </c>
      <c r="O74" s="393">
        <v>0.74785918200000001</v>
      </c>
      <c r="P74" s="392">
        <v>0</v>
      </c>
      <c r="Q74" s="393">
        <v>0</v>
      </c>
      <c r="R74" s="393">
        <v>0</v>
      </c>
    </row>
    <row r="75" spans="1:21" x14ac:dyDescent="0.2">
      <c r="A75" s="267" t="s">
        <v>2</v>
      </c>
      <c r="B75" s="267" t="s">
        <v>8</v>
      </c>
      <c r="C75" s="26" t="s">
        <v>319</v>
      </c>
      <c r="D75" s="392">
        <v>262</v>
      </c>
      <c r="E75" s="393">
        <v>5.646552E-3</v>
      </c>
      <c r="F75" s="393">
        <v>0.110687023</v>
      </c>
      <c r="G75" s="392">
        <v>195</v>
      </c>
      <c r="H75" s="393">
        <v>4.2025860000000003E-3</v>
      </c>
      <c r="I75" s="393">
        <v>9.2307691999999997E-2</v>
      </c>
      <c r="J75" s="392">
        <v>388</v>
      </c>
      <c r="K75" s="393">
        <v>8.3620689999999998E-3</v>
      </c>
      <c r="L75" s="393">
        <v>0.82216494799999995</v>
      </c>
      <c r="M75" s="392">
        <v>1813</v>
      </c>
      <c r="N75" s="393">
        <v>3.9073275999999997E-2</v>
      </c>
      <c r="O75" s="393">
        <v>4.6332046000000002E-2</v>
      </c>
      <c r="P75" s="392">
        <v>0</v>
      </c>
      <c r="Q75" s="393">
        <v>0</v>
      </c>
      <c r="R75" s="393">
        <v>0</v>
      </c>
    </row>
    <row r="76" spans="1:21" x14ac:dyDescent="0.2">
      <c r="A76" s="267" t="s">
        <v>2</v>
      </c>
      <c r="B76" s="267" t="s">
        <v>10</v>
      </c>
      <c r="C76" s="267" t="s">
        <v>194</v>
      </c>
      <c r="D76" s="392">
        <v>20</v>
      </c>
      <c r="E76" s="393">
        <v>1.039447E-3</v>
      </c>
      <c r="F76" s="393">
        <v>0</v>
      </c>
      <c r="G76" s="392">
        <v>19</v>
      </c>
      <c r="H76" s="393">
        <v>9.8747500000000003E-4</v>
      </c>
      <c r="I76" s="393">
        <v>0</v>
      </c>
      <c r="J76" s="392">
        <v>165</v>
      </c>
      <c r="K76" s="393">
        <v>8.5754379999999995E-3</v>
      </c>
      <c r="L76" s="393">
        <v>0</v>
      </c>
      <c r="M76" s="392">
        <v>812</v>
      </c>
      <c r="N76" s="393">
        <v>4.2201548999999998E-2</v>
      </c>
      <c r="O76" s="393">
        <v>0</v>
      </c>
      <c r="P76" s="392">
        <v>0</v>
      </c>
      <c r="Q76" s="393">
        <v>0</v>
      </c>
      <c r="R76" s="393">
        <v>0</v>
      </c>
    </row>
    <row r="77" spans="1:21" x14ac:dyDescent="0.2">
      <c r="A77" s="26" t="s">
        <v>2</v>
      </c>
      <c r="B77" s="267" t="s">
        <v>14</v>
      </c>
      <c r="C77" s="26" t="s">
        <v>397</v>
      </c>
      <c r="D77" s="392">
        <v>219</v>
      </c>
      <c r="E77" s="393">
        <v>5.9880239999999998E-3</v>
      </c>
      <c r="F77" s="393">
        <v>9.1324200999999994E-2</v>
      </c>
      <c r="G77" s="392">
        <v>91</v>
      </c>
      <c r="H77" s="393">
        <v>2.4881740000000001E-3</v>
      </c>
      <c r="I77" s="393">
        <v>3.2967033E-2</v>
      </c>
      <c r="J77" s="392">
        <v>309</v>
      </c>
      <c r="K77" s="393">
        <v>8.4488559999999994E-3</v>
      </c>
      <c r="L77" s="393">
        <v>0.61488673100000002</v>
      </c>
      <c r="M77" s="392">
        <v>240</v>
      </c>
      <c r="N77" s="393">
        <v>6.5622179999999999E-3</v>
      </c>
      <c r="O77" s="393">
        <v>0.35416666699999999</v>
      </c>
      <c r="P77" s="392">
        <v>0</v>
      </c>
      <c r="Q77" s="393">
        <v>0</v>
      </c>
      <c r="R77" s="393">
        <v>0</v>
      </c>
    </row>
    <row r="78" spans="1:21" x14ac:dyDescent="0.2">
      <c r="A78" s="267" t="s">
        <v>2</v>
      </c>
      <c r="B78" s="267" t="s">
        <v>17</v>
      </c>
      <c r="C78" s="26" t="s">
        <v>196</v>
      </c>
      <c r="D78" s="392">
        <v>331</v>
      </c>
      <c r="E78" s="393">
        <v>1.7759416E-2</v>
      </c>
      <c r="F78" s="393">
        <v>1</v>
      </c>
      <c r="G78" s="392">
        <v>27</v>
      </c>
      <c r="H78" s="393">
        <v>1.4486530000000001E-3</v>
      </c>
      <c r="I78" s="393">
        <v>1</v>
      </c>
      <c r="J78" s="392">
        <v>1681</v>
      </c>
      <c r="K78" s="393">
        <v>9.0192080999999993E-2</v>
      </c>
      <c r="L78" s="393">
        <v>1</v>
      </c>
      <c r="M78" s="392">
        <v>1236</v>
      </c>
      <c r="N78" s="393">
        <v>6.6316128000000002E-2</v>
      </c>
      <c r="O78" s="393">
        <v>1</v>
      </c>
      <c r="P78" s="392">
        <v>0</v>
      </c>
      <c r="Q78" s="393">
        <v>0</v>
      </c>
      <c r="R78" s="393">
        <v>0</v>
      </c>
    </row>
    <row r="79" spans="1:21" x14ac:dyDescent="0.2">
      <c r="A79" s="267" t="s">
        <v>2</v>
      </c>
      <c r="B79" s="267" t="s">
        <v>18</v>
      </c>
      <c r="C79" s="26" t="s">
        <v>332</v>
      </c>
      <c r="D79" s="392">
        <v>0</v>
      </c>
      <c r="E79" s="393">
        <v>0</v>
      </c>
      <c r="F79" s="393">
        <v>0</v>
      </c>
      <c r="G79" s="392">
        <v>0</v>
      </c>
      <c r="H79" s="393">
        <v>0</v>
      </c>
      <c r="I79" s="393">
        <v>0</v>
      </c>
      <c r="J79" s="392">
        <v>9249</v>
      </c>
      <c r="K79" s="393">
        <v>1</v>
      </c>
      <c r="L79" s="393">
        <v>1</v>
      </c>
      <c r="M79" s="392">
        <v>0</v>
      </c>
      <c r="N79" s="393">
        <v>0</v>
      </c>
      <c r="O79" s="393">
        <v>0</v>
      </c>
      <c r="P79" s="392">
        <v>0</v>
      </c>
      <c r="Q79" s="393">
        <v>0</v>
      </c>
      <c r="R79" s="393">
        <v>0</v>
      </c>
    </row>
    <row r="80" spans="1:21" ht="13.5" thickBot="1" x14ac:dyDescent="0.25">
      <c r="A80" s="270" t="s">
        <v>2</v>
      </c>
      <c r="B80" s="270" t="s">
        <v>253</v>
      </c>
      <c r="C80" s="423" t="s">
        <v>534</v>
      </c>
      <c r="D80" s="398">
        <v>48</v>
      </c>
      <c r="E80" s="399">
        <v>3.778338E-3</v>
      </c>
      <c r="F80" s="399">
        <v>0</v>
      </c>
      <c r="G80" s="398">
        <v>8</v>
      </c>
      <c r="H80" s="399">
        <v>6.29723E-4</v>
      </c>
      <c r="I80" s="399">
        <v>0</v>
      </c>
      <c r="J80" s="398">
        <v>206</v>
      </c>
      <c r="K80" s="399">
        <v>1.6215364999999999E-2</v>
      </c>
      <c r="L80" s="399">
        <v>0</v>
      </c>
      <c r="M80" s="398">
        <v>499</v>
      </c>
      <c r="N80" s="399">
        <v>3.9278966999999998E-2</v>
      </c>
      <c r="O80" s="399">
        <v>0</v>
      </c>
      <c r="P80" s="398">
        <v>18</v>
      </c>
      <c r="Q80" s="399">
        <v>1.416877E-3</v>
      </c>
      <c r="R80" s="399">
        <v>0</v>
      </c>
    </row>
    <row r="81" spans="1:21" s="391" customFormat="1" ht="21.75" customHeight="1" thickTop="1" x14ac:dyDescent="0.2">
      <c r="A81" s="809" t="s">
        <v>146</v>
      </c>
      <c r="B81" s="810"/>
      <c r="C81" s="810"/>
      <c r="D81" s="400">
        <v>1229</v>
      </c>
      <c r="E81" s="401">
        <v>6.5314668962511823E-3</v>
      </c>
      <c r="F81" s="401">
        <v>0.5931651749389748</v>
      </c>
      <c r="G81" s="400">
        <v>457</v>
      </c>
      <c r="H81" s="401">
        <v>2.4287065676051995E-3</v>
      </c>
      <c r="I81" s="401">
        <v>0.33698030634573306</v>
      </c>
      <c r="J81" s="400">
        <v>12939</v>
      </c>
      <c r="K81" s="401">
        <v>6.8763751155894268E-2</v>
      </c>
      <c r="L81" s="401">
        <v>0.92735141819305977</v>
      </c>
      <c r="M81" s="400">
        <v>6342</v>
      </c>
      <c r="N81" s="401">
        <v>3.3704282388954433E-2</v>
      </c>
      <c r="O81" s="401">
        <v>0.45443077893409017</v>
      </c>
      <c r="P81" s="400">
        <v>18</v>
      </c>
      <c r="Q81" s="401">
        <v>9.5660214916616176E-5</v>
      </c>
      <c r="R81" s="401">
        <v>0</v>
      </c>
      <c r="U81" s="161"/>
    </row>
    <row r="82" spans="1:21" x14ac:dyDescent="0.2">
      <c r="A82" s="267" t="s">
        <v>12</v>
      </c>
      <c r="B82" s="267" t="s">
        <v>11</v>
      </c>
      <c r="C82" s="26" t="s">
        <v>465</v>
      </c>
      <c r="D82" s="392">
        <v>75</v>
      </c>
      <c r="E82" s="393">
        <v>1.4381592E-2</v>
      </c>
      <c r="F82" s="393">
        <v>0</v>
      </c>
      <c r="G82" s="392">
        <v>60</v>
      </c>
      <c r="H82" s="393">
        <v>1.1505273E-2</v>
      </c>
      <c r="I82" s="393">
        <v>0</v>
      </c>
      <c r="J82" s="392">
        <v>354</v>
      </c>
      <c r="K82" s="393">
        <v>6.7881111999999993E-2</v>
      </c>
      <c r="L82" s="393">
        <v>0</v>
      </c>
      <c r="M82" s="392">
        <v>144</v>
      </c>
      <c r="N82" s="393">
        <v>2.7612655999999999E-2</v>
      </c>
      <c r="O82" s="393">
        <v>0</v>
      </c>
      <c r="P82" s="392">
        <v>0</v>
      </c>
      <c r="Q82" s="393">
        <v>0</v>
      </c>
      <c r="R82" s="393">
        <v>0</v>
      </c>
    </row>
    <row r="83" spans="1:21" x14ac:dyDescent="0.2">
      <c r="A83" s="267" t="s">
        <v>12</v>
      </c>
      <c r="B83" s="267" t="s">
        <v>89</v>
      </c>
      <c r="C83" s="26" t="s">
        <v>466</v>
      </c>
      <c r="D83" s="392">
        <v>134</v>
      </c>
      <c r="E83" s="393">
        <v>1.4689761000000001E-2</v>
      </c>
      <c r="F83" s="393">
        <v>0</v>
      </c>
      <c r="G83" s="392">
        <v>45</v>
      </c>
      <c r="H83" s="393">
        <v>4.9331289999999996E-3</v>
      </c>
      <c r="I83" s="393">
        <v>0</v>
      </c>
      <c r="J83" s="392">
        <v>202</v>
      </c>
      <c r="K83" s="393">
        <v>2.2144266999999999E-2</v>
      </c>
      <c r="L83" s="393">
        <v>0</v>
      </c>
      <c r="M83" s="392">
        <v>1054</v>
      </c>
      <c r="N83" s="393">
        <v>0.115544837</v>
      </c>
      <c r="O83" s="393">
        <v>0</v>
      </c>
      <c r="P83" s="392">
        <v>0</v>
      </c>
      <c r="Q83" s="393">
        <v>0</v>
      </c>
      <c r="R83" s="393">
        <v>0</v>
      </c>
    </row>
    <row r="84" spans="1:21" ht="13.5" thickBot="1" x14ac:dyDescent="0.25">
      <c r="A84" s="30" t="s">
        <v>12</v>
      </c>
      <c r="B84" s="30" t="s">
        <v>105</v>
      </c>
      <c r="C84" s="28" t="s">
        <v>467</v>
      </c>
      <c r="D84" s="395">
        <v>653</v>
      </c>
      <c r="E84" s="178">
        <v>1.2827061000000001E-2</v>
      </c>
      <c r="F84" s="178">
        <v>0.59877488499999998</v>
      </c>
      <c r="G84" s="395">
        <v>331</v>
      </c>
      <c r="H84" s="178">
        <v>6.5019250000000004E-3</v>
      </c>
      <c r="I84" s="178">
        <v>0.64350453200000002</v>
      </c>
      <c r="J84" s="395">
        <v>647</v>
      </c>
      <c r="K84" s="178">
        <v>1.2709201E-2</v>
      </c>
      <c r="L84" s="178">
        <v>0.82225656899999999</v>
      </c>
      <c r="M84" s="395">
        <v>2698</v>
      </c>
      <c r="N84" s="178">
        <v>5.2997563999999997E-2</v>
      </c>
      <c r="O84" s="178">
        <v>0.32765011100000002</v>
      </c>
      <c r="P84" s="395">
        <v>0</v>
      </c>
      <c r="Q84" s="178">
        <v>0</v>
      </c>
      <c r="R84" s="178">
        <v>0</v>
      </c>
    </row>
    <row r="85" spans="1:21" s="391" customFormat="1" ht="21.75" customHeight="1" thickTop="1" thickBot="1" x14ac:dyDescent="0.25">
      <c r="A85" s="807" t="s">
        <v>147</v>
      </c>
      <c r="B85" s="808"/>
      <c r="C85" s="808"/>
      <c r="D85" s="402">
        <v>862</v>
      </c>
      <c r="E85" s="403">
        <v>1.3211740363246226E-2</v>
      </c>
      <c r="F85" s="403">
        <v>0.45359628770301624</v>
      </c>
      <c r="G85" s="402">
        <v>436</v>
      </c>
      <c r="H85" s="403">
        <v>6.6825044064679285E-3</v>
      </c>
      <c r="I85" s="403">
        <v>0.48853211009174313</v>
      </c>
      <c r="J85" s="402">
        <v>1203</v>
      </c>
      <c r="K85" s="403">
        <v>1.8438194497662656E-2</v>
      </c>
      <c r="L85" s="403">
        <v>0.44222776392352453</v>
      </c>
      <c r="M85" s="402">
        <v>3896</v>
      </c>
      <c r="N85" s="403">
        <v>5.9713387999080388E-2</v>
      </c>
      <c r="O85" s="403">
        <v>0.2268993839835729</v>
      </c>
      <c r="P85" s="402">
        <v>0</v>
      </c>
      <c r="Q85" s="403">
        <v>0</v>
      </c>
      <c r="R85" s="403">
        <v>0</v>
      </c>
    </row>
    <row r="86" spans="1:21" ht="13.5" thickTop="1" x14ac:dyDescent="0.2">
      <c r="A86" s="690" t="s">
        <v>121</v>
      </c>
      <c r="B86" s="691"/>
      <c r="C86" s="691"/>
      <c r="D86" s="404">
        <v>15786</v>
      </c>
      <c r="E86" s="363">
        <v>9.0690990000000006E-3</v>
      </c>
      <c r="F86" s="363">
        <v>0.46452552899999999</v>
      </c>
      <c r="G86" s="404">
        <v>4453</v>
      </c>
      <c r="H86" s="363">
        <v>2.5582600000000001E-3</v>
      </c>
      <c r="I86" s="363">
        <v>0.40601841500000002</v>
      </c>
      <c r="J86" s="404">
        <v>115065</v>
      </c>
      <c r="K86" s="363">
        <v>6.6105148000000002E-2</v>
      </c>
      <c r="L86" s="363">
        <v>0.80614435299999998</v>
      </c>
      <c r="M86" s="404">
        <v>91818</v>
      </c>
      <c r="N86" s="363">
        <v>5.2749684999999998E-2</v>
      </c>
      <c r="O86" s="363">
        <v>0.37885817599999999</v>
      </c>
      <c r="P86" s="404">
        <v>1472</v>
      </c>
      <c r="Q86" s="363">
        <v>8.4566800000000005E-4</v>
      </c>
      <c r="R86" s="363">
        <v>0.82880434800000002</v>
      </c>
    </row>
    <row r="87" spans="1:21" x14ac:dyDescent="0.2">
      <c r="A87" s="22" t="s">
        <v>479</v>
      </c>
      <c r="B87" s="1"/>
      <c r="C87" s="1"/>
      <c r="D87" s="12"/>
      <c r="E87" s="12"/>
      <c r="F87" s="12"/>
      <c r="G87" s="12"/>
      <c r="H87" s="12"/>
      <c r="I87" s="12"/>
      <c r="J87" s="12"/>
      <c r="K87" s="12"/>
      <c r="L87" s="12"/>
    </row>
    <row r="89" spans="1:21" s="345" customFormat="1" ht="11.25" x14ac:dyDescent="0.2">
      <c r="A89" s="292"/>
      <c r="B89" s="1"/>
      <c r="C89" s="1"/>
      <c r="D89" s="7"/>
      <c r="E89" s="292"/>
      <c r="F89" s="1"/>
      <c r="G89" s="1"/>
      <c r="H89" s="1"/>
      <c r="I89" s="1"/>
      <c r="J89" s="1"/>
      <c r="K89" s="1"/>
      <c r="L89" s="1"/>
      <c r="M89" s="1"/>
      <c r="N89" s="1"/>
      <c r="O89" s="1"/>
      <c r="P89" s="1"/>
      <c r="Q89" s="1"/>
      <c r="R89" s="1"/>
    </row>
    <row r="90" spans="1:21" s="345" customFormat="1" ht="11.25" x14ac:dyDescent="0.2">
      <c r="A90" s="292"/>
      <c r="B90" s="1"/>
      <c r="C90" s="1"/>
      <c r="D90" s="7"/>
      <c r="E90" s="292"/>
      <c r="F90" s="1"/>
      <c r="G90" s="1"/>
      <c r="H90" s="1"/>
      <c r="I90" s="1"/>
      <c r="J90" s="1"/>
      <c r="K90" s="1"/>
      <c r="L90" s="1"/>
      <c r="M90" s="1"/>
      <c r="N90" s="1"/>
      <c r="O90" s="1"/>
      <c r="P90" s="1"/>
      <c r="Q90" s="1"/>
      <c r="R90" s="1"/>
    </row>
    <row r="91" spans="1:21" s="345" customFormat="1" ht="11.25" x14ac:dyDescent="0.2">
      <c r="A91" s="292"/>
      <c r="B91" s="1"/>
      <c r="C91" s="1"/>
      <c r="D91" s="7"/>
      <c r="E91" s="292"/>
      <c r="F91" s="1"/>
      <c r="G91" s="1"/>
      <c r="H91" s="1"/>
      <c r="I91" s="1"/>
      <c r="J91" s="1"/>
      <c r="K91" s="1"/>
      <c r="L91" s="1"/>
      <c r="M91" s="1"/>
      <c r="N91" s="1"/>
      <c r="O91" s="1"/>
      <c r="P91" s="1"/>
      <c r="Q91" s="1"/>
      <c r="R91" s="1"/>
    </row>
    <row r="92" spans="1:21" s="345" customFormat="1" ht="11.25" x14ac:dyDescent="0.2">
      <c r="A92" s="292"/>
      <c r="B92" s="1"/>
      <c r="C92" s="1"/>
      <c r="D92" s="7"/>
      <c r="E92" s="292"/>
      <c r="F92" s="1"/>
      <c r="G92" s="1"/>
      <c r="H92" s="1"/>
      <c r="I92" s="1"/>
      <c r="J92" s="1"/>
      <c r="K92" s="1"/>
      <c r="L92" s="1"/>
      <c r="M92" s="1"/>
      <c r="N92" s="1"/>
      <c r="O92" s="1"/>
      <c r="P92" s="1"/>
      <c r="Q92" s="1"/>
      <c r="R92" s="1"/>
    </row>
    <row r="93" spans="1:21" s="345" customFormat="1" ht="11.25" x14ac:dyDescent="0.2">
      <c r="A93" s="292"/>
      <c r="B93" s="1"/>
      <c r="C93" s="1"/>
      <c r="D93" s="7"/>
      <c r="E93" s="292"/>
      <c r="F93" s="1"/>
      <c r="G93" s="1"/>
      <c r="H93" s="1"/>
      <c r="I93" s="1"/>
      <c r="J93" s="1"/>
      <c r="K93" s="1"/>
      <c r="L93" s="1"/>
      <c r="M93" s="1"/>
      <c r="N93" s="1"/>
      <c r="O93" s="1"/>
      <c r="P93" s="1"/>
      <c r="Q93" s="1"/>
      <c r="R93" s="1"/>
    </row>
    <row r="94" spans="1:21" s="345" customFormat="1" ht="11.25" x14ac:dyDescent="0.2">
      <c r="A94" s="292"/>
      <c r="B94" s="1"/>
      <c r="C94" s="1"/>
      <c r="D94" s="7"/>
      <c r="E94" s="292"/>
      <c r="F94" s="1"/>
      <c r="G94" s="1"/>
      <c r="H94" s="1"/>
      <c r="I94" s="1"/>
      <c r="J94" s="1"/>
      <c r="K94" s="1"/>
      <c r="L94" s="1"/>
      <c r="M94" s="1"/>
      <c r="N94" s="1"/>
      <c r="O94" s="1"/>
      <c r="P94" s="1"/>
      <c r="Q94" s="1"/>
      <c r="R94" s="1"/>
    </row>
    <row r="95" spans="1:21" s="345" customFormat="1" ht="11.25" x14ac:dyDescent="0.2">
      <c r="A95" s="292"/>
      <c r="B95" s="1"/>
      <c r="C95" s="1"/>
      <c r="D95" s="7"/>
      <c r="E95" s="292"/>
      <c r="F95" s="1"/>
      <c r="G95" s="1"/>
      <c r="H95" s="1"/>
      <c r="I95" s="1"/>
      <c r="J95" s="1"/>
      <c r="K95" s="1"/>
      <c r="L95" s="1"/>
      <c r="M95" s="1"/>
      <c r="N95" s="1"/>
      <c r="O95" s="1"/>
      <c r="P95" s="1"/>
      <c r="Q95" s="1"/>
      <c r="R95" s="1"/>
    </row>
    <row r="96" spans="1:21" s="345" customFormat="1" ht="11.25" x14ac:dyDescent="0.2">
      <c r="A96" s="292"/>
      <c r="B96" s="1"/>
      <c r="C96" s="1"/>
      <c r="D96" s="7"/>
      <c r="E96" s="1"/>
      <c r="F96" s="1"/>
      <c r="G96" s="1"/>
      <c r="H96" s="1"/>
      <c r="I96" s="1"/>
      <c r="J96" s="1"/>
      <c r="K96" s="1"/>
      <c r="L96" s="1"/>
      <c r="M96" s="1"/>
      <c r="N96" s="1"/>
      <c r="O96" s="1"/>
      <c r="P96" s="1"/>
      <c r="Q96" s="1"/>
      <c r="R96" s="1"/>
    </row>
    <row r="97" spans="4:18" s="345" customFormat="1" ht="11.25" x14ac:dyDescent="0.2">
      <c r="D97" s="7"/>
      <c r="E97" s="1"/>
      <c r="F97" s="1"/>
      <c r="G97" s="1"/>
      <c r="H97" s="1"/>
      <c r="I97" s="1"/>
      <c r="J97" s="1"/>
      <c r="K97" s="1"/>
      <c r="L97" s="1"/>
      <c r="M97" s="1"/>
      <c r="N97" s="1"/>
      <c r="O97" s="1"/>
      <c r="P97" s="1"/>
      <c r="Q97" s="1"/>
      <c r="R97" s="1"/>
    </row>
    <row r="98" spans="4:18" s="345" customFormat="1" ht="11.25" x14ac:dyDescent="0.2">
      <c r="D98" s="7"/>
      <c r="E98" s="1"/>
      <c r="F98" s="1"/>
      <c r="G98" s="1"/>
      <c r="H98" s="1"/>
      <c r="I98" s="1"/>
      <c r="J98" s="1"/>
      <c r="K98" s="1"/>
      <c r="L98" s="1"/>
      <c r="M98" s="1"/>
      <c r="N98" s="1"/>
      <c r="O98" s="1"/>
      <c r="P98" s="1"/>
      <c r="Q98" s="1"/>
      <c r="R98" s="1"/>
    </row>
    <row r="99" spans="4:18" s="345" customFormat="1" ht="11.25" x14ac:dyDescent="0.2">
      <c r="D99" s="7"/>
      <c r="E99" s="1"/>
      <c r="F99" s="1"/>
      <c r="G99" s="1"/>
      <c r="H99" s="1"/>
      <c r="I99" s="1"/>
      <c r="J99" s="1"/>
      <c r="K99" s="1"/>
      <c r="L99" s="1"/>
      <c r="M99" s="1"/>
      <c r="N99" s="1"/>
      <c r="O99" s="1"/>
      <c r="P99" s="1"/>
      <c r="Q99" s="1"/>
      <c r="R99" s="1"/>
    </row>
    <row r="100" spans="4:18" s="345" customFormat="1" ht="11.25" x14ac:dyDescent="0.2">
      <c r="D100" s="7"/>
      <c r="E100" s="1"/>
      <c r="F100" s="1"/>
      <c r="G100" s="1"/>
      <c r="H100" s="1"/>
      <c r="I100" s="1"/>
      <c r="J100" s="1"/>
      <c r="K100" s="1"/>
      <c r="L100" s="1"/>
      <c r="M100" s="1"/>
      <c r="N100" s="1"/>
      <c r="O100" s="1"/>
      <c r="P100" s="1"/>
      <c r="Q100" s="1"/>
      <c r="R100" s="1"/>
    </row>
    <row r="101" spans="4:18" s="345" customFormat="1" ht="11.25" x14ac:dyDescent="0.2">
      <c r="D101" s="7"/>
      <c r="E101" s="1"/>
      <c r="F101" s="1"/>
      <c r="G101" s="1"/>
      <c r="H101" s="1"/>
      <c r="I101" s="1"/>
      <c r="J101" s="1"/>
      <c r="K101" s="1"/>
      <c r="L101" s="1"/>
      <c r="M101" s="1"/>
      <c r="N101" s="1"/>
      <c r="O101" s="1"/>
      <c r="P101" s="1"/>
      <c r="Q101" s="1"/>
      <c r="R101" s="1"/>
    </row>
    <row r="102" spans="4:18" s="345" customFormat="1" ht="11.25" x14ac:dyDescent="0.2">
      <c r="D102" s="7"/>
      <c r="E102" s="1"/>
      <c r="F102" s="1"/>
      <c r="G102" s="1"/>
      <c r="H102" s="1"/>
      <c r="I102" s="1"/>
      <c r="J102" s="1"/>
      <c r="K102" s="1"/>
      <c r="L102" s="1"/>
      <c r="M102" s="1"/>
      <c r="N102" s="1"/>
      <c r="O102" s="1"/>
      <c r="P102" s="1"/>
      <c r="Q102" s="1"/>
      <c r="R102" s="1"/>
    </row>
    <row r="103" spans="4:18" s="345" customFormat="1" ht="11.25" x14ac:dyDescent="0.2">
      <c r="D103" s="7"/>
      <c r="E103" s="1"/>
      <c r="F103" s="1"/>
      <c r="G103" s="1"/>
      <c r="H103" s="1"/>
      <c r="I103" s="1"/>
      <c r="J103" s="1"/>
      <c r="K103" s="1"/>
      <c r="L103" s="1"/>
      <c r="M103" s="1"/>
      <c r="N103" s="1"/>
      <c r="O103" s="1"/>
      <c r="P103" s="1"/>
      <c r="Q103" s="1"/>
      <c r="R103" s="1"/>
    </row>
  </sheetData>
  <mergeCells count="17">
    <mergeCell ref="A64:C64"/>
    <mergeCell ref="A72:C72"/>
    <mergeCell ref="A81:C81"/>
    <mergeCell ref="A85:C85"/>
    <mergeCell ref="A86:C86"/>
    <mergeCell ref="M1:O1"/>
    <mergeCell ref="P1:R1"/>
    <mergeCell ref="A17:C17"/>
    <mergeCell ref="A24:C24"/>
    <mergeCell ref="A35:C35"/>
    <mergeCell ref="G1:I1"/>
    <mergeCell ref="J1:L1"/>
    <mergeCell ref="A44:C44"/>
    <mergeCell ref="A1:A2"/>
    <mergeCell ref="B1:B2"/>
    <mergeCell ref="C1:C2"/>
    <mergeCell ref="D1:F1"/>
  </mergeCells>
  <pageMargins left="3.937007874015748E-2" right="3.937007874015748E-2" top="0.59055118110236227" bottom="0.39370078740157483" header="0.19685039370078741" footer="0.19685039370078741"/>
  <pageSetup paperSize="9" scale="96" orientation="landscape" r:id="rId1"/>
  <headerFooter>
    <oddHeader>&amp;C&amp;"Arial,Gras"&amp;12&amp;UANNEXE 8.c&amp;U : PMSI SSR - Année 2017 - Répartition des journées réalisées par Catégorie majeure - Adultes - CM 16 à 27</oddHeader>
    <oddFooter>&amp;C&amp;8Soins de suite et de réadaptation (SSR) - Bilan PMSI 2017</oddFooter>
  </headerFooter>
  <rowBreaks count="2" manualBreakCount="2">
    <brk id="35" max="17" man="1"/>
    <brk id="64" max="16383"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sheetPr>
  <dimension ref="A1:R32"/>
  <sheetViews>
    <sheetView topLeftCell="A25" workbookViewId="0">
      <selection activeCell="V72" sqref="V72"/>
    </sheetView>
  </sheetViews>
  <sheetFormatPr baseColWidth="10" defaultColWidth="11.42578125" defaultRowHeight="12.75" x14ac:dyDescent="0.2"/>
  <cols>
    <col min="1" max="1" width="2.85546875" style="308" customWidth="1"/>
    <col min="2" max="2" width="7.5703125" style="308" customWidth="1"/>
    <col min="3" max="3" width="21.140625" style="308" customWidth="1"/>
    <col min="4" max="4" width="8.140625" style="197" customWidth="1"/>
    <col min="5" max="5" width="7.28515625" style="308" customWidth="1"/>
    <col min="6" max="6" width="8.85546875" style="308" customWidth="1"/>
    <col min="7" max="7" width="8.140625" style="308" customWidth="1"/>
    <col min="8" max="8" width="7.28515625" style="308" customWidth="1"/>
    <col min="9" max="9" width="8.85546875" style="308" customWidth="1"/>
    <col min="10" max="10" width="8.140625" style="308" customWidth="1"/>
    <col min="11" max="11" width="7.28515625" style="308" customWidth="1"/>
    <col min="12" max="12" width="8.85546875" style="308" customWidth="1"/>
    <col min="13" max="13" width="8.140625" style="308" customWidth="1"/>
    <col min="14" max="14" width="7.28515625" style="308" customWidth="1"/>
    <col min="15" max="15" width="8.85546875" style="308" customWidth="1"/>
    <col min="16" max="16" width="8.140625" style="308" customWidth="1"/>
    <col min="17" max="17" width="7.28515625" style="308" customWidth="1"/>
    <col min="18" max="18" width="8.85546875" style="308" customWidth="1"/>
    <col min="19" max="16384" width="11.42578125" style="161"/>
  </cols>
  <sheetData>
    <row r="1" spans="1:18" s="381" customFormat="1" ht="46.5" customHeight="1" x14ac:dyDescent="0.2">
      <c r="A1" s="659" t="s">
        <v>112</v>
      </c>
      <c r="B1" s="659" t="s">
        <v>113</v>
      </c>
      <c r="C1" s="659" t="s">
        <v>114</v>
      </c>
      <c r="D1" s="805" t="s">
        <v>430</v>
      </c>
      <c r="E1" s="806"/>
      <c r="F1" s="806"/>
      <c r="G1" s="805" t="s">
        <v>431</v>
      </c>
      <c r="H1" s="806"/>
      <c r="I1" s="806"/>
      <c r="J1" s="805" t="s">
        <v>432</v>
      </c>
      <c r="K1" s="806"/>
      <c r="L1" s="806"/>
      <c r="M1" s="805" t="s">
        <v>433</v>
      </c>
      <c r="N1" s="806"/>
      <c r="O1" s="806"/>
      <c r="P1" s="805" t="s">
        <v>434</v>
      </c>
      <c r="Q1" s="806"/>
      <c r="R1" s="806"/>
    </row>
    <row r="2" spans="1:18" ht="56.25" x14ac:dyDescent="0.2">
      <c r="A2" s="660"/>
      <c r="B2" s="660"/>
      <c r="C2" s="660"/>
      <c r="D2" s="378" t="s">
        <v>115</v>
      </c>
      <c r="E2" s="380" t="s">
        <v>235</v>
      </c>
      <c r="F2" s="379" t="s">
        <v>435</v>
      </c>
      <c r="G2" s="378" t="s">
        <v>115</v>
      </c>
      <c r="H2" s="380" t="s">
        <v>235</v>
      </c>
      <c r="I2" s="379" t="s">
        <v>435</v>
      </c>
      <c r="J2" s="378" t="s">
        <v>115</v>
      </c>
      <c r="K2" s="380" t="s">
        <v>235</v>
      </c>
      <c r="L2" s="379" t="s">
        <v>435</v>
      </c>
      <c r="M2" s="378" t="s">
        <v>115</v>
      </c>
      <c r="N2" s="380" t="s">
        <v>235</v>
      </c>
      <c r="O2" s="379" t="s">
        <v>435</v>
      </c>
      <c r="P2" s="378" t="s">
        <v>115</v>
      </c>
      <c r="Q2" s="380" t="s">
        <v>235</v>
      </c>
      <c r="R2" s="379" t="s">
        <v>435</v>
      </c>
    </row>
    <row r="3" spans="1:18" x14ac:dyDescent="0.2">
      <c r="A3" s="203" t="s">
        <v>21</v>
      </c>
      <c r="B3" s="205" t="s">
        <v>20</v>
      </c>
      <c r="C3" s="203" t="s">
        <v>165</v>
      </c>
      <c r="D3" s="383">
        <v>61</v>
      </c>
      <c r="E3" s="384">
        <v>0.20198675499999999</v>
      </c>
      <c r="F3" s="139">
        <v>0</v>
      </c>
      <c r="G3" s="383">
        <v>8</v>
      </c>
      <c r="H3" s="384">
        <v>2.6490066E-2</v>
      </c>
      <c r="I3" s="139">
        <v>0</v>
      </c>
      <c r="J3" s="383">
        <v>0</v>
      </c>
      <c r="K3" s="384">
        <v>0</v>
      </c>
      <c r="L3" s="139">
        <v>0</v>
      </c>
      <c r="M3" s="383">
        <v>0</v>
      </c>
      <c r="N3" s="384">
        <v>0</v>
      </c>
      <c r="O3" s="139">
        <v>0</v>
      </c>
      <c r="P3" s="383">
        <v>0</v>
      </c>
      <c r="Q3" s="384">
        <v>0</v>
      </c>
      <c r="R3" s="139">
        <v>0</v>
      </c>
    </row>
    <row r="4" spans="1:18" x14ac:dyDescent="0.2">
      <c r="A4" s="203" t="s">
        <v>21</v>
      </c>
      <c r="B4" s="203" t="s">
        <v>41</v>
      </c>
      <c r="C4" s="205" t="s">
        <v>448</v>
      </c>
      <c r="D4" s="383">
        <v>3834</v>
      </c>
      <c r="E4" s="384">
        <v>0.34895785899999998</v>
      </c>
      <c r="F4" s="139">
        <v>0.78429838299999999</v>
      </c>
      <c r="G4" s="383">
        <v>0</v>
      </c>
      <c r="H4" s="384">
        <v>0</v>
      </c>
      <c r="I4" s="139">
        <v>0</v>
      </c>
      <c r="J4" s="383">
        <v>113</v>
      </c>
      <c r="K4" s="384">
        <v>1.0284882E-2</v>
      </c>
      <c r="L4" s="139">
        <v>0.39823008799999998</v>
      </c>
      <c r="M4" s="383">
        <v>248</v>
      </c>
      <c r="N4" s="384">
        <v>2.2572130999999999E-2</v>
      </c>
      <c r="O4" s="139">
        <v>0.60483871</v>
      </c>
      <c r="P4" s="383">
        <v>102</v>
      </c>
      <c r="Q4" s="384">
        <v>9.2836989999999994E-3</v>
      </c>
      <c r="R4" s="139">
        <v>0.10784313700000001</v>
      </c>
    </row>
    <row r="5" spans="1:18" x14ac:dyDescent="0.2">
      <c r="A5" s="203" t="s">
        <v>21</v>
      </c>
      <c r="B5" s="203" t="s">
        <v>42</v>
      </c>
      <c r="C5" s="205" t="s">
        <v>402</v>
      </c>
      <c r="D5" s="383">
        <v>1388</v>
      </c>
      <c r="E5" s="384">
        <v>0.16007380900000001</v>
      </c>
      <c r="F5" s="139">
        <v>1</v>
      </c>
      <c r="G5" s="383">
        <v>0</v>
      </c>
      <c r="H5" s="384">
        <v>0</v>
      </c>
      <c r="I5" s="139">
        <v>0</v>
      </c>
      <c r="J5" s="383">
        <v>0</v>
      </c>
      <c r="K5" s="384">
        <v>0</v>
      </c>
      <c r="L5" s="139">
        <v>0</v>
      </c>
      <c r="M5" s="383">
        <v>355</v>
      </c>
      <c r="N5" s="384">
        <v>4.0941067999999997E-2</v>
      </c>
      <c r="O5" s="139">
        <v>1</v>
      </c>
      <c r="P5" s="383">
        <v>0</v>
      </c>
      <c r="Q5" s="384">
        <v>0</v>
      </c>
      <c r="R5" s="139">
        <v>0</v>
      </c>
    </row>
    <row r="6" spans="1:18" x14ac:dyDescent="0.2">
      <c r="A6" s="203" t="s">
        <v>21</v>
      </c>
      <c r="B6" s="203" t="s">
        <v>45</v>
      </c>
      <c r="C6" s="203" t="s">
        <v>171</v>
      </c>
      <c r="D6" s="383">
        <v>0</v>
      </c>
      <c r="E6" s="384">
        <v>0</v>
      </c>
      <c r="F6" s="139">
        <v>0</v>
      </c>
      <c r="G6" s="383">
        <v>0</v>
      </c>
      <c r="H6" s="384">
        <v>0</v>
      </c>
      <c r="I6" s="139">
        <v>0</v>
      </c>
      <c r="J6" s="383">
        <v>0</v>
      </c>
      <c r="K6" s="384">
        <v>0</v>
      </c>
      <c r="L6" s="139">
        <v>0</v>
      </c>
      <c r="M6" s="383">
        <v>0</v>
      </c>
      <c r="N6" s="384">
        <v>0</v>
      </c>
      <c r="O6" s="139">
        <v>0</v>
      </c>
      <c r="P6" s="383">
        <v>0</v>
      </c>
      <c r="Q6" s="384">
        <v>0</v>
      </c>
      <c r="R6" s="139">
        <v>0</v>
      </c>
    </row>
    <row r="7" spans="1:18" x14ac:dyDescent="0.2">
      <c r="A7" s="205" t="s">
        <v>26</v>
      </c>
      <c r="B7" s="205" t="s">
        <v>46</v>
      </c>
      <c r="C7" s="206" t="s">
        <v>222</v>
      </c>
      <c r="D7" s="383">
        <v>319</v>
      </c>
      <c r="E7" s="384">
        <v>0.79551122200000002</v>
      </c>
      <c r="F7" s="139">
        <v>1</v>
      </c>
      <c r="G7" s="383">
        <v>0</v>
      </c>
      <c r="H7" s="384">
        <v>0</v>
      </c>
      <c r="I7" s="139">
        <v>0</v>
      </c>
      <c r="J7" s="383">
        <v>0</v>
      </c>
      <c r="K7" s="384">
        <v>0</v>
      </c>
      <c r="L7" s="139">
        <v>0</v>
      </c>
      <c r="M7" s="383">
        <v>0</v>
      </c>
      <c r="N7" s="384">
        <v>0</v>
      </c>
      <c r="O7" s="139">
        <v>0</v>
      </c>
      <c r="P7" s="383">
        <v>0</v>
      </c>
      <c r="Q7" s="384">
        <v>0</v>
      </c>
      <c r="R7" s="139">
        <v>0</v>
      </c>
    </row>
    <row r="8" spans="1:18" x14ac:dyDescent="0.2">
      <c r="A8" s="203" t="s">
        <v>34</v>
      </c>
      <c r="B8" s="203" t="s">
        <v>93</v>
      </c>
      <c r="C8" s="203" t="s">
        <v>175</v>
      </c>
      <c r="D8" s="383">
        <v>8501</v>
      </c>
      <c r="E8" s="384">
        <v>0.63223263399999996</v>
      </c>
      <c r="F8" s="139">
        <v>1</v>
      </c>
      <c r="G8" s="383">
        <v>1</v>
      </c>
      <c r="H8" s="384">
        <v>7.4371599999999998E-5</v>
      </c>
      <c r="I8" s="139">
        <v>1</v>
      </c>
      <c r="J8" s="383">
        <v>185</v>
      </c>
      <c r="K8" s="384">
        <v>1.3758739000000001E-2</v>
      </c>
      <c r="L8" s="139">
        <v>1</v>
      </c>
      <c r="M8" s="383">
        <v>80</v>
      </c>
      <c r="N8" s="384">
        <v>5.9497250000000003E-3</v>
      </c>
      <c r="O8" s="139">
        <v>1</v>
      </c>
      <c r="P8" s="383">
        <v>14</v>
      </c>
      <c r="Q8" s="384">
        <v>1.041202E-3</v>
      </c>
      <c r="R8" s="139">
        <v>1</v>
      </c>
    </row>
    <row r="9" spans="1:18" x14ac:dyDescent="0.2">
      <c r="A9" s="204" t="s">
        <v>85</v>
      </c>
      <c r="B9" s="204" t="s">
        <v>107</v>
      </c>
      <c r="C9" s="382" t="s">
        <v>237</v>
      </c>
      <c r="D9" s="383">
        <v>1117</v>
      </c>
      <c r="E9" s="384">
        <v>0.78551336100000002</v>
      </c>
      <c r="F9" s="139">
        <v>0</v>
      </c>
      <c r="G9" s="383">
        <v>0</v>
      </c>
      <c r="H9" s="384">
        <v>0</v>
      </c>
      <c r="I9" s="139">
        <v>0</v>
      </c>
      <c r="J9" s="383">
        <v>0</v>
      </c>
      <c r="K9" s="384">
        <v>0</v>
      </c>
      <c r="L9" s="139">
        <v>0</v>
      </c>
      <c r="M9" s="383">
        <v>0</v>
      </c>
      <c r="N9" s="384">
        <v>0</v>
      </c>
      <c r="O9" s="139">
        <v>0</v>
      </c>
      <c r="P9" s="383">
        <v>0</v>
      </c>
      <c r="Q9" s="384">
        <v>0</v>
      </c>
      <c r="R9" s="139">
        <v>0</v>
      </c>
    </row>
    <row r="10" spans="1:18" x14ac:dyDescent="0.2">
      <c r="A10" s="203" t="s">
        <v>53</v>
      </c>
      <c r="B10" s="203" t="s">
        <v>68</v>
      </c>
      <c r="C10" s="203" t="s">
        <v>164</v>
      </c>
      <c r="D10" s="383">
        <v>1221</v>
      </c>
      <c r="E10" s="384">
        <v>0.447580645</v>
      </c>
      <c r="F10" s="139">
        <v>1</v>
      </c>
      <c r="G10" s="383">
        <v>0</v>
      </c>
      <c r="H10" s="384">
        <v>0</v>
      </c>
      <c r="I10" s="139">
        <v>0</v>
      </c>
      <c r="J10" s="383">
        <v>0</v>
      </c>
      <c r="K10" s="384">
        <v>0</v>
      </c>
      <c r="L10" s="139">
        <v>0</v>
      </c>
      <c r="M10" s="383">
        <v>2</v>
      </c>
      <c r="N10" s="384">
        <v>7.3313800000000004E-4</v>
      </c>
      <c r="O10" s="139">
        <v>1</v>
      </c>
      <c r="P10" s="383">
        <v>11</v>
      </c>
      <c r="Q10" s="384">
        <v>4.0322580000000004E-3</v>
      </c>
      <c r="R10" s="139">
        <v>1</v>
      </c>
    </row>
    <row r="11" spans="1:18" x14ac:dyDescent="0.2">
      <c r="A11" s="203" t="s">
        <v>53</v>
      </c>
      <c r="B11" s="203" t="s">
        <v>78</v>
      </c>
      <c r="C11" s="203" t="s">
        <v>189</v>
      </c>
      <c r="D11" s="383">
        <v>2726</v>
      </c>
      <c r="E11" s="384">
        <v>0.56333953299999995</v>
      </c>
      <c r="F11" s="139">
        <v>1</v>
      </c>
      <c r="G11" s="383">
        <v>0</v>
      </c>
      <c r="H11" s="384">
        <v>0</v>
      </c>
      <c r="I11" s="139">
        <v>0</v>
      </c>
      <c r="J11" s="383">
        <v>0</v>
      </c>
      <c r="K11" s="384">
        <v>0</v>
      </c>
      <c r="L11" s="139">
        <v>0</v>
      </c>
      <c r="M11" s="383">
        <v>142</v>
      </c>
      <c r="N11" s="384">
        <v>2.9344906E-2</v>
      </c>
      <c r="O11" s="139">
        <v>1</v>
      </c>
      <c r="P11" s="383">
        <v>0</v>
      </c>
      <c r="Q11" s="384">
        <v>0</v>
      </c>
      <c r="R11" s="139">
        <v>0</v>
      </c>
    </row>
    <row r="12" spans="1:18" x14ac:dyDescent="0.2">
      <c r="A12" s="203" t="s">
        <v>53</v>
      </c>
      <c r="B12" s="203" t="s">
        <v>79</v>
      </c>
      <c r="C12" s="205" t="s">
        <v>360</v>
      </c>
      <c r="D12" s="383">
        <v>1881</v>
      </c>
      <c r="E12" s="384">
        <v>0.24655918199999999</v>
      </c>
      <c r="F12" s="139">
        <v>0</v>
      </c>
      <c r="G12" s="383">
        <v>0</v>
      </c>
      <c r="H12" s="384">
        <v>0</v>
      </c>
      <c r="I12" s="139">
        <v>0</v>
      </c>
      <c r="J12" s="383">
        <v>33</v>
      </c>
      <c r="K12" s="384">
        <v>4.3255999999999998E-3</v>
      </c>
      <c r="L12" s="139">
        <v>0</v>
      </c>
      <c r="M12" s="383">
        <v>15</v>
      </c>
      <c r="N12" s="384">
        <v>1.9661819999999999E-3</v>
      </c>
      <c r="O12" s="139">
        <v>0</v>
      </c>
      <c r="P12" s="383">
        <v>0</v>
      </c>
      <c r="Q12" s="384">
        <v>0</v>
      </c>
      <c r="R12" s="139">
        <v>0</v>
      </c>
    </row>
    <row r="13" spans="1:18" x14ac:dyDescent="0.2">
      <c r="A13" s="203" t="s">
        <v>2</v>
      </c>
      <c r="B13" s="203" t="s">
        <v>8</v>
      </c>
      <c r="C13" s="205" t="s">
        <v>320</v>
      </c>
      <c r="D13" s="383">
        <v>2795</v>
      </c>
      <c r="E13" s="384">
        <v>0.32686235499999999</v>
      </c>
      <c r="F13" s="139">
        <v>1</v>
      </c>
      <c r="G13" s="383">
        <v>0</v>
      </c>
      <c r="H13" s="384">
        <v>0</v>
      </c>
      <c r="I13" s="139">
        <v>0</v>
      </c>
      <c r="J13" s="383">
        <v>2</v>
      </c>
      <c r="K13" s="384">
        <v>2.3389099999999999E-4</v>
      </c>
      <c r="L13" s="139">
        <v>1</v>
      </c>
      <c r="M13" s="383">
        <v>0</v>
      </c>
      <c r="N13" s="384">
        <v>0</v>
      </c>
      <c r="O13" s="139">
        <v>0</v>
      </c>
      <c r="P13" s="383">
        <v>0</v>
      </c>
      <c r="Q13" s="384">
        <v>0</v>
      </c>
      <c r="R13" s="139">
        <v>0</v>
      </c>
    </row>
    <row r="14" spans="1:18" ht="13.5" thickBot="1" x14ac:dyDescent="0.25">
      <c r="A14" s="203" t="s">
        <v>2</v>
      </c>
      <c r="B14" s="203" t="s">
        <v>15</v>
      </c>
      <c r="C14" s="203" t="s">
        <v>16</v>
      </c>
      <c r="D14" s="385">
        <v>726</v>
      </c>
      <c r="E14" s="386">
        <v>0.166284929</v>
      </c>
      <c r="F14" s="124">
        <v>0</v>
      </c>
      <c r="G14" s="385">
        <v>0</v>
      </c>
      <c r="H14" s="386">
        <v>0</v>
      </c>
      <c r="I14" s="124">
        <v>0</v>
      </c>
      <c r="J14" s="385">
        <v>0</v>
      </c>
      <c r="K14" s="386">
        <v>0</v>
      </c>
      <c r="L14" s="124">
        <v>0</v>
      </c>
      <c r="M14" s="385">
        <v>0</v>
      </c>
      <c r="N14" s="386">
        <v>0</v>
      </c>
      <c r="O14" s="124">
        <v>0</v>
      </c>
      <c r="P14" s="385">
        <v>46</v>
      </c>
      <c r="Q14" s="386">
        <v>1.053596E-2</v>
      </c>
      <c r="R14" s="124">
        <v>0</v>
      </c>
    </row>
    <row r="15" spans="1:18" ht="13.5" thickTop="1" x14ac:dyDescent="0.2">
      <c r="A15" s="690" t="s">
        <v>121</v>
      </c>
      <c r="B15" s="691"/>
      <c r="C15" s="691"/>
      <c r="D15" s="387">
        <v>24569</v>
      </c>
      <c r="E15" s="388">
        <v>0.38119841122075343</v>
      </c>
      <c r="F15" s="389">
        <v>0.81228377223330217</v>
      </c>
      <c r="G15" s="387">
        <v>9</v>
      </c>
      <c r="H15" s="388">
        <v>1.3963880096816235E-4</v>
      </c>
      <c r="I15" s="389">
        <v>0.1111111111111111</v>
      </c>
      <c r="J15" s="387">
        <v>333</v>
      </c>
      <c r="K15" s="388">
        <v>5.1666356358220072E-3</v>
      </c>
      <c r="L15" s="389">
        <v>0.69669669669669665</v>
      </c>
      <c r="M15" s="387">
        <v>842</v>
      </c>
      <c r="N15" s="388">
        <v>1.3063985601688078E-2</v>
      </c>
      <c r="O15" s="389">
        <v>0.86579572446555819</v>
      </c>
      <c r="P15" s="387">
        <v>173</v>
      </c>
      <c r="Q15" s="388">
        <v>2.6841680630546763E-3</v>
      </c>
      <c r="R15" s="389">
        <v>0.20809248554913296</v>
      </c>
    </row>
    <row r="16" spans="1:18" x14ac:dyDescent="0.2">
      <c r="A16" s="22" t="s">
        <v>479</v>
      </c>
      <c r="B16" s="1"/>
      <c r="C16" s="1"/>
      <c r="D16" s="12"/>
      <c r="E16" s="12"/>
      <c r="F16" s="12"/>
      <c r="G16" s="12"/>
      <c r="H16" s="12"/>
      <c r="I16" s="12"/>
      <c r="J16" s="12"/>
      <c r="K16" s="12"/>
      <c r="L16" s="12"/>
    </row>
    <row r="17" spans="1:18" ht="47.25" customHeight="1" x14ac:dyDescent="0.2"/>
    <row r="18" spans="1:18" s="345" customFormat="1" ht="11.25" x14ac:dyDescent="0.2">
      <c r="A18" s="292"/>
      <c r="B18" s="1"/>
      <c r="C18" s="1"/>
      <c r="D18" s="7"/>
      <c r="F18" s="1"/>
      <c r="G18" s="1"/>
      <c r="H18" s="1"/>
      <c r="I18" s="1"/>
      <c r="J18" s="1"/>
      <c r="K18" s="1"/>
      <c r="L18" s="1"/>
      <c r="M18" s="1"/>
      <c r="N18" s="1"/>
      <c r="O18" s="1"/>
      <c r="P18" s="1"/>
      <c r="Q18" s="1"/>
      <c r="R18" s="1"/>
    </row>
    <row r="19" spans="1:18" s="345" customFormat="1" ht="11.25" x14ac:dyDescent="0.2">
      <c r="A19" s="292"/>
      <c r="B19" s="1"/>
      <c r="C19" s="1"/>
      <c r="D19" s="7"/>
      <c r="F19" s="1"/>
      <c r="G19" s="1"/>
      <c r="H19" s="1"/>
      <c r="I19" s="1"/>
      <c r="J19" s="1"/>
      <c r="K19" s="1"/>
      <c r="L19" s="1"/>
      <c r="M19" s="1"/>
      <c r="N19" s="1"/>
      <c r="O19" s="1"/>
      <c r="P19" s="1"/>
      <c r="Q19" s="1"/>
      <c r="R19" s="1"/>
    </row>
    <row r="20" spans="1:18" s="345" customFormat="1" ht="11.25" x14ac:dyDescent="0.2">
      <c r="A20" s="292"/>
      <c r="B20" s="1"/>
      <c r="C20" s="1"/>
      <c r="D20" s="7"/>
      <c r="F20" s="1"/>
      <c r="G20" s="1"/>
      <c r="H20" s="1"/>
      <c r="I20" s="1"/>
      <c r="J20" s="1"/>
      <c r="K20" s="1"/>
      <c r="L20" s="1"/>
      <c r="M20" s="1"/>
      <c r="N20" s="1"/>
      <c r="O20" s="1"/>
      <c r="P20" s="1"/>
      <c r="Q20" s="1"/>
      <c r="R20" s="1"/>
    </row>
    <row r="21" spans="1:18" s="345" customFormat="1" ht="11.25" x14ac:dyDescent="0.2">
      <c r="A21" s="292"/>
      <c r="B21" s="1"/>
      <c r="C21" s="1"/>
      <c r="D21" s="7"/>
      <c r="F21" s="1"/>
      <c r="G21" s="1"/>
      <c r="H21" s="1"/>
      <c r="I21" s="1"/>
      <c r="J21" s="1"/>
      <c r="K21" s="1"/>
      <c r="L21" s="1"/>
      <c r="M21" s="1"/>
      <c r="N21" s="1"/>
      <c r="O21" s="1"/>
      <c r="P21" s="1"/>
      <c r="Q21" s="1"/>
      <c r="R21" s="1"/>
    </row>
    <row r="22" spans="1:18" s="345" customFormat="1" ht="11.25" x14ac:dyDescent="0.2">
      <c r="A22" s="292"/>
      <c r="B22" s="1"/>
      <c r="C22" s="1"/>
      <c r="D22" s="7"/>
      <c r="F22" s="1"/>
      <c r="G22" s="1"/>
      <c r="H22" s="1"/>
      <c r="I22" s="1"/>
      <c r="J22" s="1"/>
      <c r="K22" s="1"/>
      <c r="L22" s="1"/>
      <c r="M22" s="1"/>
      <c r="N22" s="1"/>
      <c r="O22" s="1"/>
      <c r="P22" s="1"/>
      <c r="Q22" s="1"/>
      <c r="R22" s="1"/>
    </row>
    <row r="23" spans="1:18" s="345" customFormat="1" ht="11.25" x14ac:dyDescent="0.2">
      <c r="C23" s="1"/>
      <c r="D23" s="7"/>
      <c r="F23" s="1"/>
      <c r="G23" s="1"/>
      <c r="H23" s="1"/>
      <c r="I23" s="1"/>
      <c r="J23" s="1"/>
      <c r="K23" s="1"/>
      <c r="L23" s="1"/>
      <c r="M23" s="1"/>
      <c r="N23" s="1"/>
      <c r="O23" s="1"/>
      <c r="P23" s="1"/>
      <c r="Q23" s="1"/>
      <c r="R23" s="1"/>
    </row>
    <row r="24" spans="1:18" s="345" customFormat="1" ht="11.25" x14ac:dyDescent="0.2">
      <c r="B24" s="292"/>
      <c r="C24" s="1"/>
      <c r="D24" s="7"/>
      <c r="F24" s="1"/>
      <c r="G24" s="1"/>
      <c r="H24" s="1"/>
      <c r="I24" s="1"/>
      <c r="J24" s="1"/>
      <c r="K24" s="1"/>
      <c r="L24" s="1"/>
      <c r="M24" s="1"/>
      <c r="N24" s="1"/>
      <c r="O24" s="1"/>
      <c r="P24" s="1"/>
      <c r="Q24" s="1"/>
      <c r="R24" s="1"/>
    </row>
    <row r="25" spans="1:18" s="345" customFormat="1" ht="11.25" x14ac:dyDescent="0.2">
      <c r="B25" s="292"/>
      <c r="C25" s="1"/>
      <c r="D25" s="7"/>
      <c r="E25" s="1"/>
      <c r="F25" s="1"/>
      <c r="G25" s="1"/>
      <c r="H25" s="1"/>
      <c r="I25" s="1"/>
      <c r="J25" s="1"/>
      <c r="K25" s="1"/>
      <c r="L25" s="1"/>
      <c r="M25" s="1"/>
      <c r="N25" s="1"/>
      <c r="O25" s="1"/>
      <c r="P25" s="1"/>
      <c r="Q25" s="1"/>
      <c r="R25" s="1"/>
    </row>
    <row r="26" spans="1:18" s="345" customFormat="1" ht="11.25" x14ac:dyDescent="0.2">
      <c r="B26" s="292"/>
      <c r="D26" s="7"/>
      <c r="E26" s="1"/>
      <c r="F26" s="1"/>
      <c r="G26" s="1"/>
      <c r="H26" s="1"/>
      <c r="I26" s="1"/>
      <c r="J26" s="1"/>
      <c r="K26" s="1"/>
      <c r="L26" s="1"/>
      <c r="M26" s="1"/>
      <c r="N26" s="1"/>
      <c r="O26" s="1"/>
      <c r="P26" s="1"/>
      <c r="Q26" s="1"/>
      <c r="R26" s="1"/>
    </row>
    <row r="27" spans="1:18" s="345" customFormat="1" ht="11.25" x14ac:dyDescent="0.2">
      <c r="B27" s="292"/>
      <c r="D27" s="7"/>
      <c r="E27" s="1"/>
      <c r="F27" s="1"/>
      <c r="G27" s="1"/>
      <c r="H27" s="1"/>
      <c r="I27" s="1"/>
      <c r="J27" s="1"/>
      <c r="K27" s="1"/>
      <c r="L27" s="1"/>
      <c r="M27" s="1"/>
      <c r="N27" s="1"/>
      <c r="O27" s="1"/>
      <c r="P27" s="1"/>
      <c r="Q27" s="1"/>
      <c r="R27" s="1"/>
    </row>
    <row r="28" spans="1:18" s="345" customFormat="1" ht="11.25" x14ac:dyDescent="0.2">
      <c r="B28" s="292"/>
      <c r="D28" s="7"/>
      <c r="E28" s="1"/>
      <c r="F28" s="1"/>
      <c r="G28" s="1"/>
      <c r="H28" s="1"/>
      <c r="I28" s="1"/>
      <c r="J28" s="1"/>
      <c r="K28" s="1"/>
      <c r="L28" s="1"/>
      <c r="M28" s="1"/>
      <c r="N28" s="1"/>
      <c r="O28" s="1"/>
      <c r="P28" s="1"/>
      <c r="Q28" s="1"/>
      <c r="R28" s="1"/>
    </row>
    <row r="29" spans="1:18" s="345" customFormat="1" ht="11.25" x14ac:dyDescent="0.2">
      <c r="D29" s="7"/>
      <c r="E29" s="1"/>
      <c r="F29" s="1"/>
      <c r="G29" s="1"/>
      <c r="H29" s="1"/>
      <c r="I29" s="1"/>
      <c r="J29" s="1"/>
      <c r="K29" s="1"/>
      <c r="L29" s="1"/>
      <c r="M29" s="1"/>
      <c r="N29" s="1"/>
      <c r="O29" s="1"/>
      <c r="P29" s="1"/>
      <c r="Q29" s="1"/>
      <c r="R29" s="1"/>
    </row>
    <row r="30" spans="1:18" s="345" customFormat="1" ht="11.25" x14ac:dyDescent="0.2">
      <c r="D30" s="7"/>
      <c r="E30" s="1"/>
      <c r="F30" s="1"/>
      <c r="G30" s="1"/>
      <c r="H30" s="1"/>
      <c r="I30" s="1"/>
      <c r="J30" s="1"/>
      <c r="K30" s="1"/>
      <c r="L30" s="1"/>
      <c r="M30" s="1"/>
      <c r="N30" s="1"/>
      <c r="O30" s="1"/>
      <c r="P30" s="1"/>
      <c r="Q30" s="1"/>
      <c r="R30" s="1"/>
    </row>
    <row r="31" spans="1:18" s="345" customFormat="1" ht="11.25" x14ac:dyDescent="0.2">
      <c r="D31" s="7"/>
      <c r="E31" s="1"/>
      <c r="F31" s="1"/>
      <c r="G31" s="1"/>
      <c r="H31" s="1"/>
      <c r="I31" s="1"/>
      <c r="J31" s="1"/>
      <c r="K31" s="1"/>
      <c r="L31" s="1"/>
      <c r="M31" s="1"/>
      <c r="N31" s="1"/>
      <c r="O31" s="1"/>
      <c r="P31" s="1"/>
      <c r="Q31" s="1"/>
      <c r="R31" s="1"/>
    </row>
    <row r="32" spans="1:18" s="345" customFormat="1" ht="11.25" x14ac:dyDescent="0.2">
      <c r="D32" s="7"/>
      <c r="E32" s="1"/>
      <c r="F32" s="1"/>
      <c r="G32" s="1"/>
      <c r="H32" s="1"/>
      <c r="I32" s="1"/>
      <c r="J32" s="1"/>
      <c r="K32" s="1"/>
      <c r="L32" s="1"/>
      <c r="M32" s="1"/>
      <c r="N32" s="1"/>
      <c r="O32" s="1"/>
      <c r="P32" s="1"/>
      <c r="Q32" s="1"/>
      <c r="R32" s="1"/>
    </row>
  </sheetData>
  <mergeCells count="9">
    <mergeCell ref="P1:R1"/>
    <mergeCell ref="A1:A2"/>
    <mergeCell ref="B1:B2"/>
    <mergeCell ref="C1:C2"/>
    <mergeCell ref="A15:C15"/>
    <mergeCell ref="D1:F1"/>
    <mergeCell ref="G1:I1"/>
    <mergeCell ref="J1:L1"/>
    <mergeCell ref="M1:O1"/>
  </mergeCells>
  <pageMargins left="3.937007874015748E-2" right="3.937007874015748E-2" top="0.74803149606299213" bottom="0.74803149606299213" header="0.31496062992125984" footer="0.31496062992125984"/>
  <pageSetup paperSize="9" scale="96" orientation="landscape" r:id="rId1"/>
  <headerFooter>
    <oddHeader>&amp;C&amp;"Arial,Gras"&amp;12&amp;UANNEXE 8.d&amp;U : PMSI SSR - Année 2017 - Répartition des journées réalisées par Catégorie majeure - Enfants et adolescents - CM 01 à 05</oddHeader>
    <oddFooter>&amp;C&amp;8Soins de suite et de réadaptation (SSR) - Bilan PMSI 2017</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sheetPr>
  <dimension ref="A1:R32"/>
  <sheetViews>
    <sheetView workbookViewId="0">
      <selection activeCell="V72" sqref="V72"/>
    </sheetView>
  </sheetViews>
  <sheetFormatPr baseColWidth="10" defaultColWidth="11.42578125" defaultRowHeight="12.75" x14ac:dyDescent="0.2"/>
  <cols>
    <col min="1" max="1" width="2.85546875" style="308" customWidth="1"/>
    <col min="2" max="2" width="7.5703125" style="308" customWidth="1"/>
    <col min="3" max="3" width="21.140625" style="308" customWidth="1"/>
    <col min="4" max="4" width="8.140625" style="197" customWidth="1"/>
    <col min="5" max="5" width="7.28515625" style="308" customWidth="1"/>
    <col min="6" max="6" width="8.85546875" style="308" customWidth="1"/>
    <col min="7" max="7" width="8.140625" style="308" customWidth="1"/>
    <col min="8" max="8" width="7.28515625" style="308" customWidth="1"/>
    <col min="9" max="9" width="8.85546875" style="308" customWidth="1"/>
    <col min="10" max="10" width="8.140625" style="308" customWidth="1"/>
    <col min="11" max="11" width="7.28515625" style="308" customWidth="1"/>
    <col min="12" max="12" width="8.85546875" style="308" customWidth="1"/>
    <col min="13" max="13" width="8.140625" style="308" customWidth="1"/>
    <col min="14" max="14" width="7.28515625" style="308" customWidth="1"/>
    <col min="15" max="15" width="8.85546875" style="308" customWidth="1"/>
    <col min="16" max="16" width="8.140625" style="308" customWidth="1"/>
    <col min="17" max="17" width="7.28515625" style="308" customWidth="1"/>
    <col min="18" max="18" width="8.85546875" style="308" customWidth="1"/>
    <col min="19" max="16384" width="11.42578125" style="161"/>
  </cols>
  <sheetData>
    <row r="1" spans="1:18" s="381" customFormat="1" ht="46.5" customHeight="1" x14ac:dyDescent="0.2">
      <c r="A1" s="659" t="s">
        <v>112</v>
      </c>
      <c r="B1" s="659" t="s">
        <v>113</v>
      </c>
      <c r="C1" s="659" t="s">
        <v>114</v>
      </c>
      <c r="D1" s="805" t="s">
        <v>436</v>
      </c>
      <c r="E1" s="806"/>
      <c r="F1" s="806"/>
      <c r="G1" s="805" t="s">
        <v>437</v>
      </c>
      <c r="H1" s="806"/>
      <c r="I1" s="806"/>
      <c r="J1" s="805" t="s">
        <v>438</v>
      </c>
      <c r="K1" s="806"/>
      <c r="L1" s="806"/>
      <c r="M1" s="805" t="s">
        <v>439</v>
      </c>
      <c r="N1" s="806"/>
      <c r="O1" s="806"/>
      <c r="P1" s="805" t="s">
        <v>440</v>
      </c>
      <c r="Q1" s="806"/>
      <c r="R1" s="806"/>
    </row>
    <row r="2" spans="1:18" ht="56.25" x14ac:dyDescent="0.2">
      <c r="A2" s="660"/>
      <c r="B2" s="660"/>
      <c r="C2" s="660"/>
      <c r="D2" s="378" t="s">
        <v>115</v>
      </c>
      <c r="E2" s="380" t="s">
        <v>235</v>
      </c>
      <c r="F2" s="379" t="s">
        <v>435</v>
      </c>
      <c r="G2" s="378" t="s">
        <v>115</v>
      </c>
      <c r="H2" s="380" t="s">
        <v>235</v>
      </c>
      <c r="I2" s="379" t="s">
        <v>435</v>
      </c>
      <c r="J2" s="378" t="s">
        <v>115</v>
      </c>
      <c r="K2" s="380" t="s">
        <v>235</v>
      </c>
      <c r="L2" s="379" t="s">
        <v>435</v>
      </c>
      <c r="M2" s="378" t="s">
        <v>115</v>
      </c>
      <c r="N2" s="380" t="s">
        <v>235</v>
      </c>
      <c r="O2" s="379" t="s">
        <v>435</v>
      </c>
      <c r="P2" s="378" t="s">
        <v>115</v>
      </c>
      <c r="Q2" s="380" t="s">
        <v>235</v>
      </c>
      <c r="R2" s="379" t="s">
        <v>435</v>
      </c>
    </row>
    <row r="3" spans="1:18" x14ac:dyDescent="0.2">
      <c r="A3" s="203" t="s">
        <v>21</v>
      </c>
      <c r="B3" s="205" t="s">
        <v>20</v>
      </c>
      <c r="C3" s="203" t="s">
        <v>165</v>
      </c>
      <c r="D3" s="383">
        <v>7</v>
      </c>
      <c r="E3" s="384">
        <v>2.3178807999999999E-2</v>
      </c>
      <c r="F3" s="139">
        <v>0</v>
      </c>
      <c r="G3" s="383">
        <v>192</v>
      </c>
      <c r="H3" s="384">
        <v>0.63576158900000002</v>
      </c>
      <c r="I3" s="139">
        <v>0</v>
      </c>
      <c r="J3" s="383">
        <v>34</v>
      </c>
      <c r="K3" s="384">
        <v>0.11258278100000001</v>
      </c>
      <c r="L3" s="139">
        <v>0</v>
      </c>
      <c r="M3" s="383">
        <v>0</v>
      </c>
      <c r="N3" s="384">
        <v>0</v>
      </c>
      <c r="O3" s="139">
        <v>0</v>
      </c>
      <c r="P3" s="383">
        <v>0</v>
      </c>
      <c r="Q3" s="384">
        <v>0</v>
      </c>
      <c r="R3" s="139">
        <v>0</v>
      </c>
    </row>
    <row r="4" spans="1:18" x14ac:dyDescent="0.2">
      <c r="A4" s="203" t="s">
        <v>21</v>
      </c>
      <c r="B4" s="203" t="s">
        <v>41</v>
      </c>
      <c r="C4" s="205" t="s">
        <v>448</v>
      </c>
      <c r="D4" s="383">
        <v>382</v>
      </c>
      <c r="E4" s="384">
        <v>3.4768362999999997E-2</v>
      </c>
      <c r="F4" s="139">
        <v>0.26963350800000002</v>
      </c>
      <c r="G4" s="383">
        <v>3903</v>
      </c>
      <c r="H4" s="384">
        <v>0.35523800900000002</v>
      </c>
      <c r="I4" s="139">
        <v>0.88419164699999997</v>
      </c>
      <c r="J4" s="383">
        <v>269</v>
      </c>
      <c r="K4" s="384">
        <v>2.4483479999999998E-2</v>
      </c>
      <c r="L4" s="139">
        <v>0.46468401500000001</v>
      </c>
      <c r="M4" s="383">
        <v>159</v>
      </c>
      <c r="N4" s="384">
        <v>1.4471648E-2</v>
      </c>
      <c r="O4" s="139">
        <v>0.19496855299999999</v>
      </c>
      <c r="P4" s="383">
        <v>63</v>
      </c>
      <c r="Q4" s="384">
        <v>5.7340489999999997E-3</v>
      </c>
      <c r="R4" s="139">
        <v>9.5238094999999995E-2</v>
      </c>
    </row>
    <row r="5" spans="1:18" x14ac:dyDescent="0.2">
      <c r="A5" s="203" t="s">
        <v>21</v>
      </c>
      <c r="B5" s="203" t="s">
        <v>42</v>
      </c>
      <c r="C5" s="205" t="s">
        <v>402</v>
      </c>
      <c r="D5" s="383">
        <v>1</v>
      </c>
      <c r="E5" s="384">
        <v>1.15327E-4</v>
      </c>
      <c r="F5" s="139">
        <v>1</v>
      </c>
      <c r="G5" s="383">
        <v>1695</v>
      </c>
      <c r="H5" s="384">
        <v>0.195479183</v>
      </c>
      <c r="I5" s="139">
        <v>1</v>
      </c>
      <c r="J5" s="383">
        <v>26</v>
      </c>
      <c r="K5" s="384">
        <v>2.9985010000000002E-3</v>
      </c>
      <c r="L5" s="139">
        <v>1</v>
      </c>
      <c r="M5" s="383">
        <v>3367</v>
      </c>
      <c r="N5" s="384">
        <v>0.38830584699999998</v>
      </c>
      <c r="O5" s="139">
        <v>1</v>
      </c>
      <c r="P5" s="383">
        <v>36</v>
      </c>
      <c r="Q5" s="384">
        <v>4.1517699999999999E-3</v>
      </c>
      <c r="R5" s="139">
        <v>1</v>
      </c>
    </row>
    <row r="6" spans="1:18" x14ac:dyDescent="0.2">
      <c r="A6" s="203" t="s">
        <v>21</v>
      </c>
      <c r="B6" s="203" t="s">
        <v>45</v>
      </c>
      <c r="C6" s="203" t="s">
        <v>171</v>
      </c>
      <c r="D6" s="383">
        <v>0</v>
      </c>
      <c r="E6" s="384">
        <v>0</v>
      </c>
      <c r="F6" s="139">
        <v>0</v>
      </c>
      <c r="G6" s="383">
        <v>0</v>
      </c>
      <c r="H6" s="384">
        <v>0</v>
      </c>
      <c r="I6" s="139">
        <v>0</v>
      </c>
      <c r="J6" s="383">
        <v>0</v>
      </c>
      <c r="K6" s="384">
        <v>0</v>
      </c>
      <c r="L6" s="139">
        <v>0</v>
      </c>
      <c r="M6" s="383">
        <v>1082</v>
      </c>
      <c r="N6" s="384">
        <v>0.97477477499999998</v>
      </c>
      <c r="O6" s="139">
        <v>0</v>
      </c>
      <c r="P6" s="383">
        <v>0</v>
      </c>
      <c r="Q6" s="384">
        <v>0</v>
      </c>
      <c r="R6" s="139">
        <v>0</v>
      </c>
    </row>
    <row r="7" spans="1:18" x14ac:dyDescent="0.2">
      <c r="A7" s="205" t="s">
        <v>26</v>
      </c>
      <c r="B7" s="205" t="s">
        <v>46</v>
      </c>
      <c r="C7" s="206" t="s">
        <v>222</v>
      </c>
      <c r="D7" s="383">
        <v>0</v>
      </c>
      <c r="E7" s="384">
        <v>0</v>
      </c>
      <c r="F7" s="139">
        <v>0</v>
      </c>
      <c r="G7" s="383">
        <v>64</v>
      </c>
      <c r="H7" s="384">
        <v>0.15960099799999999</v>
      </c>
      <c r="I7" s="139">
        <v>1</v>
      </c>
      <c r="J7" s="383">
        <v>18</v>
      </c>
      <c r="K7" s="384">
        <v>4.4887781000000002E-2</v>
      </c>
      <c r="L7" s="139">
        <v>1</v>
      </c>
      <c r="M7" s="383">
        <v>0</v>
      </c>
      <c r="N7" s="384">
        <v>0</v>
      </c>
      <c r="O7" s="139">
        <v>0</v>
      </c>
      <c r="P7" s="383">
        <v>0</v>
      </c>
      <c r="Q7" s="384">
        <v>0</v>
      </c>
      <c r="R7" s="139">
        <v>0</v>
      </c>
    </row>
    <row r="8" spans="1:18" x14ac:dyDescent="0.2">
      <c r="A8" s="203" t="s">
        <v>34</v>
      </c>
      <c r="B8" s="203" t="s">
        <v>93</v>
      </c>
      <c r="C8" s="203" t="s">
        <v>175</v>
      </c>
      <c r="D8" s="383">
        <v>2</v>
      </c>
      <c r="E8" s="384">
        <v>1.4874300000000001E-4</v>
      </c>
      <c r="F8" s="139">
        <v>1</v>
      </c>
      <c r="G8" s="383">
        <v>3118</v>
      </c>
      <c r="H8" s="384">
        <v>0.23189052499999999</v>
      </c>
      <c r="I8" s="139">
        <v>1</v>
      </c>
      <c r="J8" s="383">
        <v>486</v>
      </c>
      <c r="K8" s="384">
        <v>3.6144577999999997E-2</v>
      </c>
      <c r="L8" s="139">
        <v>1</v>
      </c>
      <c r="M8" s="383">
        <v>176</v>
      </c>
      <c r="N8" s="384">
        <v>1.3089395E-2</v>
      </c>
      <c r="O8" s="139">
        <v>1</v>
      </c>
      <c r="P8" s="383">
        <v>121</v>
      </c>
      <c r="Q8" s="384">
        <v>8.9989590000000008E-3</v>
      </c>
      <c r="R8" s="139">
        <v>1</v>
      </c>
    </row>
    <row r="9" spans="1:18" x14ac:dyDescent="0.2">
      <c r="A9" s="204" t="s">
        <v>85</v>
      </c>
      <c r="B9" s="204" t="s">
        <v>107</v>
      </c>
      <c r="C9" s="382" t="s">
        <v>237</v>
      </c>
      <c r="D9" s="383">
        <v>0</v>
      </c>
      <c r="E9" s="384">
        <v>0</v>
      </c>
      <c r="F9" s="139">
        <v>0</v>
      </c>
      <c r="G9" s="383">
        <v>83</v>
      </c>
      <c r="H9" s="384">
        <v>5.8368494999999999E-2</v>
      </c>
      <c r="I9" s="139">
        <v>0</v>
      </c>
      <c r="J9" s="383">
        <v>0</v>
      </c>
      <c r="K9" s="384">
        <v>0</v>
      </c>
      <c r="L9" s="139">
        <v>0</v>
      </c>
      <c r="M9" s="383">
        <v>0</v>
      </c>
      <c r="N9" s="384">
        <v>0</v>
      </c>
      <c r="O9" s="139">
        <v>0</v>
      </c>
      <c r="P9" s="383">
        <v>0</v>
      </c>
      <c r="Q9" s="384">
        <v>0</v>
      </c>
      <c r="R9" s="139">
        <v>0</v>
      </c>
    </row>
    <row r="10" spans="1:18" x14ac:dyDescent="0.2">
      <c r="A10" s="203" t="s">
        <v>53</v>
      </c>
      <c r="B10" s="203" t="s">
        <v>68</v>
      </c>
      <c r="C10" s="203" t="s">
        <v>164</v>
      </c>
      <c r="D10" s="383">
        <v>0</v>
      </c>
      <c r="E10" s="384">
        <v>0</v>
      </c>
      <c r="F10" s="139">
        <v>0</v>
      </c>
      <c r="G10" s="383">
        <v>1374</v>
      </c>
      <c r="H10" s="384">
        <v>0.50366568899999997</v>
      </c>
      <c r="I10" s="139">
        <v>1</v>
      </c>
      <c r="J10" s="383">
        <v>1</v>
      </c>
      <c r="K10" s="384">
        <v>3.6656900000000002E-4</v>
      </c>
      <c r="L10" s="139">
        <v>1</v>
      </c>
      <c r="M10" s="383">
        <v>0</v>
      </c>
      <c r="N10" s="384">
        <v>0</v>
      </c>
      <c r="O10" s="139">
        <v>0</v>
      </c>
      <c r="P10" s="383">
        <v>0</v>
      </c>
      <c r="Q10" s="384">
        <v>0</v>
      </c>
      <c r="R10" s="139">
        <v>0</v>
      </c>
    </row>
    <row r="11" spans="1:18" x14ac:dyDescent="0.2">
      <c r="A11" s="203" t="s">
        <v>53</v>
      </c>
      <c r="B11" s="203" t="s">
        <v>78</v>
      </c>
      <c r="C11" s="203" t="s">
        <v>189</v>
      </c>
      <c r="D11" s="383">
        <v>0</v>
      </c>
      <c r="E11" s="384">
        <v>0</v>
      </c>
      <c r="F11" s="139">
        <v>0</v>
      </c>
      <c r="G11" s="383">
        <v>1669</v>
      </c>
      <c r="H11" s="384">
        <v>0.34490597200000001</v>
      </c>
      <c r="I11" s="139">
        <v>1</v>
      </c>
      <c r="J11" s="383">
        <v>8</v>
      </c>
      <c r="K11" s="384">
        <v>1.653234E-3</v>
      </c>
      <c r="L11" s="139">
        <v>1</v>
      </c>
      <c r="M11" s="383">
        <v>78</v>
      </c>
      <c r="N11" s="384">
        <v>1.6119033000000001E-2</v>
      </c>
      <c r="O11" s="139">
        <v>1</v>
      </c>
      <c r="P11" s="383">
        <v>5</v>
      </c>
      <c r="Q11" s="384">
        <v>1.0332710000000001E-3</v>
      </c>
      <c r="R11" s="139">
        <v>1</v>
      </c>
    </row>
    <row r="12" spans="1:18" x14ac:dyDescent="0.2">
      <c r="A12" s="203" t="s">
        <v>53</v>
      </c>
      <c r="B12" s="203" t="s">
        <v>79</v>
      </c>
      <c r="C12" s="205" t="s">
        <v>360</v>
      </c>
      <c r="D12" s="383">
        <v>73</v>
      </c>
      <c r="E12" s="384">
        <v>9.5687510000000003E-3</v>
      </c>
      <c r="F12" s="139">
        <v>0</v>
      </c>
      <c r="G12" s="383">
        <v>327</v>
      </c>
      <c r="H12" s="384">
        <v>4.2862760999999999E-2</v>
      </c>
      <c r="I12" s="139">
        <v>0</v>
      </c>
      <c r="J12" s="383">
        <v>6</v>
      </c>
      <c r="K12" s="384">
        <v>7.8647299999999999E-4</v>
      </c>
      <c r="L12" s="139">
        <v>0</v>
      </c>
      <c r="M12" s="383">
        <v>3236</v>
      </c>
      <c r="N12" s="384">
        <v>0.42417092699999998</v>
      </c>
      <c r="O12" s="139">
        <v>0</v>
      </c>
      <c r="P12" s="383">
        <v>0</v>
      </c>
      <c r="Q12" s="384">
        <v>0</v>
      </c>
      <c r="R12" s="139">
        <v>0</v>
      </c>
    </row>
    <row r="13" spans="1:18" x14ac:dyDescent="0.2">
      <c r="A13" s="203" t="s">
        <v>2</v>
      </c>
      <c r="B13" s="203" t="s">
        <v>8</v>
      </c>
      <c r="C13" s="205" t="s">
        <v>320</v>
      </c>
      <c r="D13" s="383">
        <v>0</v>
      </c>
      <c r="E13" s="384">
        <v>0</v>
      </c>
      <c r="F13" s="139">
        <v>0</v>
      </c>
      <c r="G13" s="383">
        <v>1862</v>
      </c>
      <c r="H13" s="384">
        <v>0.21775231</v>
      </c>
      <c r="I13" s="139">
        <v>1</v>
      </c>
      <c r="J13" s="383">
        <v>7</v>
      </c>
      <c r="K13" s="384">
        <v>8.1861800000000001E-4</v>
      </c>
      <c r="L13" s="139">
        <v>1</v>
      </c>
      <c r="M13" s="383">
        <v>0</v>
      </c>
      <c r="N13" s="384">
        <v>0</v>
      </c>
      <c r="O13" s="139">
        <v>0</v>
      </c>
      <c r="P13" s="383">
        <v>0</v>
      </c>
      <c r="Q13" s="384">
        <v>0</v>
      </c>
      <c r="R13" s="139">
        <v>0</v>
      </c>
    </row>
    <row r="14" spans="1:18" ht="13.5" thickBot="1" x14ac:dyDescent="0.25">
      <c r="A14" s="203" t="s">
        <v>2</v>
      </c>
      <c r="B14" s="203" t="s">
        <v>15</v>
      </c>
      <c r="C14" s="203" t="s">
        <v>16</v>
      </c>
      <c r="D14" s="385">
        <v>0</v>
      </c>
      <c r="E14" s="386">
        <v>0</v>
      </c>
      <c r="F14" s="124">
        <v>0</v>
      </c>
      <c r="G14" s="385">
        <v>1428</v>
      </c>
      <c r="H14" s="386">
        <v>0.32707283599999998</v>
      </c>
      <c r="I14" s="124">
        <v>0</v>
      </c>
      <c r="J14" s="385">
        <v>77</v>
      </c>
      <c r="K14" s="386">
        <v>1.7636280000000001E-2</v>
      </c>
      <c r="L14" s="124">
        <v>0</v>
      </c>
      <c r="M14" s="385">
        <v>15</v>
      </c>
      <c r="N14" s="386">
        <v>3.4356389999999999E-3</v>
      </c>
      <c r="O14" s="124">
        <v>0</v>
      </c>
      <c r="P14" s="385">
        <v>0</v>
      </c>
      <c r="Q14" s="386">
        <v>0</v>
      </c>
      <c r="R14" s="124">
        <v>0</v>
      </c>
    </row>
    <row r="15" spans="1:18" ht="13.5" thickTop="1" x14ac:dyDescent="0.2">
      <c r="A15" s="690" t="s">
        <v>121</v>
      </c>
      <c r="B15" s="691"/>
      <c r="C15" s="691"/>
      <c r="D15" s="387">
        <v>465</v>
      </c>
      <c r="E15" s="388">
        <v>7.2146713833550549E-3</v>
      </c>
      <c r="F15" s="389">
        <v>0.22795698924731184</v>
      </c>
      <c r="G15" s="387">
        <v>15715</v>
      </c>
      <c r="H15" s="388">
        <v>0.24382486191274128</v>
      </c>
      <c r="I15" s="389">
        <v>0.84206172446706973</v>
      </c>
      <c r="J15" s="387">
        <v>932</v>
      </c>
      <c r="K15" s="388">
        <v>1.4460373611369702E-2</v>
      </c>
      <c r="L15" s="389">
        <v>0.71995708154506433</v>
      </c>
      <c r="M15" s="387">
        <v>8113</v>
      </c>
      <c r="N15" s="388">
        <v>0.12587662136163347</v>
      </c>
      <c r="O15" s="389">
        <v>0.45014174781215333</v>
      </c>
      <c r="P15" s="387">
        <v>225</v>
      </c>
      <c r="Q15" s="388">
        <v>3.4909700242040588E-3</v>
      </c>
      <c r="R15" s="389">
        <v>0.7466666666666667</v>
      </c>
    </row>
    <row r="16" spans="1:18" x14ac:dyDescent="0.2">
      <c r="A16" s="22" t="s">
        <v>479</v>
      </c>
      <c r="B16" s="1"/>
      <c r="C16" s="1"/>
      <c r="D16" s="12"/>
      <c r="E16" s="12"/>
      <c r="F16" s="12"/>
      <c r="G16" s="12"/>
      <c r="H16" s="12"/>
      <c r="I16" s="12"/>
      <c r="J16" s="12"/>
      <c r="K16" s="12"/>
      <c r="L16" s="12"/>
    </row>
    <row r="17" spans="1:18" ht="47.25" customHeight="1" x14ac:dyDescent="0.2"/>
    <row r="18" spans="1:18" s="345" customFormat="1" ht="11.25" x14ac:dyDescent="0.2">
      <c r="A18" s="292"/>
      <c r="B18" s="1"/>
      <c r="C18" s="1"/>
      <c r="D18" s="7"/>
      <c r="F18" s="1"/>
      <c r="G18" s="1"/>
      <c r="H18" s="1"/>
      <c r="I18" s="1"/>
      <c r="J18" s="1"/>
      <c r="K18" s="1"/>
      <c r="L18" s="1"/>
      <c r="M18" s="1"/>
      <c r="N18" s="1"/>
      <c r="O18" s="1"/>
      <c r="P18" s="1"/>
      <c r="Q18" s="1"/>
      <c r="R18" s="1"/>
    </row>
    <row r="19" spans="1:18" s="345" customFormat="1" ht="11.25" x14ac:dyDescent="0.2">
      <c r="A19" s="292"/>
      <c r="B19" s="1"/>
      <c r="C19" s="1"/>
      <c r="D19" s="7"/>
      <c r="F19" s="1"/>
      <c r="G19" s="1"/>
      <c r="H19" s="1"/>
      <c r="I19" s="1"/>
      <c r="J19" s="1"/>
      <c r="K19" s="1"/>
      <c r="L19" s="1"/>
      <c r="M19" s="1"/>
      <c r="N19" s="1"/>
      <c r="O19" s="1"/>
      <c r="P19" s="1"/>
      <c r="Q19" s="1"/>
      <c r="R19" s="1"/>
    </row>
    <row r="20" spans="1:18" s="345" customFormat="1" ht="11.25" x14ac:dyDescent="0.2">
      <c r="A20" s="292"/>
      <c r="B20" s="1"/>
      <c r="C20" s="1"/>
      <c r="D20" s="7"/>
      <c r="F20" s="1"/>
      <c r="G20" s="1"/>
      <c r="H20" s="1"/>
      <c r="I20" s="1"/>
      <c r="J20" s="1"/>
      <c r="K20" s="1"/>
      <c r="L20" s="1"/>
      <c r="M20" s="1"/>
      <c r="N20" s="1"/>
      <c r="O20" s="1"/>
      <c r="P20" s="1"/>
      <c r="Q20" s="1"/>
      <c r="R20" s="1"/>
    </row>
    <row r="21" spans="1:18" s="345" customFormat="1" ht="11.25" x14ac:dyDescent="0.2">
      <c r="A21" s="292"/>
      <c r="B21" s="1"/>
      <c r="C21" s="1"/>
      <c r="D21" s="7"/>
      <c r="F21" s="1"/>
      <c r="G21" s="1"/>
      <c r="H21" s="1"/>
      <c r="I21" s="1"/>
      <c r="J21" s="1"/>
      <c r="K21" s="1"/>
      <c r="L21" s="1"/>
      <c r="M21" s="1"/>
      <c r="N21" s="1"/>
      <c r="O21" s="1"/>
      <c r="P21" s="1"/>
      <c r="Q21" s="1"/>
      <c r="R21" s="1"/>
    </row>
    <row r="22" spans="1:18" s="345" customFormat="1" ht="11.25" x14ac:dyDescent="0.2">
      <c r="A22" s="292"/>
      <c r="B22" s="1"/>
      <c r="C22" s="1"/>
      <c r="D22" s="7"/>
      <c r="F22" s="1"/>
      <c r="G22" s="1"/>
      <c r="H22" s="1"/>
      <c r="I22" s="1"/>
      <c r="J22" s="1"/>
      <c r="K22" s="1"/>
      <c r="L22" s="1"/>
      <c r="M22" s="1"/>
      <c r="N22" s="1"/>
      <c r="O22" s="1"/>
      <c r="P22" s="1"/>
      <c r="Q22" s="1"/>
      <c r="R22" s="1"/>
    </row>
    <row r="23" spans="1:18" s="345" customFormat="1" ht="11.25" x14ac:dyDescent="0.2">
      <c r="C23" s="1"/>
      <c r="D23" s="7"/>
      <c r="F23" s="1"/>
      <c r="G23" s="1"/>
      <c r="H23" s="1"/>
      <c r="I23" s="1"/>
      <c r="J23" s="1"/>
      <c r="K23" s="1"/>
      <c r="L23" s="1"/>
      <c r="M23" s="1"/>
      <c r="N23" s="1"/>
      <c r="O23" s="1"/>
      <c r="P23" s="1"/>
      <c r="Q23" s="1"/>
      <c r="R23" s="1"/>
    </row>
    <row r="24" spans="1:18" s="345" customFormat="1" ht="11.25" x14ac:dyDescent="0.2">
      <c r="B24" s="292"/>
      <c r="C24" s="1"/>
      <c r="D24" s="7"/>
      <c r="F24" s="1"/>
      <c r="G24" s="1"/>
      <c r="H24" s="1"/>
      <c r="I24" s="1"/>
      <c r="J24" s="1"/>
      <c r="K24" s="1"/>
      <c r="L24" s="1"/>
      <c r="M24" s="1"/>
      <c r="N24" s="1"/>
      <c r="O24" s="1"/>
      <c r="P24" s="1"/>
      <c r="Q24" s="1"/>
      <c r="R24" s="1"/>
    </row>
    <row r="25" spans="1:18" s="345" customFormat="1" ht="11.25" x14ac:dyDescent="0.2">
      <c r="B25" s="292"/>
      <c r="C25" s="1"/>
      <c r="D25" s="7"/>
      <c r="E25" s="1"/>
      <c r="F25" s="1"/>
      <c r="G25" s="1"/>
      <c r="H25" s="1"/>
      <c r="I25" s="1"/>
      <c r="J25" s="1"/>
      <c r="K25" s="1"/>
      <c r="L25" s="1"/>
      <c r="M25" s="1"/>
      <c r="N25" s="1"/>
      <c r="O25" s="1"/>
      <c r="P25" s="1"/>
      <c r="Q25" s="1"/>
      <c r="R25" s="1"/>
    </row>
    <row r="26" spans="1:18" s="345" customFormat="1" ht="11.25" x14ac:dyDescent="0.2">
      <c r="B26" s="292"/>
      <c r="D26" s="7"/>
      <c r="E26" s="1"/>
      <c r="F26" s="1"/>
      <c r="G26" s="1"/>
      <c r="H26" s="1"/>
      <c r="I26" s="1"/>
      <c r="J26" s="1"/>
      <c r="K26" s="1"/>
      <c r="L26" s="1"/>
      <c r="M26" s="1"/>
      <c r="N26" s="1"/>
      <c r="O26" s="1"/>
      <c r="P26" s="1"/>
      <c r="Q26" s="1"/>
      <c r="R26" s="1"/>
    </row>
    <row r="27" spans="1:18" s="345" customFormat="1" ht="11.25" x14ac:dyDescent="0.2">
      <c r="B27" s="292"/>
      <c r="D27" s="7"/>
      <c r="E27" s="1"/>
      <c r="F27" s="1"/>
      <c r="G27" s="1"/>
      <c r="H27" s="1"/>
      <c r="I27" s="1"/>
      <c r="J27" s="1"/>
      <c r="K27" s="1"/>
      <c r="L27" s="1"/>
      <c r="M27" s="1"/>
      <c r="N27" s="1"/>
      <c r="O27" s="1"/>
      <c r="P27" s="1"/>
      <c r="Q27" s="1"/>
      <c r="R27" s="1"/>
    </row>
    <row r="28" spans="1:18" s="345" customFormat="1" ht="11.25" x14ac:dyDescent="0.2">
      <c r="B28" s="292"/>
      <c r="D28" s="7"/>
      <c r="E28" s="1"/>
      <c r="F28" s="1"/>
      <c r="G28" s="1"/>
      <c r="H28" s="1"/>
      <c r="I28" s="1"/>
      <c r="J28" s="1"/>
      <c r="K28" s="1"/>
      <c r="L28" s="1"/>
      <c r="M28" s="1"/>
      <c r="N28" s="1"/>
      <c r="O28" s="1"/>
      <c r="P28" s="1"/>
      <c r="Q28" s="1"/>
      <c r="R28" s="1"/>
    </row>
    <row r="29" spans="1:18" s="345" customFormat="1" ht="11.25" x14ac:dyDescent="0.2">
      <c r="D29" s="7"/>
      <c r="E29" s="1"/>
      <c r="F29" s="1"/>
      <c r="G29" s="1"/>
      <c r="H29" s="1"/>
      <c r="I29" s="1"/>
      <c r="J29" s="1"/>
      <c r="K29" s="1"/>
      <c r="L29" s="1"/>
      <c r="M29" s="1"/>
      <c r="N29" s="1"/>
      <c r="O29" s="1"/>
      <c r="P29" s="1"/>
      <c r="Q29" s="1"/>
      <c r="R29" s="1"/>
    </row>
    <row r="30" spans="1:18" s="345" customFormat="1" ht="11.25" x14ac:dyDescent="0.2">
      <c r="D30" s="7"/>
      <c r="E30" s="1"/>
      <c r="F30" s="1"/>
      <c r="G30" s="1"/>
      <c r="H30" s="1"/>
      <c r="I30" s="1"/>
      <c r="J30" s="1"/>
      <c r="K30" s="1"/>
      <c r="L30" s="1"/>
      <c r="M30" s="1"/>
      <c r="N30" s="1"/>
      <c r="O30" s="1"/>
      <c r="P30" s="1"/>
      <c r="Q30" s="1"/>
      <c r="R30" s="1"/>
    </row>
    <row r="31" spans="1:18" s="345" customFormat="1" ht="11.25" x14ac:dyDescent="0.2">
      <c r="D31" s="7"/>
      <c r="E31" s="1"/>
      <c r="F31" s="1"/>
      <c r="G31" s="1"/>
      <c r="H31" s="1"/>
      <c r="I31" s="1"/>
      <c r="J31" s="1"/>
      <c r="K31" s="1"/>
      <c r="L31" s="1"/>
      <c r="M31" s="1"/>
      <c r="N31" s="1"/>
      <c r="O31" s="1"/>
      <c r="P31" s="1"/>
      <c r="Q31" s="1"/>
      <c r="R31" s="1"/>
    </row>
    <row r="32" spans="1:18" s="345" customFormat="1" ht="11.25" x14ac:dyDescent="0.2">
      <c r="D32" s="7"/>
      <c r="E32" s="1"/>
      <c r="F32" s="1"/>
      <c r="G32" s="1"/>
      <c r="H32" s="1"/>
      <c r="I32" s="1"/>
      <c r="J32" s="1"/>
      <c r="K32" s="1"/>
      <c r="L32" s="1"/>
      <c r="M32" s="1"/>
      <c r="N32" s="1"/>
      <c r="O32" s="1"/>
      <c r="P32" s="1"/>
      <c r="Q32" s="1"/>
      <c r="R32" s="1"/>
    </row>
  </sheetData>
  <mergeCells count="9">
    <mergeCell ref="M1:O1"/>
    <mergeCell ref="P1:R1"/>
    <mergeCell ref="A15:C15"/>
    <mergeCell ref="A1:A2"/>
    <mergeCell ref="B1:B2"/>
    <mergeCell ref="C1:C2"/>
    <mergeCell ref="D1:F1"/>
    <mergeCell ref="G1:I1"/>
    <mergeCell ref="J1:L1"/>
  </mergeCells>
  <pageMargins left="3.937007874015748E-2" right="3.937007874015748E-2" top="0.74803149606299213" bottom="0.74803149606299213" header="0.31496062992125984" footer="0.31496062992125984"/>
  <pageSetup paperSize="9" scale="96" orientation="landscape" r:id="rId1"/>
  <headerFooter>
    <oddHeader>&amp;C&amp;"Arial,Gras"&amp;12&amp;UANNEXE 8.e &amp;U: PMSI SSR - Année 2017 - Répartition des journées réalisées par Catégorie majeure - Enfants et adolescents - CM 06 à 11</oddHeader>
    <oddFooter>&amp;C&amp;8Soins de suite et de réadaptation (SSR) - Bilan PMSI 2017</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sheetPr>
  <dimension ref="A1:R32"/>
  <sheetViews>
    <sheetView workbookViewId="0">
      <selection activeCell="V72" sqref="V72"/>
    </sheetView>
  </sheetViews>
  <sheetFormatPr baseColWidth="10" defaultColWidth="11.42578125" defaultRowHeight="12.75" x14ac:dyDescent="0.2"/>
  <cols>
    <col min="1" max="1" width="2.85546875" style="308" customWidth="1"/>
    <col min="2" max="2" width="7.5703125" style="308" customWidth="1"/>
    <col min="3" max="3" width="21.140625" style="308" customWidth="1"/>
    <col min="4" max="4" width="8.140625" style="197" customWidth="1"/>
    <col min="5" max="5" width="7.28515625" style="308" customWidth="1"/>
    <col min="6" max="6" width="8.85546875" style="308" customWidth="1"/>
    <col min="7" max="7" width="8.140625" style="308" customWidth="1"/>
    <col min="8" max="8" width="7.28515625" style="308" customWidth="1"/>
    <col min="9" max="9" width="8.85546875" style="308" customWidth="1"/>
    <col min="10" max="10" width="8.140625" style="308" customWidth="1"/>
    <col min="11" max="11" width="7.28515625" style="308" customWidth="1"/>
    <col min="12" max="12" width="8.85546875" style="308" customWidth="1"/>
    <col min="13" max="13" width="8.140625" style="308" customWidth="1"/>
    <col min="14" max="14" width="7.28515625" style="308" customWidth="1"/>
    <col min="15" max="15" width="8.85546875" style="308" customWidth="1"/>
    <col min="16" max="16" width="8.140625" style="308" customWidth="1"/>
    <col min="17" max="17" width="7.28515625" style="308" customWidth="1"/>
    <col min="18" max="18" width="8.85546875" style="308" customWidth="1"/>
    <col min="19" max="16384" width="11.42578125" style="161"/>
  </cols>
  <sheetData>
    <row r="1" spans="1:18" s="381" customFormat="1" ht="46.5" customHeight="1" x14ac:dyDescent="0.2">
      <c r="A1" s="659" t="s">
        <v>112</v>
      </c>
      <c r="B1" s="659" t="s">
        <v>113</v>
      </c>
      <c r="C1" s="659" t="s">
        <v>114</v>
      </c>
      <c r="D1" s="805" t="s">
        <v>441</v>
      </c>
      <c r="E1" s="806"/>
      <c r="F1" s="806"/>
      <c r="G1" s="805" t="s">
        <v>442</v>
      </c>
      <c r="H1" s="806"/>
      <c r="I1" s="806"/>
      <c r="J1" s="805" t="s">
        <v>443</v>
      </c>
      <c r="K1" s="806"/>
      <c r="L1" s="806"/>
      <c r="M1" s="805" t="s">
        <v>444</v>
      </c>
      <c r="N1" s="806"/>
      <c r="O1" s="806"/>
      <c r="P1" s="805" t="s">
        <v>445</v>
      </c>
      <c r="Q1" s="806"/>
      <c r="R1" s="806"/>
    </row>
    <row r="2" spans="1:18" ht="56.25" x14ac:dyDescent="0.2">
      <c r="A2" s="660"/>
      <c r="B2" s="660"/>
      <c r="C2" s="660"/>
      <c r="D2" s="378" t="s">
        <v>115</v>
      </c>
      <c r="E2" s="380" t="s">
        <v>235</v>
      </c>
      <c r="F2" s="379" t="s">
        <v>435</v>
      </c>
      <c r="G2" s="378" t="s">
        <v>115</v>
      </c>
      <c r="H2" s="380" t="s">
        <v>235</v>
      </c>
      <c r="I2" s="379" t="s">
        <v>435</v>
      </c>
      <c r="J2" s="378" t="s">
        <v>115</v>
      </c>
      <c r="K2" s="380" t="s">
        <v>235</v>
      </c>
      <c r="L2" s="379" t="s">
        <v>435</v>
      </c>
      <c r="M2" s="378" t="s">
        <v>115</v>
      </c>
      <c r="N2" s="380" t="s">
        <v>235</v>
      </c>
      <c r="O2" s="379" t="s">
        <v>435</v>
      </c>
      <c r="P2" s="378" t="s">
        <v>115</v>
      </c>
      <c r="Q2" s="380" t="s">
        <v>235</v>
      </c>
      <c r="R2" s="379" t="s">
        <v>435</v>
      </c>
    </row>
    <row r="3" spans="1:18" x14ac:dyDescent="0.2">
      <c r="A3" s="203" t="s">
        <v>21</v>
      </c>
      <c r="B3" s="205" t="s">
        <v>20</v>
      </c>
      <c r="C3" s="203" t="s">
        <v>165</v>
      </c>
      <c r="D3" s="383">
        <v>0</v>
      </c>
      <c r="E3" s="384">
        <v>0</v>
      </c>
      <c r="F3" s="139">
        <v>0</v>
      </c>
      <c r="G3" s="383">
        <v>0</v>
      </c>
      <c r="H3" s="384">
        <v>0</v>
      </c>
      <c r="I3" s="139">
        <v>0</v>
      </c>
      <c r="J3" s="383">
        <v>0</v>
      </c>
      <c r="K3" s="384">
        <v>0</v>
      </c>
      <c r="L3" s="139">
        <v>0</v>
      </c>
      <c r="M3" s="383">
        <v>0</v>
      </c>
      <c r="N3" s="384">
        <v>0</v>
      </c>
      <c r="O3" s="139">
        <v>0</v>
      </c>
      <c r="P3" s="383">
        <v>0</v>
      </c>
      <c r="Q3" s="384">
        <v>0</v>
      </c>
      <c r="R3" s="139">
        <v>0</v>
      </c>
    </row>
    <row r="4" spans="1:18" x14ac:dyDescent="0.2">
      <c r="A4" s="203" t="s">
        <v>21</v>
      </c>
      <c r="B4" s="203" t="s">
        <v>41</v>
      </c>
      <c r="C4" s="205" t="s">
        <v>448</v>
      </c>
      <c r="D4" s="383">
        <v>165</v>
      </c>
      <c r="E4" s="384">
        <v>1.5017747999999999E-2</v>
      </c>
      <c r="F4" s="139">
        <v>0</v>
      </c>
      <c r="G4" s="383">
        <v>3</v>
      </c>
      <c r="H4" s="384">
        <v>2.7305E-4</v>
      </c>
      <c r="I4" s="139">
        <v>1</v>
      </c>
      <c r="J4" s="383">
        <v>622</v>
      </c>
      <c r="K4" s="384">
        <v>5.661236E-2</v>
      </c>
      <c r="L4" s="139">
        <v>0.35691318300000002</v>
      </c>
      <c r="M4" s="383">
        <v>1124</v>
      </c>
      <c r="N4" s="384">
        <v>0.102302721</v>
      </c>
      <c r="O4" s="139">
        <v>0.25444839899999999</v>
      </c>
      <c r="P4" s="383">
        <v>0</v>
      </c>
      <c r="Q4" s="384">
        <v>0</v>
      </c>
      <c r="R4" s="139">
        <v>0</v>
      </c>
    </row>
    <row r="5" spans="1:18" x14ac:dyDescent="0.2">
      <c r="A5" s="203" t="s">
        <v>21</v>
      </c>
      <c r="B5" s="203" t="s">
        <v>42</v>
      </c>
      <c r="C5" s="205" t="s">
        <v>402</v>
      </c>
      <c r="D5" s="383">
        <v>0</v>
      </c>
      <c r="E5" s="384">
        <v>0</v>
      </c>
      <c r="F5" s="139">
        <v>0</v>
      </c>
      <c r="G5" s="383">
        <v>0</v>
      </c>
      <c r="H5" s="384">
        <v>0</v>
      </c>
      <c r="I5" s="139">
        <v>0</v>
      </c>
      <c r="J5" s="383">
        <v>1681</v>
      </c>
      <c r="K5" s="384">
        <v>0.19386460599999999</v>
      </c>
      <c r="L5" s="139">
        <v>1</v>
      </c>
      <c r="M5" s="383">
        <v>114</v>
      </c>
      <c r="N5" s="384">
        <v>1.3147272999999999E-2</v>
      </c>
      <c r="O5" s="139">
        <v>1</v>
      </c>
      <c r="P5" s="383">
        <v>8</v>
      </c>
      <c r="Q5" s="384">
        <v>9.2261600000000002E-4</v>
      </c>
      <c r="R5" s="139">
        <v>1</v>
      </c>
    </row>
    <row r="6" spans="1:18" x14ac:dyDescent="0.2">
      <c r="A6" s="203" t="s">
        <v>21</v>
      </c>
      <c r="B6" s="203" t="s">
        <v>45</v>
      </c>
      <c r="C6" s="203" t="s">
        <v>171</v>
      </c>
      <c r="D6" s="383">
        <v>0</v>
      </c>
      <c r="E6" s="384">
        <v>0</v>
      </c>
      <c r="F6" s="139">
        <v>0</v>
      </c>
      <c r="G6" s="383">
        <v>0</v>
      </c>
      <c r="H6" s="384">
        <v>0</v>
      </c>
      <c r="I6" s="139">
        <v>0</v>
      </c>
      <c r="J6" s="383">
        <v>0</v>
      </c>
      <c r="K6" s="384">
        <v>0</v>
      </c>
      <c r="L6" s="139">
        <v>0</v>
      </c>
      <c r="M6" s="383">
        <v>0</v>
      </c>
      <c r="N6" s="384">
        <v>0</v>
      </c>
      <c r="O6" s="139">
        <v>0</v>
      </c>
      <c r="P6" s="383">
        <v>0</v>
      </c>
      <c r="Q6" s="384">
        <v>0</v>
      </c>
      <c r="R6" s="139">
        <v>0</v>
      </c>
    </row>
    <row r="7" spans="1:18" x14ac:dyDescent="0.2">
      <c r="A7" s="205" t="s">
        <v>26</v>
      </c>
      <c r="B7" s="205" t="s">
        <v>46</v>
      </c>
      <c r="C7" s="206" t="s">
        <v>222</v>
      </c>
      <c r="D7" s="383">
        <v>0</v>
      </c>
      <c r="E7" s="384">
        <v>0</v>
      </c>
      <c r="F7" s="139">
        <v>0</v>
      </c>
      <c r="G7" s="383">
        <v>0</v>
      </c>
      <c r="H7" s="384">
        <v>0</v>
      </c>
      <c r="I7" s="139">
        <v>0</v>
      </c>
      <c r="J7" s="383">
        <v>0</v>
      </c>
      <c r="K7" s="384">
        <v>0</v>
      </c>
      <c r="L7" s="139">
        <v>0</v>
      </c>
      <c r="M7" s="383">
        <v>0</v>
      </c>
      <c r="N7" s="384">
        <v>0</v>
      </c>
      <c r="O7" s="139">
        <v>0</v>
      </c>
      <c r="P7" s="383">
        <v>0</v>
      </c>
      <c r="Q7" s="384">
        <v>0</v>
      </c>
      <c r="R7" s="139">
        <v>0</v>
      </c>
    </row>
    <row r="8" spans="1:18" x14ac:dyDescent="0.2">
      <c r="A8" s="203" t="s">
        <v>34</v>
      </c>
      <c r="B8" s="203" t="s">
        <v>93</v>
      </c>
      <c r="C8" s="203" t="s">
        <v>175</v>
      </c>
      <c r="D8" s="383">
        <v>0</v>
      </c>
      <c r="E8" s="384">
        <v>0</v>
      </c>
      <c r="F8" s="139">
        <v>0</v>
      </c>
      <c r="G8" s="383">
        <v>0</v>
      </c>
      <c r="H8" s="384">
        <v>0</v>
      </c>
      <c r="I8" s="139">
        <v>0</v>
      </c>
      <c r="J8" s="383">
        <v>394</v>
      </c>
      <c r="K8" s="384">
        <v>2.9302394999999998E-2</v>
      </c>
      <c r="L8" s="139">
        <v>1</v>
      </c>
      <c r="M8" s="383">
        <v>368</v>
      </c>
      <c r="N8" s="384">
        <v>2.7368733999999999E-2</v>
      </c>
      <c r="O8" s="139">
        <v>1</v>
      </c>
      <c r="P8" s="383">
        <v>0</v>
      </c>
      <c r="Q8" s="384">
        <v>0</v>
      </c>
      <c r="R8" s="139">
        <v>0</v>
      </c>
    </row>
    <row r="9" spans="1:18" x14ac:dyDescent="0.2">
      <c r="A9" s="204" t="s">
        <v>85</v>
      </c>
      <c r="B9" s="204" t="s">
        <v>107</v>
      </c>
      <c r="C9" s="382" t="s">
        <v>237</v>
      </c>
      <c r="D9" s="383">
        <v>0</v>
      </c>
      <c r="E9" s="384">
        <v>0</v>
      </c>
      <c r="F9" s="139">
        <v>0</v>
      </c>
      <c r="G9" s="383">
        <v>0</v>
      </c>
      <c r="H9" s="384">
        <v>0</v>
      </c>
      <c r="I9" s="139">
        <v>0</v>
      </c>
      <c r="J9" s="383">
        <v>137</v>
      </c>
      <c r="K9" s="384">
        <v>9.6343179000000001E-2</v>
      </c>
      <c r="L9" s="139">
        <v>0</v>
      </c>
      <c r="M9" s="383">
        <v>85</v>
      </c>
      <c r="N9" s="384">
        <v>5.9774964999999999E-2</v>
      </c>
      <c r="O9" s="139">
        <v>0</v>
      </c>
      <c r="P9" s="383">
        <v>0</v>
      </c>
      <c r="Q9" s="384">
        <v>0</v>
      </c>
      <c r="R9" s="139">
        <v>0</v>
      </c>
    </row>
    <row r="10" spans="1:18" x14ac:dyDescent="0.2">
      <c r="A10" s="203" t="s">
        <v>53</v>
      </c>
      <c r="B10" s="203" t="s">
        <v>68</v>
      </c>
      <c r="C10" s="203" t="s">
        <v>164</v>
      </c>
      <c r="D10" s="383">
        <v>19</v>
      </c>
      <c r="E10" s="384">
        <v>6.9648089999999998E-3</v>
      </c>
      <c r="F10" s="139">
        <v>1</v>
      </c>
      <c r="G10" s="383">
        <v>0</v>
      </c>
      <c r="H10" s="384">
        <v>0</v>
      </c>
      <c r="I10" s="139">
        <v>0</v>
      </c>
      <c r="J10" s="383">
        <v>58</v>
      </c>
      <c r="K10" s="384">
        <v>2.1260997E-2</v>
      </c>
      <c r="L10" s="139">
        <v>1</v>
      </c>
      <c r="M10" s="383">
        <v>42</v>
      </c>
      <c r="N10" s="384">
        <v>1.5395894E-2</v>
      </c>
      <c r="O10" s="139">
        <v>1</v>
      </c>
      <c r="P10" s="383">
        <v>0</v>
      </c>
      <c r="Q10" s="384">
        <v>0</v>
      </c>
      <c r="R10" s="139">
        <v>0</v>
      </c>
    </row>
    <row r="11" spans="1:18" x14ac:dyDescent="0.2">
      <c r="A11" s="203" t="s">
        <v>53</v>
      </c>
      <c r="B11" s="203" t="s">
        <v>78</v>
      </c>
      <c r="C11" s="203" t="s">
        <v>189</v>
      </c>
      <c r="D11" s="383">
        <v>0</v>
      </c>
      <c r="E11" s="384">
        <v>0</v>
      </c>
      <c r="F11" s="139">
        <v>0</v>
      </c>
      <c r="G11" s="383">
        <v>0</v>
      </c>
      <c r="H11" s="384">
        <v>0</v>
      </c>
      <c r="I11" s="139">
        <v>0</v>
      </c>
      <c r="J11" s="383">
        <v>72</v>
      </c>
      <c r="K11" s="384">
        <v>1.4879107000000001E-2</v>
      </c>
      <c r="L11" s="139">
        <v>1</v>
      </c>
      <c r="M11" s="383">
        <v>139</v>
      </c>
      <c r="N11" s="384">
        <v>2.8724942999999999E-2</v>
      </c>
      <c r="O11" s="139">
        <v>1</v>
      </c>
      <c r="P11" s="383">
        <v>0</v>
      </c>
      <c r="Q11" s="384">
        <v>0</v>
      </c>
      <c r="R11" s="139">
        <v>0</v>
      </c>
    </row>
    <row r="12" spans="1:18" x14ac:dyDescent="0.2">
      <c r="A12" s="203" t="s">
        <v>53</v>
      </c>
      <c r="B12" s="203" t="s">
        <v>79</v>
      </c>
      <c r="C12" s="205" t="s">
        <v>360</v>
      </c>
      <c r="D12" s="383">
        <v>0</v>
      </c>
      <c r="E12" s="384">
        <v>0</v>
      </c>
      <c r="F12" s="139">
        <v>0</v>
      </c>
      <c r="G12" s="383">
        <v>0</v>
      </c>
      <c r="H12" s="384">
        <v>0</v>
      </c>
      <c r="I12" s="139">
        <v>0</v>
      </c>
      <c r="J12" s="383">
        <v>1097</v>
      </c>
      <c r="K12" s="384">
        <v>0.14379342000000001</v>
      </c>
      <c r="L12" s="139">
        <v>0</v>
      </c>
      <c r="M12" s="383">
        <v>961</v>
      </c>
      <c r="N12" s="384">
        <v>0.12596670600000001</v>
      </c>
      <c r="O12" s="139">
        <v>0</v>
      </c>
      <c r="P12" s="383">
        <v>0</v>
      </c>
      <c r="Q12" s="384">
        <v>0</v>
      </c>
      <c r="R12" s="139">
        <v>0</v>
      </c>
    </row>
    <row r="13" spans="1:18" x14ac:dyDescent="0.2">
      <c r="A13" s="203" t="s">
        <v>2</v>
      </c>
      <c r="B13" s="203" t="s">
        <v>8</v>
      </c>
      <c r="C13" s="205" t="s">
        <v>320</v>
      </c>
      <c r="D13" s="383">
        <v>3</v>
      </c>
      <c r="E13" s="384">
        <v>3.5083599999999999E-4</v>
      </c>
      <c r="F13" s="139">
        <v>1</v>
      </c>
      <c r="G13" s="383">
        <v>0</v>
      </c>
      <c r="H13" s="384">
        <v>0</v>
      </c>
      <c r="I13" s="139">
        <v>0</v>
      </c>
      <c r="J13" s="383">
        <v>3697</v>
      </c>
      <c r="K13" s="384">
        <v>0.43234709399999999</v>
      </c>
      <c r="L13" s="139">
        <v>1</v>
      </c>
      <c r="M13" s="383">
        <v>185</v>
      </c>
      <c r="N13" s="384">
        <v>2.1634897E-2</v>
      </c>
      <c r="O13" s="139">
        <v>1</v>
      </c>
      <c r="P13" s="383">
        <v>0</v>
      </c>
      <c r="Q13" s="384">
        <v>0</v>
      </c>
      <c r="R13" s="139">
        <v>0</v>
      </c>
    </row>
    <row r="14" spans="1:18" ht="13.5" thickBot="1" x14ac:dyDescent="0.25">
      <c r="A14" s="203" t="s">
        <v>2</v>
      </c>
      <c r="B14" s="203" t="s">
        <v>15</v>
      </c>
      <c r="C14" s="203" t="s">
        <v>16</v>
      </c>
      <c r="D14" s="385">
        <v>0</v>
      </c>
      <c r="E14" s="386">
        <v>0</v>
      </c>
      <c r="F14" s="124">
        <v>0</v>
      </c>
      <c r="G14" s="385">
        <v>0</v>
      </c>
      <c r="H14" s="386">
        <v>0</v>
      </c>
      <c r="I14" s="124">
        <v>0</v>
      </c>
      <c r="J14" s="385">
        <v>1908</v>
      </c>
      <c r="K14" s="386">
        <v>0.437013284</v>
      </c>
      <c r="L14" s="124">
        <v>0</v>
      </c>
      <c r="M14" s="385">
        <v>154</v>
      </c>
      <c r="N14" s="386">
        <v>3.5272561000000001E-2</v>
      </c>
      <c r="O14" s="124">
        <v>0</v>
      </c>
      <c r="P14" s="385">
        <v>0</v>
      </c>
      <c r="Q14" s="386">
        <v>0</v>
      </c>
      <c r="R14" s="124">
        <v>0</v>
      </c>
    </row>
    <row r="15" spans="1:18" ht="13.5" thickTop="1" x14ac:dyDescent="0.2">
      <c r="A15" s="690" t="s">
        <v>121</v>
      </c>
      <c r="B15" s="691"/>
      <c r="C15" s="691"/>
      <c r="D15" s="387">
        <v>187</v>
      </c>
      <c r="E15" s="388">
        <v>2.9013839756718176E-3</v>
      </c>
      <c r="F15" s="389">
        <v>0.11764705882352941</v>
      </c>
      <c r="G15" s="387">
        <v>3</v>
      </c>
      <c r="H15" s="388">
        <v>4.6546266989387451E-5</v>
      </c>
      <c r="I15" s="389">
        <v>1</v>
      </c>
      <c r="J15" s="387">
        <v>9666</v>
      </c>
      <c r="K15" s="388">
        <v>0.14997207223980638</v>
      </c>
      <c r="L15" s="389">
        <v>0.63356093523691293</v>
      </c>
      <c r="M15" s="387">
        <v>3172</v>
      </c>
      <c r="N15" s="388">
        <v>4.9214919630112333E-2</v>
      </c>
      <c r="O15" s="389">
        <v>0.35750315258511978</v>
      </c>
      <c r="P15" s="387">
        <v>8</v>
      </c>
      <c r="Q15" s="388">
        <v>1.2412337863836653E-4</v>
      </c>
      <c r="R15" s="389">
        <v>1</v>
      </c>
    </row>
    <row r="16" spans="1:18" x14ac:dyDescent="0.2">
      <c r="A16" s="22" t="s">
        <v>479</v>
      </c>
      <c r="B16" s="1"/>
      <c r="C16" s="1"/>
      <c r="D16" s="12"/>
      <c r="E16" s="12"/>
      <c r="F16" s="12"/>
      <c r="G16" s="12"/>
      <c r="H16" s="12"/>
      <c r="I16" s="12"/>
      <c r="J16" s="12"/>
      <c r="K16" s="12"/>
      <c r="L16" s="12"/>
    </row>
    <row r="17" spans="1:18" ht="47.25" customHeight="1" x14ac:dyDescent="0.2"/>
    <row r="18" spans="1:18" s="345" customFormat="1" ht="11.25" x14ac:dyDescent="0.2">
      <c r="A18" s="292"/>
      <c r="B18" s="1"/>
      <c r="C18" s="1"/>
      <c r="D18" s="7"/>
      <c r="F18" s="1"/>
      <c r="G18" s="1"/>
      <c r="H18" s="1"/>
      <c r="I18" s="1"/>
      <c r="J18" s="1"/>
      <c r="K18" s="1"/>
      <c r="L18" s="1"/>
      <c r="M18" s="1"/>
      <c r="N18" s="1"/>
      <c r="O18" s="1"/>
      <c r="P18" s="1"/>
      <c r="Q18" s="1"/>
      <c r="R18" s="1"/>
    </row>
    <row r="19" spans="1:18" s="345" customFormat="1" ht="11.25" x14ac:dyDescent="0.2">
      <c r="A19" s="292"/>
      <c r="B19" s="1"/>
      <c r="C19" s="1"/>
      <c r="D19" s="7"/>
      <c r="F19" s="1"/>
      <c r="G19" s="1"/>
      <c r="H19" s="1"/>
      <c r="I19" s="1"/>
      <c r="J19" s="1"/>
      <c r="K19" s="1"/>
      <c r="L19" s="1"/>
      <c r="M19" s="1"/>
      <c r="N19" s="1"/>
      <c r="O19" s="1"/>
      <c r="P19" s="1"/>
      <c r="Q19" s="1"/>
      <c r="R19" s="1"/>
    </row>
    <row r="20" spans="1:18" s="345" customFormat="1" ht="11.25" x14ac:dyDescent="0.2">
      <c r="A20" s="292"/>
      <c r="B20" s="1"/>
      <c r="C20" s="1"/>
      <c r="D20" s="7"/>
      <c r="F20" s="1"/>
      <c r="G20" s="1"/>
      <c r="H20" s="1"/>
      <c r="I20" s="1"/>
      <c r="J20" s="1"/>
      <c r="K20" s="1"/>
      <c r="L20" s="1"/>
      <c r="M20" s="1"/>
      <c r="N20" s="1"/>
      <c r="O20" s="1"/>
      <c r="P20" s="1"/>
      <c r="Q20" s="1"/>
      <c r="R20" s="1"/>
    </row>
    <row r="21" spans="1:18" s="345" customFormat="1" ht="11.25" x14ac:dyDescent="0.2">
      <c r="A21" s="292"/>
      <c r="B21" s="1"/>
      <c r="C21" s="1"/>
      <c r="D21" s="7"/>
      <c r="F21" s="1"/>
      <c r="G21" s="1"/>
      <c r="H21" s="1"/>
      <c r="I21" s="1"/>
      <c r="J21" s="1"/>
      <c r="K21" s="1"/>
      <c r="L21" s="1"/>
      <c r="M21" s="1"/>
      <c r="N21" s="1"/>
      <c r="O21" s="1"/>
      <c r="P21" s="1"/>
      <c r="Q21" s="1"/>
      <c r="R21" s="1"/>
    </row>
    <row r="22" spans="1:18" s="345" customFormat="1" ht="11.25" x14ac:dyDescent="0.2">
      <c r="A22" s="292"/>
      <c r="B22" s="1"/>
      <c r="C22" s="1"/>
      <c r="D22" s="7"/>
      <c r="F22" s="1"/>
      <c r="G22" s="1"/>
      <c r="H22" s="1"/>
      <c r="I22" s="1"/>
      <c r="J22" s="1"/>
      <c r="K22" s="1"/>
      <c r="L22" s="1"/>
      <c r="M22" s="1"/>
      <c r="N22" s="1"/>
      <c r="O22" s="1"/>
      <c r="P22" s="1"/>
      <c r="Q22" s="1"/>
      <c r="R22" s="1"/>
    </row>
    <row r="23" spans="1:18" s="345" customFormat="1" ht="11.25" x14ac:dyDescent="0.2">
      <c r="C23" s="1"/>
      <c r="D23" s="7"/>
      <c r="F23" s="1"/>
      <c r="G23" s="1"/>
      <c r="H23" s="1"/>
      <c r="I23" s="1"/>
      <c r="J23" s="1"/>
      <c r="K23" s="1"/>
      <c r="L23" s="1"/>
      <c r="M23" s="1"/>
      <c r="N23" s="1"/>
      <c r="O23" s="1"/>
      <c r="P23" s="1"/>
      <c r="Q23" s="1"/>
      <c r="R23" s="1"/>
    </row>
    <row r="24" spans="1:18" s="345" customFormat="1" ht="11.25" x14ac:dyDescent="0.2">
      <c r="B24" s="292"/>
      <c r="C24" s="1"/>
      <c r="D24" s="7"/>
      <c r="F24" s="1"/>
      <c r="G24" s="1"/>
      <c r="H24" s="1"/>
      <c r="I24" s="1"/>
      <c r="J24" s="1"/>
      <c r="K24" s="1"/>
      <c r="L24" s="1"/>
      <c r="M24" s="1"/>
      <c r="N24" s="1"/>
      <c r="O24" s="1"/>
      <c r="P24" s="1"/>
      <c r="Q24" s="1"/>
      <c r="R24" s="1"/>
    </row>
    <row r="25" spans="1:18" s="345" customFormat="1" ht="11.25" x14ac:dyDescent="0.2">
      <c r="B25" s="292"/>
      <c r="C25" s="1"/>
      <c r="D25" s="7"/>
      <c r="E25" s="1"/>
      <c r="F25" s="1"/>
      <c r="G25" s="1"/>
      <c r="H25" s="1"/>
      <c r="I25" s="1"/>
      <c r="J25" s="1"/>
      <c r="K25" s="1"/>
      <c r="L25" s="1"/>
      <c r="M25" s="1"/>
      <c r="N25" s="1"/>
      <c r="O25" s="1"/>
      <c r="P25" s="1"/>
      <c r="Q25" s="1"/>
      <c r="R25" s="1"/>
    </row>
    <row r="26" spans="1:18" s="345" customFormat="1" ht="11.25" x14ac:dyDescent="0.2">
      <c r="B26" s="292"/>
      <c r="D26" s="7"/>
      <c r="E26" s="1"/>
      <c r="F26" s="1"/>
      <c r="G26" s="1"/>
      <c r="H26" s="1"/>
      <c r="I26" s="1"/>
      <c r="J26" s="1"/>
      <c r="K26" s="1"/>
      <c r="L26" s="1"/>
      <c r="M26" s="1"/>
      <c r="N26" s="1"/>
      <c r="O26" s="1"/>
      <c r="P26" s="1"/>
      <c r="Q26" s="1"/>
      <c r="R26" s="1"/>
    </row>
    <row r="27" spans="1:18" s="345" customFormat="1" ht="11.25" x14ac:dyDescent="0.2">
      <c r="B27" s="292"/>
      <c r="D27" s="7"/>
      <c r="E27" s="1"/>
      <c r="F27" s="1"/>
      <c r="G27" s="1"/>
      <c r="H27" s="1"/>
      <c r="I27" s="1"/>
      <c r="J27" s="1"/>
      <c r="K27" s="1"/>
      <c r="L27" s="1"/>
      <c r="M27" s="1"/>
      <c r="N27" s="1"/>
      <c r="O27" s="1"/>
      <c r="P27" s="1"/>
      <c r="Q27" s="1"/>
      <c r="R27" s="1"/>
    </row>
    <row r="28" spans="1:18" s="345" customFormat="1" ht="11.25" x14ac:dyDescent="0.2">
      <c r="B28" s="292"/>
      <c r="D28" s="7"/>
      <c r="E28" s="1"/>
      <c r="F28" s="1"/>
      <c r="G28" s="1"/>
      <c r="H28" s="1"/>
      <c r="I28" s="1"/>
      <c r="J28" s="1"/>
      <c r="K28" s="1"/>
      <c r="L28" s="1"/>
      <c r="M28" s="1"/>
      <c r="N28" s="1"/>
      <c r="O28" s="1"/>
      <c r="P28" s="1"/>
      <c r="Q28" s="1"/>
      <c r="R28" s="1"/>
    </row>
    <row r="29" spans="1:18" s="345" customFormat="1" ht="11.25" x14ac:dyDescent="0.2">
      <c r="D29" s="7"/>
      <c r="E29" s="1"/>
      <c r="F29" s="1"/>
      <c r="G29" s="1"/>
      <c r="H29" s="1"/>
      <c r="I29" s="1"/>
      <c r="J29" s="1"/>
      <c r="K29" s="1"/>
      <c r="L29" s="1"/>
      <c r="M29" s="1"/>
      <c r="N29" s="1"/>
      <c r="O29" s="1"/>
      <c r="P29" s="1"/>
      <c r="Q29" s="1"/>
      <c r="R29" s="1"/>
    </row>
    <row r="30" spans="1:18" s="345" customFormat="1" ht="11.25" x14ac:dyDescent="0.2">
      <c r="D30" s="7"/>
      <c r="E30" s="1"/>
      <c r="F30" s="1"/>
      <c r="G30" s="1"/>
      <c r="H30" s="1"/>
      <c r="I30" s="1"/>
      <c r="J30" s="1"/>
      <c r="K30" s="1"/>
      <c r="L30" s="1"/>
      <c r="M30" s="1"/>
      <c r="N30" s="1"/>
      <c r="O30" s="1"/>
      <c r="P30" s="1"/>
      <c r="Q30" s="1"/>
      <c r="R30" s="1"/>
    </row>
    <row r="31" spans="1:18" s="345" customFormat="1" ht="11.25" x14ac:dyDescent="0.2">
      <c r="D31" s="7"/>
      <c r="E31" s="1"/>
      <c r="F31" s="1"/>
      <c r="G31" s="1"/>
      <c r="H31" s="1"/>
      <c r="I31" s="1"/>
      <c r="J31" s="1"/>
      <c r="K31" s="1"/>
      <c r="L31" s="1"/>
      <c r="M31" s="1"/>
      <c r="N31" s="1"/>
      <c r="O31" s="1"/>
      <c r="P31" s="1"/>
      <c r="Q31" s="1"/>
      <c r="R31" s="1"/>
    </row>
    <row r="32" spans="1:18" s="345" customFormat="1" ht="11.25" x14ac:dyDescent="0.2">
      <c r="D32" s="7"/>
      <c r="E32" s="1"/>
      <c r="F32" s="1"/>
      <c r="G32" s="1"/>
      <c r="H32" s="1"/>
      <c r="I32" s="1"/>
      <c r="J32" s="1"/>
      <c r="K32" s="1"/>
      <c r="L32" s="1"/>
      <c r="M32" s="1"/>
      <c r="N32" s="1"/>
      <c r="O32" s="1"/>
      <c r="P32" s="1"/>
      <c r="Q32" s="1"/>
      <c r="R32" s="1"/>
    </row>
  </sheetData>
  <mergeCells count="9">
    <mergeCell ref="M1:O1"/>
    <mergeCell ref="P1:R1"/>
    <mergeCell ref="A15:C15"/>
    <mergeCell ref="A1:A2"/>
    <mergeCell ref="B1:B2"/>
    <mergeCell ref="C1:C2"/>
    <mergeCell ref="D1:F1"/>
    <mergeCell ref="G1:I1"/>
    <mergeCell ref="J1:L1"/>
  </mergeCells>
  <pageMargins left="3.937007874015748E-2" right="3.937007874015748E-2" top="0.74803149606299213" bottom="0.74803149606299213" header="0.31496062992125984" footer="0.31496062992125984"/>
  <pageSetup paperSize="9" scale="96" orientation="landscape" r:id="rId1"/>
  <headerFooter>
    <oddHeader>&amp;C&amp;"Arial,Gras"&amp;12&amp;UANNEXE 8.f&amp;U : PMSI SSR - Année 2017 - Répartition des journées réalisées par Catégorie majeure - Enfants et adolescents - CM 16 à 27</oddHeader>
    <oddFooter>&amp;C&amp;8Soins de suite et de réadaptation (SSR) - Bilan PMSI 2017</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tabColor rgb="FF008000"/>
  </sheetPr>
  <dimension ref="A1:N423"/>
  <sheetViews>
    <sheetView topLeftCell="A7" zoomScale="115" zoomScaleNormal="115" workbookViewId="0">
      <selection activeCell="P28" sqref="P28"/>
    </sheetView>
  </sheetViews>
  <sheetFormatPr baseColWidth="10" defaultColWidth="9.140625" defaultRowHeight="11.25" x14ac:dyDescent="0.2"/>
  <cols>
    <col min="1" max="1" width="9.140625" style="7" customWidth="1"/>
    <col min="2" max="2" width="8.7109375" style="1" customWidth="1"/>
    <col min="3" max="3" width="36.140625" style="1" customWidth="1"/>
    <col min="4" max="7" width="9.85546875" style="6" customWidth="1"/>
    <col min="8" max="8" width="10.5703125" style="6" customWidth="1"/>
    <col min="9" max="9" width="8.85546875" style="6" customWidth="1"/>
    <col min="10" max="10" width="9.85546875" style="1" customWidth="1"/>
    <col min="11" max="11" width="9.140625" style="1"/>
    <col min="12" max="12" width="10" style="1" bestFit="1" customWidth="1"/>
    <col min="13" max="13" width="9.140625" style="1"/>
    <col min="14" max="14" width="10" style="1" bestFit="1" customWidth="1"/>
    <col min="15" max="16384" width="9.140625" style="1"/>
  </cols>
  <sheetData>
    <row r="1" spans="1:14" s="20" customFormat="1" ht="45" x14ac:dyDescent="0.2">
      <c r="A1" s="50" t="s">
        <v>112</v>
      </c>
      <c r="B1" s="46" t="s">
        <v>113</v>
      </c>
      <c r="C1" s="46" t="s">
        <v>114</v>
      </c>
      <c r="D1" s="260" t="s">
        <v>535</v>
      </c>
      <c r="E1" s="417" t="s">
        <v>536</v>
      </c>
      <c r="F1" s="417" t="s">
        <v>566</v>
      </c>
      <c r="G1" s="417" t="s">
        <v>565</v>
      </c>
      <c r="H1" s="417" t="s">
        <v>537</v>
      </c>
      <c r="I1" s="417" t="s">
        <v>538</v>
      </c>
      <c r="J1" s="51" t="s">
        <v>541</v>
      </c>
      <c r="L1" s="5"/>
    </row>
    <row r="2" spans="1:14" s="20" customFormat="1" ht="12.75" x14ac:dyDescent="0.2">
      <c r="A2" s="819" t="s">
        <v>251</v>
      </c>
      <c r="B2" s="820"/>
      <c r="C2" s="821"/>
      <c r="D2" s="457"/>
      <c r="E2" s="458"/>
      <c r="F2" s="459"/>
      <c r="G2" s="459"/>
      <c r="H2" s="460"/>
      <c r="I2" s="460"/>
      <c r="J2" s="461"/>
      <c r="K2" s="642"/>
      <c r="L2" s="643"/>
      <c r="M2" s="644"/>
      <c r="N2" s="643"/>
    </row>
    <row r="3" spans="1:14" s="20" customFormat="1" ht="12.75" x14ac:dyDescent="0.2">
      <c r="A3" s="52" t="s">
        <v>21</v>
      </c>
      <c r="B3" s="53" t="s">
        <v>45</v>
      </c>
      <c r="C3" s="53" t="s">
        <v>171</v>
      </c>
      <c r="D3" s="467">
        <v>1.0009099E-2</v>
      </c>
      <c r="E3" s="577">
        <v>0.97499999999999998</v>
      </c>
      <c r="F3" s="609">
        <v>370</v>
      </c>
      <c r="G3" s="609" t="s">
        <v>540</v>
      </c>
      <c r="H3" s="468" t="s">
        <v>540</v>
      </c>
      <c r="I3" s="468" t="s">
        <v>540</v>
      </c>
      <c r="J3" s="483" t="s">
        <v>540</v>
      </c>
      <c r="K3" s="642"/>
      <c r="L3" s="645"/>
      <c r="M3" s="643"/>
      <c r="N3" s="643"/>
    </row>
    <row r="4" spans="1:14" s="20" customFormat="1" ht="13.5" customHeight="1" x14ac:dyDescent="0.2">
      <c r="A4" s="52" t="s">
        <v>53</v>
      </c>
      <c r="B4" s="53" t="s">
        <v>79</v>
      </c>
      <c r="C4" s="53" t="s">
        <v>199</v>
      </c>
      <c r="D4" s="467">
        <v>-0.198466064</v>
      </c>
      <c r="E4" s="480">
        <v>1</v>
      </c>
      <c r="F4" s="612">
        <v>99</v>
      </c>
      <c r="G4" s="612">
        <v>85</v>
      </c>
      <c r="H4" s="475">
        <v>1.1399999999999999</v>
      </c>
      <c r="I4" s="475">
        <v>1.04</v>
      </c>
      <c r="J4" s="483">
        <v>0.69984754923442627</v>
      </c>
      <c r="K4" s="646"/>
      <c r="L4" s="647"/>
      <c r="M4" s="647"/>
      <c r="N4" s="647"/>
    </row>
    <row r="5" spans="1:14" s="20" customFormat="1" ht="12" x14ac:dyDescent="0.2">
      <c r="A5" s="54" t="s">
        <v>2</v>
      </c>
      <c r="B5" s="55" t="s">
        <v>15</v>
      </c>
      <c r="C5" s="55" t="s">
        <v>16</v>
      </c>
      <c r="D5" s="469">
        <v>0.23124647500000001</v>
      </c>
      <c r="E5" s="481">
        <v>0.99473684200000001</v>
      </c>
      <c r="F5" s="613" t="s">
        <v>540</v>
      </c>
      <c r="G5" s="613">
        <v>101</v>
      </c>
      <c r="H5" s="490">
        <v>1.1399999999999999</v>
      </c>
      <c r="I5" s="490">
        <v>1.02</v>
      </c>
      <c r="J5" s="484">
        <v>1.1926541171832652</v>
      </c>
      <c r="K5" s="646"/>
      <c r="L5" s="647"/>
      <c r="M5" s="647"/>
      <c r="N5" s="647"/>
    </row>
    <row r="6" spans="1:14" s="20" customFormat="1" ht="12.75" x14ac:dyDescent="0.2">
      <c r="A6" s="813" t="s">
        <v>158</v>
      </c>
      <c r="B6" s="814"/>
      <c r="C6" s="815"/>
      <c r="D6" s="470"/>
      <c r="E6" s="482"/>
      <c r="F6" s="614"/>
      <c r="G6" s="614"/>
      <c r="H6" s="477"/>
      <c r="I6" s="477"/>
      <c r="J6" s="485"/>
      <c r="K6" s="642"/>
      <c r="L6" s="645"/>
      <c r="M6" s="643"/>
      <c r="N6" s="643"/>
    </row>
    <row r="7" spans="1:14" s="20" customFormat="1" ht="12" x14ac:dyDescent="0.2">
      <c r="A7" s="52" t="s">
        <v>21</v>
      </c>
      <c r="B7" s="53" t="s">
        <v>37</v>
      </c>
      <c r="C7" s="53" t="s">
        <v>169</v>
      </c>
      <c r="D7" s="467">
        <v>2.3359549E-2</v>
      </c>
      <c r="E7" s="480">
        <v>1</v>
      </c>
      <c r="F7" s="612">
        <v>20</v>
      </c>
      <c r="G7" s="612" t="s">
        <v>540</v>
      </c>
      <c r="H7" s="475">
        <v>1.03</v>
      </c>
      <c r="I7" s="475">
        <v>0.83</v>
      </c>
      <c r="J7" s="483">
        <v>1.0834910719597495</v>
      </c>
      <c r="K7" s="646"/>
      <c r="L7" s="647"/>
      <c r="M7" s="647"/>
      <c r="N7" s="647"/>
    </row>
    <row r="8" spans="1:14" s="20" customFormat="1" ht="12" x14ac:dyDescent="0.2">
      <c r="A8" s="52" t="s">
        <v>26</v>
      </c>
      <c r="B8" s="53" t="s">
        <v>35</v>
      </c>
      <c r="C8" s="53" t="s">
        <v>236</v>
      </c>
      <c r="D8" s="467">
        <v>2.4421680000000002E-3</v>
      </c>
      <c r="E8" s="480">
        <v>1</v>
      </c>
      <c r="F8" s="612">
        <v>30</v>
      </c>
      <c r="G8" s="612" t="s">
        <v>540</v>
      </c>
      <c r="H8" s="475">
        <v>1.04</v>
      </c>
      <c r="I8" s="475">
        <v>0.79</v>
      </c>
      <c r="J8" s="483">
        <v>1.0873496713216806</v>
      </c>
      <c r="K8" s="646"/>
      <c r="L8" s="647"/>
      <c r="M8" s="647"/>
      <c r="N8" s="647"/>
    </row>
    <row r="9" spans="1:14" s="20" customFormat="1" ht="12" x14ac:dyDescent="0.2">
      <c r="A9" s="52" t="s">
        <v>34</v>
      </c>
      <c r="B9" s="53" t="s">
        <v>99</v>
      </c>
      <c r="C9" s="53" t="s">
        <v>177</v>
      </c>
      <c r="D9" s="467">
        <v>-7.0684325000000006E-2</v>
      </c>
      <c r="E9" s="480">
        <v>1</v>
      </c>
      <c r="F9" s="612">
        <v>17</v>
      </c>
      <c r="G9" s="612" t="s">
        <v>540</v>
      </c>
      <c r="H9" s="475">
        <v>1.03</v>
      </c>
      <c r="I9" s="475">
        <v>1.04</v>
      </c>
      <c r="J9" s="483">
        <v>0.97805948970153633</v>
      </c>
      <c r="K9" s="646"/>
      <c r="L9" s="647"/>
      <c r="M9" s="647"/>
      <c r="N9" s="647"/>
    </row>
    <row r="10" spans="1:14" s="20" customFormat="1" ht="12" x14ac:dyDescent="0.2">
      <c r="A10" s="52" t="s">
        <v>34</v>
      </c>
      <c r="B10" s="53" t="s">
        <v>103</v>
      </c>
      <c r="C10" s="53" t="s">
        <v>104</v>
      </c>
      <c r="D10" s="467">
        <v>7.0629419999999998E-2</v>
      </c>
      <c r="E10" s="480">
        <v>1</v>
      </c>
      <c r="F10" s="612">
        <v>29</v>
      </c>
      <c r="G10" s="612" t="s">
        <v>540</v>
      </c>
      <c r="H10" s="475">
        <v>1.05</v>
      </c>
      <c r="I10" s="475">
        <v>0.96</v>
      </c>
      <c r="J10" s="483">
        <v>1.1610807233484113</v>
      </c>
      <c r="K10" s="646"/>
      <c r="L10" s="647"/>
      <c r="M10" s="647"/>
      <c r="N10" s="647"/>
    </row>
    <row r="11" spans="1:14" s="20" customFormat="1" ht="12" x14ac:dyDescent="0.2">
      <c r="A11" s="52" t="s">
        <v>53</v>
      </c>
      <c r="B11" s="53" t="s">
        <v>56</v>
      </c>
      <c r="C11" s="53" t="s">
        <v>182</v>
      </c>
      <c r="D11" s="467">
        <v>-2.0026263999999998E-2</v>
      </c>
      <c r="E11" s="480">
        <v>1</v>
      </c>
      <c r="F11" s="612">
        <v>14</v>
      </c>
      <c r="G11" s="612" t="s">
        <v>540</v>
      </c>
      <c r="H11" s="475">
        <v>1.02</v>
      </c>
      <c r="I11" s="475">
        <v>0.86</v>
      </c>
      <c r="J11" s="483">
        <v>1.1049290078183966</v>
      </c>
      <c r="K11" s="646"/>
      <c r="L11" s="647"/>
      <c r="M11" s="647"/>
      <c r="N11" s="647"/>
    </row>
    <row r="12" spans="1:14" s="20" customFormat="1" ht="12" x14ac:dyDescent="0.2">
      <c r="A12" s="52" t="s">
        <v>2</v>
      </c>
      <c r="B12" s="53" t="s">
        <v>14</v>
      </c>
      <c r="C12" s="53" t="s">
        <v>195</v>
      </c>
      <c r="D12" s="467">
        <v>9.9377761999999994E-2</v>
      </c>
      <c r="E12" s="480">
        <v>1</v>
      </c>
      <c r="F12" s="612">
        <v>36</v>
      </c>
      <c r="G12" s="612">
        <v>109</v>
      </c>
      <c r="H12" s="475">
        <v>1.08</v>
      </c>
      <c r="I12" s="475">
        <v>0.89</v>
      </c>
      <c r="J12" s="483">
        <v>1.2523261398683547</v>
      </c>
      <c r="K12" s="646"/>
      <c r="L12" s="647"/>
      <c r="M12" s="647"/>
      <c r="N12" s="647"/>
    </row>
    <row r="13" spans="1:14" s="20" customFormat="1" ht="13.5" customHeight="1" x14ac:dyDescent="0.2">
      <c r="A13" s="54" t="s">
        <v>2</v>
      </c>
      <c r="B13" s="55" t="s">
        <v>17</v>
      </c>
      <c r="C13" s="55" t="s">
        <v>196</v>
      </c>
      <c r="D13" s="469">
        <v>-1.7138638000000001E-2</v>
      </c>
      <c r="E13" s="481">
        <v>1</v>
      </c>
      <c r="F13" s="613">
        <v>19</v>
      </c>
      <c r="G13" s="613">
        <v>85</v>
      </c>
      <c r="H13" s="476">
        <v>1.04</v>
      </c>
      <c r="I13" s="476">
        <v>0.88</v>
      </c>
      <c r="J13" s="486">
        <v>1.0493203438721317</v>
      </c>
      <c r="L13" s="611"/>
    </row>
    <row r="14" spans="1:14" s="20" customFormat="1" ht="12.75" x14ac:dyDescent="0.2">
      <c r="A14" s="822" t="s">
        <v>159</v>
      </c>
      <c r="B14" s="822"/>
      <c r="C14" s="822"/>
      <c r="D14" s="470"/>
      <c r="E14" s="482"/>
      <c r="F14" s="614"/>
      <c r="G14" s="614"/>
      <c r="H14" s="477"/>
      <c r="I14" s="477"/>
      <c r="J14" s="485"/>
      <c r="L14" s="611"/>
    </row>
    <row r="15" spans="1:14" s="20" customFormat="1" ht="12.75" x14ac:dyDescent="0.2">
      <c r="A15" s="52" t="s">
        <v>21</v>
      </c>
      <c r="B15" s="53" t="s">
        <v>20</v>
      </c>
      <c r="C15" s="53" t="s">
        <v>165</v>
      </c>
      <c r="D15" s="467">
        <v>7.9100879999999991E-3</v>
      </c>
      <c r="E15" s="480">
        <v>0.99879614800000005</v>
      </c>
      <c r="F15" s="612">
        <v>16</v>
      </c>
      <c r="G15" s="612">
        <v>103</v>
      </c>
      <c r="H15" s="475">
        <v>1.05</v>
      </c>
      <c r="I15" s="475">
        <v>0.97</v>
      </c>
      <c r="J15" s="483">
        <v>1.0434513093361824</v>
      </c>
      <c r="L15" s="641"/>
    </row>
    <row r="16" spans="1:14" s="20" customFormat="1" ht="12.75" x14ac:dyDescent="0.2">
      <c r="A16" s="52" t="s">
        <v>21</v>
      </c>
      <c r="B16" s="53" t="s">
        <v>40</v>
      </c>
      <c r="C16" s="229" t="s">
        <v>367</v>
      </c>
      <c r="D16" s="467">
        <v>-4.0553070000000002E-3</v>
      </c>
      <c r="E16" s="480">
        <v>1</v>
      </c>
      <c r="F16" s="612">
        <v>43</v>
      </c>
      <c r="G16" s="612">
        <v>80</v>
      </c>
      <c r="H16" s="475">
        <v>1.1299999999999999</v>
      </c>
      <c r="I16" s="475">
        <v>0.88</v>
      </c>
      <c r="J16" s="483">
        <v>1.224646426295307</v>
      </c>
      <c r="L16" s="611"/>
    </row>
    <row r="17" spans="1:14" s="20" customFormat="1" ht="12.75" x14ac:dyDescent="0.2">
      <c r="A17" s="293" t="s">
        <v>21</v>
      </c>
      <c r="B17" s="294" t="s">
        <v>41</v>
      </c>
      <c r="C17" s="229" t="s">
        <v>448</v>
      </c>
      <c r="D17" s="467">
        <v>2.6195399000000001E-2</v>
      </c>
      <c r="E17" s="480">
        <v>1</v>
      </c>
      <c r="F17" s="612">
        <v>15</v>
      </c>
      <c r="G17" s="612">
        <v>45</v>
      </c>
      <c r="H17" s="475">
        <v>1.1000000000000001</v>
      </c>
      <c r="I17" s="475">
        <v>1.29</v>
      </c>
      <c r="J17" s="483">
        <v>1.0992933289691205</v>
      </c>
      <c r="L17" s="611"/>
    </row>
    <row r="18" spans="1:14" s="20" customFormat="1" ht="12.75" x14ac:dyDescent="0.2">
      <c r="A18" s="52" t="s">
        <v>21</v>
      </c>
      <c r="B18" s="53" t="s">
        <v>47</v>
      </c>
      <c r="C18" s="53" t="s">
        <v>48</v>
      </c>
      <c r="D18" s="467">
        <v>-2.5821383E-2</v>
      </c>
      <c r="E18" s="480">
        <v>1</v>
      </c>
      <c r="F18" s="612">
        <v>41.5</v>
      </c>
      <c r="G18" s="612">
        <v>138</v>
      </c>
      <c r="H18" s="475">
        <v>1.08</v>
      </c>
      <c r="I18" s="475">
        <v>1.19</v>
      </c>
      <c r="J18" s="483">
        <v>1.0185285713583621</v>
      </c>
      <c r="L18" s="611"/>
    </row>
    <row r="19" spans="1:14" s="20" customFormat="1" ht="12.75" x14ac:dyDescent="0.2">
      <c r="A19" s="52" t="s">
        <v>26</v>
      </c>
      <c r="B19" s="53" t="s">
        <v>24</v>
      </c>
      <c r="C19" s="53" t="s">
        <v>25</v>
      </c>
      <c r="D19" s="467">
        <v>5.3565237000000002E-2</v>
      </c>
      <c r="E19" s="480">
        <v>1</v>
      </c>
      <c r="F19" s="612">
        <v>15</v>
      </c>
      <c r="G19" s="612">
        <v>59</v>
      </c>
      <c r="H19" s="475">
        <v>1.02</v>
      </c>
      <c r="I19" s="475">
        <v>0.83</v>
      </c>
      <c r="J19" s="483">
        <v>1.1539341682410456</v>
      </c>
      <c r="L19" s="611"/>
    </row>
    <row r="20" spans="1:14" s="414" customFormat="1" ht="12.75" x14ac:dyDescent="0.2">
      <c r="A20" s="412" t="s">
        <v>26</v>
      </c>
      <c r="B20" s="413" t="s">
        <v>39</v>
      </c>
      <c r="C20" s="413" t="s">
        <v>172</v>
      </c>
      <c r="D20" s="471">
        <v>2.0930101999999999E-2</v>
      </c>
      <c r="E20" s="472">
        <v>1</v>
      </c>
      <c r="F20" s="615">
        <v>5</v>
      </c>
      <c r="G20" s="615">
        <v>73</v>
      </c>
      <c r="H20" s="478">
        <v>1.03</v>
      </c>
      <c r="I20" s="478">
        <v>0.84</v>
      </c>
      <c r="J20" s="487">
        <v>1.1104929836824582</v>
      </c>
      <c r="L20" s="611"/>
      <c r="M20" s="20"/>
      <c r="N20" s="20"/>
    </row>
    <row r="21" spans="1:14" s="20" customFormat="1" ht="12.75" x14ac:dyDescent="0.2">
      <c r="A21" s="52" t="s">
        <v>26</v>
      </c>
      <c r="B21" s="53" t="s">
        <v>46</v>
      </c>
      <c r="C21" s="53" t="s">
        <v>222</v>
      </c>
      <c r="D21" s="467">
        <v>-1.2623026000000001E-2</v>
      </c>
      <c r="E21" s="480">
        <v>1</v>
      </c>
      <c r="F21" s="612">
        <v>23</v>
      </c>
      <c r="G21" s="612">
        <v>86</v>
      </c>
      <c r="H21" s="475">
        <v>1.07</v>
      </c>
      <c r="I21" s="475">
        <v>1.05</v>
      </c>
      <c r="J21" s="483">
        <v>1.0912447740539697</v>
      </c>
      <c r="L21" s="611"/>
    </row>
    <row r="22" spans="1:14" s="20" customFormat="1" ht="12.75" x14ac:dyDescent="0.2">
      <c r="A22" s="52" t="s">
        <v>34</v>
      </c>
      <c r="B22" s="53" t="s">
        <v>32</v>
      </c>
      <c r="C22" s="53" t="s">
        <v>33</v>
      </c>
      <c r="D22" s="467">
        <v>5.1931959999999997E-3</v>
      </c>
      <c r="E22" s="480">
        <v>1</v>
      </c>
      <c r="F22" s="612">
        <v>35</v>
      </c>
      <c r="G22" s="612">
        <v>62.5</v>
      </c>
      <c r="H22" s="475">
        <v>1.04</v>
      </c>
      <c r="I22" s="475">
        <v>1.02</v>
      </c>
      <c r="J22" s="483">
        <v>1.1460449562790498</v>
      </c>
      <c r="L22" s="611"/>
    </row>
    <row r="23" spans="1:14" s="20" customFormat="1" ht="12.75" x14ac:dyDescent="0.2">
      <c r="A23" s="52" t="s">
        <v>85</v>
      </c>
      <c r="B23" s="53" t="s">
        <v>87</v>
      </c>
      <c r="C23" s="53" t="s">
        <v>88</v>
      </c>
      <c r="D23" s="467">
        <v>3.8170688000000001E-2</v>
      </c>
      <c r="E23" s="480">
        <v>1</v>
      </c>
      <c r="F23" s="612">
        <v>52</v>
      </c>
      <c r="G23" s="612">
        <v>116</v>
      </c>
      <c r="H23" s="475">
        <v>1.1000000000000001</v>
      </c>
      <c r="I23" s="475">
        <v>0.88</v>
      </c>
      <c r="J23" s="483">
        <v>1.1156389471366752</v>
      </c>
      <c r="L23" s="611"/>
    </row>
    <row r="24" spans="1:14" s="20" customFormat="1" ht="12.75" x14ac:dyDescent="0.2">
      <c r="A24" s="52" t="s">
        <v>85</v>
      </c>
      <c r="B24" s="53" t="s">
        <v>107</v>
      </c>
      <c r="C24" s="53" t="s">
        <v>108</v>
      </c>
      <c r="D24" s="467">
        <v>1.7076310000000001E-2</v>
      </c>
      <c r="E24" s="480">
        <v>1</v>
      </c>
      <c r="F24" s="612">
        <v>12</v>
      </c>
      <c r="G24" s="612">
        <v>81</v>
      </c>
      <c r="H24" s="475">
        <v>1.04</v>
      </c>
      <c r="I24" s="475">
        <v>0.9</v>
      </c>
      <c r="J24" s="483">
        <v>1.0975852123793637</v>
      </c>
      <c r="L24" s="611"/>
    </row>
    <row r="25" spans="1:14" s="20" customFormat="1" ht="12.75" x14ac:dyDescent="0.2">
      <c r="A25" s="52" t="s">
        <v>53</v>
      </c>
      <c r="B25" s="53" t="s">
        <v>54</v>
      </c>
      <c r="C25" s="229" t="s">
        <v>482</v>
      </c>
      <c r="D25" s="467">
        <v>1.7486885000000001E-2</v>
      </c>
      <c r="E25" s="480">
        <v>1</v>
      </c>
      <c r="F25" s="612">
        <v>15</v>
      </c>
      <c r="G25" s="612" t="s">
        <v>540</v>
      </c>
      <c r="H25" s="475">
        <v>1.03</v>
      </c>
      <c r="I25" s="475">
        <v>0.85</v>
      </c>
      <c r="J25" s="483">
        <v>1.0247090717725731</v>
      </c>
      <c r="L25" s="611"/>
    </row>
    <row r="26" spans="1:14" s="414" customFormat="1" ht="12.75" x14ac:dyDescent="0.2">
      <c r="A26" s="412" t="s">
        <v>53</v>
      </c>
      <c r="B26" s="413" t="s">
        <v>57</v>
      </c>
      <c r="C26" s="415" t="s">
        <v>359</v>
      </c>
      <c r="D26" s="471">
        <v>8.2541298999999999E-2</v>
      </c>
      <c r="E26" s="472">
        <v>1</v>
      </c>
      <c r="F26" s="615">
        <v>19</v>
      </c>
      <c r="G26" s="615" t="s">
        <v>540</v>
      </c>
      <c r="H26" s="478">
        <v>1.03</v>
      </c>
      <c r="I26" s="478">
        <v>0.98</v>
      </c>
      <c r="J26" s="487">
        <v>1.1527462259950303</v>
      </c>
      <c r="L26" s="611"/>
      <c r="M26" s="20"/>
      <c r="N26" s="20"/>
    </row>
    <row r="27" spans="1:14" s="414" customFormat="1" ht="12.75" x14ac:dyDescent="0.2">
      <c r="A27" s="52" t="s">
        <v>53</v>
      </c>
      <c r="B27" s="53" t="s">
        <v>64</v>
      </c>
      <c r="C27" s="53" t="s">
        <v>65</v>
      </c>
      <c r="D27" s="471">
        <v>1.8586189999999999E-3</v>
      </c>
      <c r="E27" s="472">
        <v>1</v>
      </c>
      <c r="F27" s="615">
        <v>31</v>
      </c>
      <c r="G27" s="615">
        <v>99</v>
      </c>
      <c r="H27" s="478">
        <v>1.06</v>
      </c>
      <c r="I27" s="478">
        <v>0.88</v>
      </c>
      <c r="J27" s="487">
        <v>1.2785923398168295</v>
      </c>
      <c r="L27" s="611"/>
      <c r="M27" s="20"/>
      <c r="N27" s="20"/>
    </row>
    <row r="28" spans="1:14" s="20" customFormat="1" ht="12.75" x14ac:dyDescent="0.2">
      <c r="A28" s="52" t="s">
        <v>53</v>
      </c>
      <c r="B28" s="53" t="s">
        <v>77</v>
      </c>
      <c r="C28" s="229" t="s">
        <v>364</v>
      </c>
      <c r="D28" s="467">
        <v>3.9793770999999999E-2</v>
      </c>
      <c r="E28" s="480">
        <v>1</v>
      </c>
      <c r="F28" s="612">
        <v>15</v>
      </c>
      <c r="G28" s="612">
        <v>95</v>
      </c>
      <c r="H28" s="475">
        <v>1.05</v>
      </c>
      <c r="I28" s="475">
        <v>1.01</v>
      </c>
      <c r="J28" s="483">
        <v>1.1675784449371274</v>
      </c>
      <c r="L28" s="611"/>
    </row>
    <row r="29" spans="1:14" s="20" customFormat="1" ht="12.75" x14ac:dyDescent="0.2">
      <c r="A29" s="52" t="s">
        <v>53</v>
      </c>
      <c r="B29" s="53" t="s">
        <v>78</v>
      </c>
      <c r="C29" s="53" t="s">
        <v>189</v>
      </c>
      <c r="D29" s="467">
        <v>3.5540704999999999E-2</v>
      </c>
      <c r="E29" s="480">
        <v>1</v>
      </c>
      <c r="F29" s="612">
        <v>74</v>
      </c>
      <c r="G29" s="612">
        <v>83</v>
      </c>
      <c r="H29" s="475">
        <v>1.1000000000000001</v>
      </c>
      <c r="I29" s="475">
        <v>1.1499999999999999</v>
      </c>
      <c r="J29" s="483">
        <v>1.2878630389124694</v>
      </c>
      <c r="L29" s="611"/>
    </row>
    <row r="30" spans="1:14" s="20" customFormat="1" ht="12.75" x14ac:dyDescent="0.2">
      <c r="A30" s="52" t="s">
        <v>53</v>
      </c>
      <c r="B30" s="53" t="s">
        <v>200</v>
      </c>
      <c r="C30" s="53" t="s">
        <v>201</v>
      </c>
      <c r="D30" s="467">
        <v>-4.8321555000000002E-2</v>
      </c>
      <c r="E30" s="480">
        <v>1</v>
      </c>
      <c r="F30" s="612">
        <v>23</v>
      </c>
      <c r="G30" s="612">
        <v>62.5</v>
      </c>
      <c r="H30" s="475">
        <v>1.07</v>
      </c>
      <c r="I30" s="475">
        <v>0.87</v>
      </c>
      <c r="J30" s="483">
        <v>1.0305151971929123</v>
      </c>
      <c r="L30" s="611"/>
    </row>
    <row r="31" spans="1:14" s="20" customFormat="1" ht="12.75" x14ac:dyDescent="0.2">
      <c r="A31" s="293" t="s">
        <v>5</v>
      </c>
      <c r="B31" s="53" t="s">
        <v>3</v>
      </c>
      <c r="C31" s="53" t="s">
        <v>4</v>
      </c>
      <c r="D31" s="467">
        <v>-7.1583510000000003E-3</v>
      </c>
      <c r="E31" s="480">
        <v>1</v>
      </c>
      <c r="F31" s="612">
        <v>23</v>
      </c>
      <c r="G31" s="612">
        <v>46</v>
      </c>
      <c r="H31" s="475">
        <v>1.03</v>
      </c>
      <c r="I31" s="475">
        <v>0.79</v>
      </c>
      <c r="J31" s="483">
        <v>1.1060296306903785</v>
      </c>
      <c r="L31" s="611"/>
    </row>
    <row r="32" spans="1:14" s="20" customFormat="1" ht="12.75" x14ac:dyDescent="0.2">
      <c r="A32" s="293" t="s">
        <v>5</v>
      </c>
      <c r="B32" s="294" t="s">
        <v>49</v>
      </c>
      <c r="C32" s="294" t="s">
        <v>50</v>
      </c>
      <c r="D32" s="467">
        <v>3.1903598999999998E-2</v>
      </c>
      <c r="E32" s="480">
        <v>1</v>
      </c>
      <c r="F32" s="612">
        <v>41</v>
      </c>
      <c r="G32" s="612">
        <v>113</v>
      </c>
      <c r="H32" s="475">
        <v>1.07</v>
      </c>
      <c r="I32" s="475">
        <v>1.01</v>
      </c>
      <c r="J32" s="483">
        <v>1.1318109270317998</v>
      </c>
      <c r="L32" s="611"/>
      <c r="N32" s="847"/>
    </row>
    <row r="33" spans="1:12" s="20" customFormat="1" ht="12.75" x14ac:dyDescent="0.2">
      <c r="A33" s="52" t="s">
        <v>5</v>
      </c>
      <c r="B33" s="53" t="s">
        <v>59</v>
      </c>
      <c r="C33" s="53" t="s">
        <v>60</v>
      </c>
      <c r="D33" s="467">
        <v>-9.5797460000000001E-3</v>
      </c>
      <c r="E33" s="480">
        <v>1</v>
      </c>
      <c r="F33" s="612">
        <v>55</v>
      </c>
      <c r="G33" s="612">
        <v>115</v>
      </c>
      <c r="H33" s="475">
        <v>1.1399999999999999</v>
      </c>
      <c r="I33" s="475">
        <v>0.8</v>
      </c>
      <c r="J33" s="483">
        <v>1.1602489636121238</v>
      </c>
      <c r="L33" s="611"/>
    </row>
    <row r="34" spans="1:12" s="20" customFormat="1" ht="12.75" x14ac:dyDescent="0.2">
      <c r="A34" s="52" t="s">
        <v>5</v>
      </c>
      <c r="B34" s="53" t="s">
        <v>13</v>
      </c>
      <c r="C34" s="53" t="s">
        <v>191</v>
      </c>
      <c r="D34" s="467">
        <v>1.1442189999999999E-3</v>
      </c>
      <c r="E34" s="480">
        <v>1</v>
      </c>
      <c r="F34" s="612">
        <v>34</v>
      </c>
      <c r="G34" s="612" t="s">
        <v>540</v>
      </c>
      <c r="H34" s="475">
        <v>1.05</v>
      </c>
      <c r="I34" s="475">
        <v>0.7</v>
      </c>
      <c r="J34" s="483">
        <v>1.2124131447533149</v>
      </c>
      <c r="L34" s="611"/>
    </row>
    <row r="35" spans="1:12" s="20" customFormat="1" ht="12.75" x14ac:dyDescent="0.2">
      <c r="A35" s="52" t="s">
        <v>2</v>
      </c>
      <c r="B35" s="53" t="s">
        <v>0</v>
      </c>
      <c r="C35" s="53" t="s">
        <v>1</v>
      </c>
      <c r="D35" s="467">
        <v>-1.9791610000000001E-3</v>
      </c>
      <c r="E35" s="480">
        <v>1</v>
      </c>
      <c r="F35" s="612">
        <v>32</v>
      </c>
      <c r="G35" s="612">
        <v>47</v>
      </c>
      <c r="H35" s="475">
        <v>1.07</v>
      </c>
      <c r="I35" s="475">
        <v>0.82</v>
      </c>
      <c r="J35" s="483">
        <v>1.079813765995655</v>
      </c>
      <c r="L35" s="611"/>
    </row>
    <row r="36" spans="1:12" s="20" customFormat="1" ht="12.75" x14ac:dyDescent="0.2">
      <c r="A36" s="52" t="s">
        <v>2</v>
      </c>
      <c r="B36" s="53" t="s">
        <v>6</v>
      </c>
      <c r="C36" s="53" t="s">
        <v>7</v>
      </c>
      <c r="D36" s="467">
        <v>0.126927071</v>
      </c>
      <c r="E36" s="480">
        <v>1</v>
      </c>
      <c r="F36" s="612">
        <v>132.5</v>
      </c>
      <c r="G36" s="612">
        <v>186</v>
      </c>
      <c r="H36" s="475">
        <v>1.22</v>
      </c>
      <c r="I36" s="475">
        <v>0.84</v>
      </c>
      <c r="J36" s="483">
        <v>1.069336198759167</v>
      </c>
      <c r="L36" s="611"/>
    </row>
    <row r="37" spans="1:12" s="20" customFormat="1" ht="12.75" x14ac:dyDescent="0.2">
      <c r="A37" s="52" t="s">
        <v>2</v>
      </c>
      <c r="B37" s="53" t="s">
        <v>8</v>
      </c>
      <c r="C37" s="53" t="s">
        <v>9</v>
      </c>
      <c r="D37" s="467">
        <v>-6.2032049999999998E-3</v>
      </c>
      <c r="E37" s="480">
        <v>1</v>
      </c>
      <c r="F37" s="612">
        <v>95</v>
      </c>
      <c r="G37" s="612">
        <v>83</v>
      </c>
      <c r="H37" s="475">
        <v>1.1399999999999999</v>
      </c>
      <c r="I37" s="475">
        <v>0.91</v>
      </c>
      <c r="J37" s="483">
        <v>1.1134014271901138</v>
      </c>
      <c r="L37" s="611"/>
    </row>
    <row r="38" spans="1:12" s="20" customFormat="1" ht="12.75" x14ac:dyDescent="0.2">
      <c r="A38" s="52" t="s">
        <v>2</v>
      </c>
      <c r="B38" s="53" t="s">
        <v>10</v>
      </c>
      <c r="C38" s="53" t="s">
        <v>194</v>
      </c>
      <c r="D38" s="467">
        <v>-2.6806938999999998E-2</v>
      </c>
      <c r="E38" s="480">
        <v>1</v>
      </c>
      <c r="F38" s="612">
        <v>35</v>
      </c>
      <c r="G38" s="612">
        <v>55</v>
      </c>
      <c r="H38" s="475">
        <v>1.05</v>
      </c>
      <c r="I38" s="475">
        <v>1.08</v>
      </c>
      <c r="J38" s="483">
        <v>1.0797578576816695</v>
      </c>
      <c r="L38" s="611"/>
    </row>
    <row r="39" spans="1:12" s="20" customFormat="1" ht="12.75" x14ac:dyDescent="0.2">
      <c r="A39" s="54" t="s">
        <v>12</v>
      </c>
      <c r="B39" s="55" t="s">
        <v>105</v>
      </c>
      <c r="C39" s="55" t="s">
        <v>106</v>
      </c>
      <c r="D39" s="469">
        <v>-4.1136141000000001E-2</v>
      </c>
      <c r="E39" s="481">
        <v>0.99951667499999997</v>
      </c>
      <c r="F39" s="613">
        <v>33</v>
      </c>
      <c r="G39" s="613">
        <v>94</v>
      </c>
      <c r="H39" s="476">
        <v>1.06</v>
      </c>
      <c r="I39" s="476">
        <v>0.87</v>
      </c>
      <c r="J39" s="486">
        <v>1.0063154596526445</v>
      </c>
      <c r="L39" s="611"/>
    </row>
    <row r="40" spans="1:12" s="20" customFormat="1" ht="12.75" x14ac:dyDescent="0.2">
      <c r="A40" s="813" t="s">
        <v>160</v>
      </c>
      <c r="B40" s="814"/>
      <c r="C40" s="815"/>
      <c r="D40" s="470"/>
      <c r="E40" s="482"/>
      <c r="F40" s="614"/>
      <c r="G40" s="614"/>
      <c r="H40" s="477"/>
      <c r="I40" s="477"/>
      <c r="J40" s="485"/>
      <c r="L40" s="611"/>
    </row>
    <row r="41" spans="1:12" s="20" customFormat="1" ht="12.75" x14ac:dyDescent="0.2">
      <c r="A41" s="52" t="s">
        <v>21</v>
      </c>
      <c r="B41" s="53" t="s">
        <v>22</v>
      </c>
      <c r="C41" s="53" t="s">
        <v>23</v>
      </c>
      <c r="D41" s="467">
        <v>6.1205467999999999E-2</v>
      </c>
      <c r="E41" s="480">
        <v>1</v>
      </c>
      <c r="F41" s="612">
        <v>69</v>
      </c>
      <c r="G41" s="612" t="s">
        <v>540</v>
      </c>
      <c r="H41" s="475">
        <v>1.08</v>
      </c>
      <c r="I41" s="475">
        <v>0.77</v>
      </c>
      <c r="J41" s="483">
        <v>1.0715068365799938</v>
      </c>
      <c r="L41" s="611"/>
    </row>
    <row r="42" spans="1:12" s="20" customFormat="1" ht="12.75" x14ac:dyDescent="0.2">
      <c r="A42" s="52" t="s">
        <v>21</v>
      </c>
      <c r="B42" s="53" t="s">
        <v>27</v>
      </c>
      <c r="C42" s="53" t="s">
        <v>166</v>
      </c>
      <c r="D42" s="467">
        <v>3.3343083000000003E-2</v>
      </c>
      <c r="E42" s="480">
        <v>1</v>
      </c>
      <c r="F42" s="612">
        <v>20</v>
      </c>
      <c r="G42" s="612" t="s">
        <v>540</v>
      </c>
      <c r="H42" s="475">
        <v>1.04</v>
      </c>
      <c r="I42" s="475">
        <v>0.99</v>
      </c>
      <c r="J42" s="483">
        <v>1.0401479289940827</v>
      </c>
      <c r="L42" s="611"/>
    </row>
    <row r="43" spans="1:12" s="20" customFormat="1" ht="12.75" x14ac:dyDescent="0.2">
      <c r="A43" s="52" t="s">
        <v>21</v>
      </c>
      <c r="B43" s="53" t="s">
        <v>28</v>
      </c>
      <c r="C43" s="53" t="s">
        <v>167</v>
      </c>
      <c r="D43" s="467">
        <v>2.1436630000000002E-2</v>
      </c>
      <c r="E43" s="480">
        <v>1</v>
      </c>
      <c r="F43" s="612">
        <v>6</v>
      </c>
      <c r="G43" s="612" t="s">
        <v>540</v>
      </c>
      <c r="H43" s="475">
        <v>1.01</v>
      </c>
      <c r="I43" s="475">
        <v>0.83</v>
      </c>
      <c r="J43" s="483">
        <v>1.1630550274503526</v>
      </c>
      <c r="L43" s="611"/>
    </row>
    <row r="44" spans="1:12" s="20" customFormat="1" ht="12.75" x14ac:dyDescent="0.2">
      <c r="A44" s="52" t="s">
        <v>21</v>
      </c>
      <c r="B44" s="53" t="s">
        <v>29</v>
      </c>
      <c r="C44" s="53" t="s">
        <v>168</v>
      </c>
      <c r="D44" s="467">
        <v>7.6290356000000004E-2</v>
      </c>
      <c r="E44" s="480">
        <v>1</v>
      </c>
      <c r="F44" s="612">
        <v>32</v>
      </c>
      <c r="G44" s="612" t="s">
        <v>540</v>
      </c>
      <c r="H44" s="475">
        <v>1.05</v>
      </c>
      <c r="I44" s="475">
        <v>1.24</v>
      </c>
      <c r="J44" s="483">
        <v>1.2199571564126401</v>
      </c>
      <c r="L44" s="611"/>
    </row>
    <row r="45" spans="1:12" s="20" customFormat="1" ht="12.75" x14ac:dyDescent="0.2">
      <c r="A45" s="464" t="s">
        <v>21</v>
      </c>
      <c r="B45" s="29" t="s">
        <v>30</v>
      </c>
      <c r="C45" s="29" t="s">
        <v>31</v>
      </c>
      <c r="D45" s="467">
        <v>-4.3917440000000004E-3</v>
      </c>
      <c r="E45" s="480">
        <v>0.99617834400000005</v>
      </c>
      <c r="F45" s="612">
        <v>16</v>
      </c>
      <c r="G45" s="612" t="s">
        <v>540</v>
      </c>
      <c r="H45" s="475">
        <v>1.04</v>
      </c>
      <c r="I45" s="475">
        <v>0.7</v>
      </c>
      <c r="J45" s="483">
        <v>1.1212730602919239</v>
      </c>
      <c r="L45" s="611"/>
    </row>
    <row r="46" spans="1:12" s="20" customFormat="1" ht="12.75" x14ac:dyDescent="0.2">
      <c r="A46" s="52" t="s">
        <v>21</v>
      </c>
      <c r="B46" s="53" t="s">
        <v>38</v>
      </c>
      <c r="C46" s="53" t="s">
        <v>170</v>
      </c>
      <c r="D46" s="467">
        <v>6.1880165000000001E-2</v>
      </c>
      <c r="E46" s="480">
        <v>1</v>
      </c>
      <c r="F46" s="612">
        <v>14.5</v>
      </c>
      <c r="G46" s="612" t="s">
        <v>540</v>
      </c>
      <c r="H46" s="475">
        <v>1.03</v>
      </c>
      <c r="I46" s="475">
        <v>0.76</v>
      </c>
      <c r="J46" s="483">
        <v>1.1172346354147265</v>
      </c>
      <c r="L46" s="611"/>
    </row>
    <row r="47" spans="1:12" s="20" customFormat="1" ht="12.75" x14ac:dyDescent="0.2">
      <c r="A47" s="52" t="s">
        <v>26</v>
      </c>
      <c r="B47" s="53" t="s">
        <v>43</v>
      </c>
      <c r="C47" s="229" t="s">
        <v>173</v>
      </c>
      <c r="D47" s="467">
        <v>2.5196227000000002E-2</v>
      </c>
      <c r="E47" s="480">
        <v>0.99898374000000001</v>
      </c>
      <c r="F47" s="612">
        <v>15</v>
      </c>
      <c r="G47" s="612" t="s">
        <v>540</v>
      </c>
      <c r="H47" s="475">
        <v>1.03</v>
      </c>
      <c r="I47" s="475">
        <v>0.86</v>
      </c>
      <c r="J47" s="483">
        <v>1.1847778995044709</v>
      </c>
      <c r="L47" s="611"/>
    </row>
    <row r="48" spans="1:12" s="20" customFormat="1" ht="12.75" x14ac:dyDescent="0.2">
      <c r="A48" s="52" t="s">
        <v>34</v>
      </c>
      <c r="B48" s="53" t="s">
        <v>36</v>
      </c>
      <c r="C48" s="229" t="s">
        <v>221</v>
      </c>
      <c r="D48" s="467">
        <v>-2.7781705E-2</v>
      </c>
      <c r="E48" s="480">
        <v>0.99809885899999995</v>
      </c>
      <c r="F48" s="612">
        <v>18</v>
      </c>
      <c r="G48" s="612" t="s">
        <v>540</v>
      </c>
      <c r="H48" s="475">
        <v>1.03</v>
      </c>
      <c r="I48" s="475">
        <v>0.87</v>
      </c>
      <c r="J48" s="483">
        <v>1.0531072191224082</v>
      </c>
      <c r="L48" s="611"/>
    </row>
    <row r="49" spans="1:12" s="20" customFormat="1" ht="12.75" x14ac:dyDescent="0.2">
      <c r="A49" s="52" t="s">
        <v>34</v>
      </c>
      <c r="B49" s="53" t="s">
        <v>92</v>
      </c>
      <c r="C49" s="53" t="s">
        <v>254</v>
      </c>
      <c r="D49" s="467">
        <v>8.0226159999999998E-3</v>
      </c>
      <c r="E49" s="480">
        <v>1</v>
      </c>
      <c r="F49" s="612">
        <v>22</v>
      </c>
      <c r="G49" s="612" t="s">
        <v>540</v>
      </c>
      <c r="H49" s="475">
        <v>1.04</v>
      </c>
      <c r="I49" s="475">
        <v>0.63</v>
      </c>
      <c r="J49" s="483">
        <v>1.1458579643935307</v>
      </c>
      <c r="L49" s="611"/>
    </row>
    <row r="50" spans="1:12" s="20" customFormat="1" ht="12.75" x14ac:dyDescent="0.2">
      <c r="A50" s="52" t="s">
        <v>34</v>
      </c>
      <c r="B50" s="53" t="s">
        <v>95</v>
      </c>
      <c r="C50" s="53" t="s">
        <v>176</v>
      </c>
      <c r="D50" s="467">
        <v>-2.3998080000000001E-2</v>
      </c>
      <c r="E50" s="480">
        <v>1</v>
      </c>
      <c r="F50" s="612">
        <v>11</v>
      </c>
      <c r="G50" s="612" t="s">
        <v>540</v>
      </c>
      <c r="H50" s="475">
        <v>1.03</v>
      </c>
      <c r="I50" s="475">
        <v>0.83</v>
      </c>
      <c r="J50" s="483">
        <v>1.2082472396286752</v>
      </c>
      <c r="L50" s="611"/>
    </row>
    <row r="51" spans="1:12" s="20" customFormat="1" ht="12.75" x14ac:dyDescent="0.2">
      <c r="A51" s="52" t="s">
        <v>34</v>
      </c>
      <c r="B51" s="53" t="s">
        <v>96</v>
      </c>
      <c r="C51" s="53" t="s">
        <v>97</v>
      </c>
      <c r="D51" s="467">
        <v>0.18785310699999999</v>
      </c>
      <c r="E51" s="480">
        <v>1</v>
      </c>
      <c r="F51" s="612">
        <v>23</v>
      </c>
      <c r="G51" s="612" t="s">
        <v>540</v>
      </c>
      <c r="H51" s="475">
        <v>1.04</v>
      </c>
      <c r="I51" s="475">
        <v>1.88</v>
      </c>
      <c r="J51" s="483">
        <v>1.3888210107776067</v>
      </c>
      <c r="L51" s="611"/>
    </row>
    <row r="52" spans="1:12" s="20" customFormat="1" ht="12.75" x14ac:dyDescent="0.2">
      <c r="A52" s="52" t="s">
        <v>85</v>
      </c>
      <c r="B52" s="608" t="s">
        <v>480</v>
      </c>
      <c r="C52" s="229" t="s">
        <v>512</v>
      </c>
      <c r="D52" s="467" t="s">
        <v>229</v>
      </c>
      <c r="E52" s="480">
        <v>1</v>
      </c>
      <c r="F52" s="612">
        <v>20</v>
      </c>
      <c r="G52" s="612" t="s">
        <v>540</v>
      </c>
      <c r="H52" s="475">
        <v>1</v>
      </c>
      <c r="I52" s="475">
        <v>1</v>
      </c>
      <c r="J52" s="483">
        <v>1.0668878648527205</v>
      </c>
      <c r="L52" s="611"/>
    </row>
    <row r="53" spans="1:12" s="20" customFormat="1" ht="12.75" x14ac:dyDescent="0.2">
      <c r="A53" s="52" t="s">
        <v>85</v>
      </c>
      <c r="B53" s="53" t="s">
        <v>84</v>
      </c>
      <c r="C53" s="53" t="s">
        <v>178</v>
      </c>
      <c r="D53" s="467" t="s">
        <v>229</v>
      </c>
      <c r="E53" s="480">
        <v>1</v>
      </c>
      <c r="F53" s="612">
        <v>26</v>
      </c>
      <c r="G53" s="612" t="s">
        <v>540</v>
      </c>
      <c r="H53" s="478">
        <v>1.04</v>
      </c>
      <c r="I53" s="478">
        <v>1.32</v>
      </c>
      <c r="J53" s="488">
        <v>1.0160677400186751</v>
      </c>
      <c r="L53" s="611"/>
    </row>
    <row r="54" spans="1:12" s="20" customFormat="1" ht="12.75" x14ac:dyDescent="0.2">
      <c r="A54" s="52" t="s">
        <v>85</v>
      </c>
      <c r="B54" s="53" t="s">
        <v>86</v>
      </c>
      <c r="C54" s="53" t="s">
        <v>179</v>
      </c>
      <c r="D54" s="467">
        <v>0.101375246</v>
      </c>
      <c r="E54" s="480">
        <v>1</v>
      </c>
      <c r="F54" s="612">
        <v>14</v>
      </c>
      <c r="G54" s="612" t="s">
        <v>540</v>
      </c>
      <c r="H54" s="475">
        <v>1.01</v>
      </c>
      <c r="I54" s="475">
        <v>1.5</v>
      </c>
      <c r="J54" s="483">
        <v>1.2897661149463526</v>
      </c>
      <c r="L54" s="611"/>
    </row>
    <row r="55" spans="1:12" s="20" customFormat="1" ht="12.75" x14ac:dyDescent="0.2">
      <c r="A55" s="52" t="s">
        <v>85</v>
      </c>
      <c r="B55" s="53" t="s">
        <v>94</v>
      </c>
      <c r="C55" s="53" t="s">
        <v>180</v>
      </c>
      <c r="D55" s="467" t="s">
        <v>229</v>
      </c>
      <c r="E55" s="480">
        <v>1</v>
      </c>
      <c r="F55" s="612">
        <v>86</v>
      </c>
      <c r="G55" s="612" t="s">
        <v>540</v>
      </c>
      <c r="H55" s="478">
        <v>1.1200000000000001</v>
      </c>
      <c r="I55" s="478">
        <v>0.84</v>
      </c>
      <c r="J55" s="483">
        <v>1.1979593246685953</v>
      </c>
      <c r="L55" s="611"/>
    </row>
    <row r="56" spans="1:12" s="20" customFormat="1" ht="12.75" x14ac:dyDescent="0.2">
      <c r="A56" s="52" t="s">
        <v>85</v>
      </c>
      <c r="B56" s="53" t="s">
        <v>98</v>
      </c>
      <c r="C56" s="53" t="s">
        <v>156</v>
      </c>
      <c r="D56" s="467">
        <v>2.4152231999999999E-2</v>
      </c>
      <c r="E56" s="480">
        <v>1</v>
      </c>
      <c r="F56" s="612">
        <v>14</v>
      </c>
      <c r="G56" s="612" t="s">
        <v>540</v>
      </c>
      <c r="H56" s="475">
        <v>1.02</v>
      </c>
      <c r="I56" s="475">
        <v>1.08</v>
      </c>
      <c r="J56" s="488">
        <v>1.1273009656203097</v>
      </c>
      <c r="L56" s="611"/>
    </row>
    <row r="57" spans="1:12" s="20" customFormat="1" ht="12.75" x14ac:dyDescent="0.2">
      <c r="A57" s="52" t="s">
        <v>85</v>
      </c>
      <c r="B57" s="53" t="s">
        <v>102</v>
      </c>
      <c r="C57" s="53" t="s">
        <v>181</v>
      </c>
      <c r="D57" s="467">
        <v>0.117335966</v>
      </c>
      <c r="E57" s="480">
        <v>0.99892008600000004</v>
      </c>
      <c r="F57" s="612">
        <v>14</v>
      </c>
      <c r="G57" s="612" t="s">
        <v>540</v>
      </c>
      <c r="H57" s="475">
        <v>1.02</v>
      </c>
      <c r="I57" s="475">
        <v>0.92</v>
      </c>
      <c r="J57" s="483">
        <v>1.2997116059497196</v>
      </c>
      <c r="L57" s="611"/>
    </row>
    <row r="58" spans="1:12" s="20" customFormat="1" ht="12.75" x14ac:dyDescent="0.2">
      <c r="A58" s="52" t="s">
        <v>53</v>
      </c>
      <c r="B58" s="53" t="s">
        <v>51</v>
      </c>
      <c r="C58" s="53" t="s">
        <v>52</v>
      </c>
      <c r="D58" s="467">
        <v>9.7654060000000008E-3</v>
      </c>
      <c r="E58" s="480">
        <v>1</v>
      </c>
      <c r="F58" s="612">
        <v>35</v>
      </c>
      <c r="G58" s="612" t="s">
        <v>540</v>
      </c>
      <c r="H58" s="475">
        <v>1.04</v>
      </c>
      <c r="I58" s="475">
        <v>0.94</v>
      </c>
      <c r="J58" s="488">
        <v>1.0998652668846656</v>
      </c>
      <c r="L58" s="611"/>
    </row>
    <row r="59" spans="1:12" s="20" customFormat="1" ht="12.75" x14ac:dyDescent="0.2">
      <c r="A59" s="52" t="s">
        <v>53</v>
      </c>
      <c r="B59" s="53" t="s">
        <v>61</v>
      </c>
      <c r="C59" s="53" t="s">
        <v>183</v>
      </c>
      <c r="D59" s="467">
        <v>1.89201E-3</v>
      </c>
      <c r="E59" s="480">
        <v>1</v>
      </c>
      <c r="F59" s="612">
        <v>11</v>
      </c>
      <c r="G59" s="612" t="s">
        <v>540</v>
      </c>
      <c r="H59" s="475">
        <v>1.02</v>
      </c>
      <c r="I59" s="475">
        <v>0.74</v>
      </c>
      <c r="J59" s="483">
        <v>0.95417638021100082</v>
      </c>
      <c r="L59" s="611"/>
    </row>
    <row r="60" spans="1:12" s="20" customFormat="1" ht="12.75" x14ac:dyDescent="0.2">
      <c r="A60" s="52" t="s">
        <v>53</v>
      </c>
      <c r="B60" s="53" t="s">
        <v>69</v>
      </c>
      <c r="C60" s="53" t="s">
        <v>184</v>
      </c>
      <c r="D60" s="467">
        <v>5.2924446999999999E-2</v>
      </c>
      <c r="E60" s="480">
        <v>1</v>
      </c>
      <c r="F60" s="612">
        <v>12</v>
      </c>
      <c r="G60" s="612" t="s">
        <v>540</v>
      </c>
      <c r="H60" s="475">
        <v>1.02</v>
      </c>
      <c r="I60" s="475">
        <v>0.83</v>
      </c>
      <c r="J60" s="483">
        <v>1.0668969927650689</v>
      </c>
      <c r="L60" s="611"/>
    </row>
    <row r="61" spans="1:12" s="20" customFormat="1" ht="12.75" x14ac:dyDescent="0.2">
      <c r="A61" s="52" t="s">
        <v>53</v>
      </c>
      <c r="B61" s="53" t="s">
        <v>70</v>
      </c>
      <c r="C61" s="53" t="s">
        <v>185</v>
      </c>
      <c r="D61" s="467">
        <v>4.1847446000000003E-2</v>
      </c>
      <c r="E61" s="480">
        <v>1</v>
      </c>
      <c r="F61" s="612">
        <v>25</v>
      </c>
      <c r="G61" s="612" t="s">
        <v>540</v>
      </c>
      <c r="H61" s="475">
        <v>1.02</v>
      </c>
      <c r="I61" s="475">
        <v>0.8</v>
      </c>
      <c r="J61" s="483">
        <v>1.2728291583730797</v>
      </c>
      <c r="L61" s="611"/>
    </row>
    <row r="62" spans="1:12" s="20" customFormat="1" ht="12.75" x14ac:dyDescent="0.2">
      <c r="A62" s="52" t="s">
        <v>53</v>
      </c>
      <c r="B62" s="53" t="s">
        <v>71</v>
      </c>
      <c r="C62" s="53" t="s">
        <v>186</v>
      </c>
      <c r="D62" s="467">
        <v>-4.1220838000000003E-2</v>
      </c>
      <c r="E62" s="480">
        <v>1</v>
      </c>
      <c r="F62" s="612">
        <v>14</v>
      </c>
      <c r="G62" s="612" t="s">
        <v>540</v>
      </c>
      <c r="H62" s="475">
        <v>1.02</v>
      </c>
      <c r="I62" s="475">
        <v>0.77</v>
      </c>
      <c r="J62" s="483">
        <v>1.0531976633157216</v>
      </c>
      <c r="L62" s="611"/>
    </row>
    <row r="63" spans="1:12" s="20" customFormat="1" ht="12.75" x14ac:dyDescent="0.2">
      <c r="A63" s="52" t="s">
        <v>53</v>
      </c>
      <c r="B63" s="53" t="s">
        <v>72</v>
      </c>
      <c r="C63" s="53" t="s">
        <v>187</v>
      </c>
      <c r="D63" s="467">
        <v>-4.3221652999999999E-2</v>
      </c>
      <c r="E63" s="480">
        <v>1</v>
      </c>
      <c r="F63" s="612">
        <v>18</v>
      </c>
      <c r="G63" s="612" t="s">
        <v>540</v>
      </c>
      <c r="H63" s="475">
        <v>1.03</v>
      </c>
      <c r="I63" s="475">
        <v>0.65</v>
      </c>
      <c r="J63" s="483">
        <v>1.0582182793646329</v>
      </c>
      <c r="L63" s="611"/>
    </row>
    <row r="64" spans="1:12" s="20" customFormat="1" ht="12.75" x14ac:dyDescent="0.2">
      <c r="A64" s="52" t="s">
        <v>5</v>
      </c>
      <c r="B64" s="53" t="s">
        <v>62</v>
      </c>
      <c r="C64" s="53" t="s">
        <v>63</v>
      </c>
      <c r="D64" s="467">
        <v>-1.224453E-2</v>
      </c>
      <c r="E64" s="480">
        <v>1</v>
      </c>
      <c r="F64" s="612">
        <v>14</v>
      </c>
      <c r="G64" s="612" t="s">
        <v>540</v>
      </c>
      <c r="H64" s="475">
        <v>1.02</v>
      </c>
      <c r="I64" s="475">
        <v>0.88</v>
      </c>
      <c r="J64" s="483">
        <v>1.3177539443574611</v>
      </c>
      <c r="L64" s="611"/>
    </row>
    <row r="65" spans="1:12" s="20" customFormat="1" ht="12.75" x14ac:dyDescent="0.2">
      <c r="A65" s="52" t="s">
        <v>5</v>
      </c>
      <c r="B65" s="53" t="s">
        <v>76</v>
      </c>
      <c r="C65" s="53" t="s">
        <v>192</v>
      </c>
      <c r="D65" s="467">
        <v>-0.11191303599999999</v>
      </c>
      <c r="E65" s="480">
        <v>0.99754902000000001</v>
      </c>
      <c r="F65" s="612">
        <v>10</v>
      </c>
      <c r="G65" s="612" t="s">
        <v>540</v>
      </c>
      <c r="H65" s="475">
        <v>1.02</v>
      </c>
      <c r="I65" s="475">
        <v>0.83</v>
      </c>
      <c r="J65" s="483">
        <v>0.93366924321649702</v>
      </c>
      <c r="L65" s="611"/>
    </row>
    <row r="66" spans="1:12" s="20" customFormat="1" ht="12.75" x14ac:dyDescent="0.2">
      <c r="A66" s="52" t="s">
        <v>5</v>
      </c>
      <c r="B66" s="53" t="s">
        <v>81</v>
      </c>
      <c r="C66" s="53" t="s">
        <v>193</v>
      </c>
      <c r="D66" s="467">
        <v>1.3869269E-2</v>
      </c>
      <c r="E66" s="480">
        <v>1</v>
      </c>
      <c r="F66" s="612">
        <v>80</v>
      </c>
      <c r="G66" s="612" t="s">
        <v>540</v>
      </c>
      <c r="H66" s="475">
        <v>1.08</v>
      </c>
      <c r="I66" s="475">
        <v>0.83</v>
      </c>
      <c r="J66" s="483">
        <v>0.97061515846322233</v>
      </c>
      <c r="L66" s="611"/>
    </row>
    <row r="67" spans="1:12" s="20" customFormat="1" ht="12.75" x14ac:dyDescent="0.2">
      <c r="A67" s="52" t="s">
        <v>2</v>
      </c>
      <c r="B67" s="261" t="s">
        <v>253</v>
      </c>
      <c r="C67" s="229" t="s">
        <v>483</v>
      </c>
      <c r="D67" s="467">
        <v>3.8672225999999997E-2</v>
      </c>
      <c r="E67" s="480">
        <v>1</v>
      </c>
      <c r="F67" s="612">
        <v>23</v>
      </c>
      <c r="G67" s="612" t="s">
        <v>540</v>
      </c>
      <c r="H67" s="475">
        <v>1.03</v>
      </c>
      <c r="I67" s="475">
        <v>0.55000000000000004</v>
      </c>
      <c r="J67" s="483">
        <v>1.0206980866280688</v>
      </c>
      <c r="L67" s="611"/>
    </row>
    <row r="68" spans="1:12" s="20" customFormat="1" ht="11.25" customHeight="1" x14ac:dyDescent="0.2">
      <c r="A68" s="52" t="s">
        <v>12</v>
      </c>
      <c r="B68" s="53" t="s">
        <v>11</v>
      </c>
      <c r="C68" s="53" t="s">
        <v>197</v>
      </c>
      <c r="D68" s="467">
        <v>-0.16786341199999999</v>
      </c>
      <c r="E68" s="480">
        <v>1</v>
      </c>
      <c r="F68" s="612">
        <v>58.5</v>
      </c>
      <c r="G68" s="612" t="s">
        <v>540</v>
      </c>
      <c r="H68" s="475">
        <v>1.0900000000000001</v>
      </c>
      <c r="I68" s="475">
        <v>0.72</v>
      </c>
      <c r="J68" s="483">
        <v>0.89974525843628861</v>
      </c>
      <c r="L68" s="611"/>
    </row>
    <row r="69" spans="1:12" s="20" customFormat="1" ht="12.75" x14ac:dyDescent="0.2">
      <c r="A69" s="54" t="s">
        <v>12</v>
      </c>
      <c r="B69" s="55" t="s">
        <v>89</v>
      </c>
      <c r="C69" s="55" t="s">
        <v>198</v>
      </c>
      <c r="D69" s="469">
        <v>5.4079039000000002E-2</v>
      </c>
      <c r="E69" s="481">
        <v>0.99729729700000003</v>
      </c>
      <c r="F69" s="613">
        <v>33</v>
      </c>
      <c r="G69" s="612" t="s">
        <v>540</v>
      </c>
      <c r="H69" s="476">
        <v>1.05</v>
      </c>
      <c r="I69" s="476">
        <v>0.89</v>
      </c>
      <c r="J69" s="486">
        <v>1.1530765211069205</v>
      </c>
      <c r="L69" s="611"/>
    </row>
    <row r="70" spans="1:12" s="20" customFormat="1" ht="12.75" x14ac:dyDescent="0.2">
      <c r="A70" s="813" t="s">
        <v>484</v>
      </c>
      <c r="B70" s="814"/>
      <c r="C70" s="815"/>
      <c r="D70" s="470"/>
      <c r="E70" s="482"/>
      <c r="F70" s="614"/>
      <c r="G70" s="614"/>
      <c r="H70" s="477"/>
      <c r="I70" s="477"/>
      <c r="J70" s="485"/>
      <c r="L70" s="611"/>
    </row>
    <row r="71" spans="1:12" s="20" customFormat="1" ht="11.25" customHeight="1" x14ac:dyDescent="0.2">
      <c r="A71" s="52" t="s">
        <v>34</v>
      </c>
      <c r="B71" s="53" t="s">
        <v>90</v>
      </c>
      <c r="C71" s="53" t="s">
        <v>91</v>
      </c>
      <c r="D71" s="467">
        <v>7.7632217000000003E-2</v>
      </c>
      <c r="E71" s="480">
        <v>1</v>
      </c>
      <c r="F71" s="612">
        <v>85.5</v>
      </c>
      <c r="G71" s="612" t="s">
        <v>540</v>
      </c>
      <c r="H71" s="475">
        <v>1.1599999999999999</v>
      </c>
      <c r="I71" s="475">
        <v>0.65</v>
      </c>
      <c r="J71" s="483">
        <v>0.98360746363516438</v>
      </c>
      <c r="L71" s="611"/>
    </row>
    <row r="72" spans="1:12" s="20" customFormat="1" ht="11.25" customHeight="1" x14ac:dyDescent="0.2">
      <c r="A72" s="52" t="s">
        <v>34</v>
      </c>
      <c r="B72" s="53" t="s">
        <v>100</v>
      </c>
      <c r="C72" s="53" t="s">
        <v>101</v>
      </c>
      <c r="D72" s="467">
        <v>-7.8149585999999993E-2</v>
      </c>
      <c r="E72" s="480">
        <v>1</v>
      </c>
      <c r="F72" s="612">
        <v>69</v>
      </c>
      <c r="G72" s="612" t="s">
        <v>540</v>
      </c>
      <c r="H72" s="475">
        <v>1.1499999999999999</v>
      </c>
      <c r="I72" s="475">
        <v>0.82</v>
      </c>
      <c r="J72" s="483">
        <v>0.97093238363305601</v>
      </c>
      <c r="L72" s="611"/>
    </row>
    <row r="73" spans="1:12" s="20" customFormat="1" ht="11.25" customHeight="1" x14ac:dyDescent="0.2">
      <c r="A73" s="52" t="s">
        <v>53</v>
      </c>
      <c r="B73" s="53" t="s">
        <v>74</v>
      </c>
      <c r="C73" s="53" t="s">
        <v>75</v>
      </c>
      <c r="D73" s="467">
        <v>-3.7711442999999997E-2</v>
      </c>
      <c r="E73" s="480">
        <v>1</v>
      </c>
      <c r="F73" s="612" t="s">
        <v>540</v>
      </c>
      <c r="G73" s="612">
        <v>22</v>
      </c>
      <c r="H73" s="475">
        <v>1.02</v>
      </c>
      <c r="I73" s="475">
        <v>0.49</v>
      </c>
      <c r="J73" s="483">
        <v>1.0576619663395932</v>
      </c>
      <c r="L73" s="611"/>
    </row>
    <row r="74" spans="1:12" s="20" customFormat="1" ht="11.25" customHeight="1" x14ac:dyDescent="0.2">
      <c r="A74" s="462" t="s">
        <v>53</v>
      </c>
      <c r="B74" s="463" t="s">
        <v>82</v>
      </c>
      <c r="C74" s="53" t="s">
        <v>83</v>
      </c>
      <c r="D74" s="582">
        <v>1.093494E-3</v>
      </c>
      <c r="E74" s="583">
        <v>1</v>
      </c>
      <c r="F74" s="616">
        <v>32</v>
      </c>
      <c r="G74" s="616" t="s">
        <v>540</v>
      </c>
      <c r="H74" s="576">
        <v>1.1100000000000001</v>
      </c>
      <c r="I74" s="576">
        <v>1.1200000000000001</v>
      </c>
      <c r="J74" s="486">
        <v>1.305988124579879</v>
      </c>
      <c r="L74" s="611"/>
    </row>
    <row r="75" spans="1:12" s="20" customFormat="1" ht="11.25" customHeight="1" x14ac:dyDescent="0.2">
      <c r="A75" s="54" t="s">
        <v>2</v>
      </c>
      <c r="B75" s="55" t="s">
        <v>18</v>
      </c>
      <c r="C75" s="55" t="s">
        <v>19</v>
      </c>
      <c r="D75" s="469">
        <v>-9.7218155000000001E-2</v>
      </c>
      <c r="E75" s="481">
        <v>1</v>
      </c>
      <c r="F75" s="613">
        <v>63.5</v>
      </c>
      <c r="G75" s="613">
        <v>0</v>
      </c>
      <c r="H75" s="476">
        <v>1.0900000000000001</v>
      </c>
      <c r="I75" s="476">
        <v>0.75</v>
      </c>
      <c r="J75" s="486">
        <v>1.019650430157427</v>
      </c>
      <c r="L75" s="611"/>
    </row>
    <row r="76" spans="1:12" s="20" customFormat="1" ht="12.75" x14ac:dyDescent="0.2">
      <c r="A76" s="813" t="s">
        <v>161</v>
      </c>
      <c r="B76" s="814"/>
      <c r="C76" s="815"/>
      <c r="D76" s="470"/>
      <c r="E76" s="482"/>
      <c r="F76" s="614"/>
      <c r="G76" s="614"/>
      <c r="H76" s="477"/>
      <c r="I76" s="477"/>
      <c r="J76" s="485"/>
      <c r="L76" s="611"/>
    </row>
    <row r="77" spans="1:12" s="20" customFormat="1" ht="11.25" customHeight="1" x14ac:dyDescent="0.2">
      <c r="A77" s="52" t="s">
        <v>21</v>
      </c>
      <c r="B77" s="53" t="s">
        <v>42</v>
      </c>
      <c r="C77" s="229" t="s">
        <v>402</v>
      </c>
      <c r="D77" s="467">
        <v>-4.0496076999999998E-2</v>
      </c>
      <c r="E77" s="480">
        <v>1</v>
      </c>
      <c r="F77" s="612">
        <v>79</v>
      </c>
      <c r="G77" s="612">
        <v>97</v>
      </c>
      <c r="H77" s="475">
        <v>1.1000000000000001</v>
      </c>
      <c r="I77" s="475">
        <v>1.29</v>
      </c>
      <c r="J77" s="483">
        <v>1.0992933289691205</v>
      </c>
      <c r="L77" s="611"/>
    </row>
    <row r="78" spans="1:12" s="20" customFormat="1" ht="11.25" customHeight="1" x14ac:dyDescent="0.2">
      <c r="A78" s="52" t="s">
        <v>21</v>
      </c>
      <c r="B78" s="608" t="s">
        <v>256</v>
      </c>
      <c r="C78" s="229" t="s">
        <v>323</v>
      </c>
      <c r="D78" s="467">
        <v>1.2167966000000001E-2</v>
      </c>
      <c r="E78" s="480">
        <v>1</v>
      </c>
      <c r="F78" s="612">
        <v>84</v>
      </c>
      <c r="G78" s="612">
        <v>77</v>
      </c>
      <c r="H78" s="475">
        <v>1.1200000000000001</v>
      </c>
      <c r="I78" s="475">
        <v>1.29</v>
      </c>
      <c r="J78" s="483">
        <v>1.0641771829501883</v>
      </c>
      <c r="L78" s="611"/>
    </row>
    <row r="79" spans="1:12" s="20" customFormat="1" ht="11.25" customHeight="1" x14ac:dyDescent="0.2">
      <c r="A79" s="52" t="s">
        <v>26</v>
      </c>
      <c r="B79" s="53" t="s">
        <v>44</v>
      </c>
      <c r="C79" s="53" t="s">
        <v>174</v>
      </c>
      <c r="D79" s="467">
        <v>-4.2061108999999999E-2</v>
      </c>
      <c r="E79" s="480">
        <v>1</v>
      </c>
      <c r="F79" s="617">
        <v>49</v>
      </c>
      <c r="G79" s="617">
        <v>66</v>
      </c>
      <c r="H79" s="475">
        <v>1.1499999999999999</v>
      </c>
      <c r="I79" s="475">
        <v>0.9</v>
      </c>
      <c r="J79" s="483">
        <v>1.1022068703989185</v>
      </c>
      <c r="L79" s="611"/>
    </row>
    <row r="80" spans="1:12" s="20" customFormat="1" ht="11.25" customHeight="1" x14ac:dyDescent="0.2">
      <c r="A80" s="52" t="s">
        <v>34</v>
      </c>
      <c r="B80" s="53" t="s">
        <v>93</v>
      </c>
      <c r="C80" s="53" t="s">
        <v>175</v>
      </c>
      <c r="D80" s="467">
        <v>-6.7479949999999997E-3</v>
      </c>
      <c r="E80" s="480">
        <v>1</v>
      </c>
      <c r="F80" s="612">
        <v>119</v>
      </c>
      <c r="G80" s="612">
        <v>71</v>
      </c>
      <c r="H80" s="475">
        <v>1.1599999999999999</v>
      </c>
      <c r="I80" s="475">
        <v>1.1599999999999999</v>
      </c>
      <c r="J80" s="483">
        <v>1.0963894247369892</v>
      </c>
      <c r="L80" s="611"/>
    </row>
    <row r="81" spans="1:14" s="20" customFormat="1" ht="12.75" x14ac:dyDescent="0.2">
      <c r="A81" s="52" t="s">
        <v>53</v>
      </c>
      <c r="B81" s="53" t="s">
        <v>66</v>
      </c>
      <c r="C81" s="53" t="s">
        <v>67</v>
      </c>
      <c r="D81" s="467">
        <v>1.2955466000000001E-2</v>
      </c>
      <c r="E81" s="480">
        <v>1</v>
      </c>
      <c r="F81" s="612">
        <v>64</v>
      </c>
      <c r="G81" s="612">
        <v>82</v>
      </c>
      <c r="H81" s="475">
        <v>1.08</v>
      </c>
      <c r="I81" s="475">
        <v>1.2</v>
      </c>
      <c r="J81" s="483">
        <v>1.0711320950804759</v>
      </c>
      <c r="L81" s="611"/>
    </row>
    <row r="82" spans="1:14" s="20" customFormat="1" ht="12.75" x14ac:dyDescent="0.2">
      <c r="A82" s="52" t="s">
        <v>53</v>
      </c>
      <c r="B82" s="53" t="s">
        <v>68</v>
      </c>
      <c r="C82" s="53" t="s">
        <v>164</v>
      </c>
      <c r="D82" s="467">
        <v>4.9886261000000001E-2</v>
      </c>
      <c r="E82" s="480">
        <v>1</v>
      </c>
      <c r="F82" s="612">
        <v>84</v>
      </c>
      <c r="G82" s="612">
        <v>68</v>
      </c>
      <c r="H82" s="475">
        <v>1.1399999999999999</v>
      </c>
      <c r="I82" s="475">
        <v>1.26</v>
      </c>
      <c r="J82" s="483">
        <v>1.2457149528977267</v>
      </c>
      <c r="L82" s="611"/>
    </row>
    <row r="83" spans="1:14" s="20" customFormat="1" ht="12.75" x14ac:dyDescent="0.2">
      <c r="A83" s="52" t="s">
        <v>53</v>
      </c>
      <c r="B83" s="53" t="s">
        <v>73</v>
      </c>
      <c r="C83" s="229" t="s">
        <v>188</v>
      </c>
      <c r="D83" s="467">
        <v>3.0277557E-2</v>
      </c>
      <c r="E83" s="480">
        <v>0.99980287800000001</v>
      </c>
      <c r="F83" s="612">
        <v>87</v>
      </c>
      <c r="G83" s="612">
        <v>68</v>
      </c>
      <c r="H83" s="475">
        <v>1.2</v>
      </c>
      <c r="I83" s="475">
        <v>0.84</v>
      </c>
      <c r="J83" s="483">
        <v>1.1567507005290731</v>
      </c>
      <c r="L83" s="611"/>
    </row>
    <row r="84" spans="1:14" s="20" customFormat="1" ht="13.5" thickBot="1" x14ac:dyDescent="0.25">
      <c r="A84" s="54" t="s">
        <v>53</v>
      </c>
      <c r="B84" s="55" t="s">
        <v>80</v>
      </c>
      <c r="C84" s="55" t="s">
        <v>190</v>
      </c>
      <c r="D84" s="469">
        <v>-3.3626098E-2</v>
      </c>
      <c r="E84" s="481">
        <v>1</v>
      </c>
      <c r="F84" s="613">
        <v>153</v>
      </c>
      <c r="G84" s="613">
        <v>128</v>
      </c>
      <c r="H84" s="476">
        <v>1.27</v>
      </c>
      <c r="I84" s="476">
        <v>0.94</v>
      </c>
      <c r="J84" s="486">
        <v>0.99410127340198151</v>
      </c>
      <c r="L84" s="611"/>
    </row>
    <row r="85" spans="1:14" s="20" customFormat="1" ht="13.5" thickTop="1" x14ac:dyDescent="0.2">
      <c r="A85" s="816" t="s">
        <v>121</v>
      </c>
      <c r="B85" s="817"/>
      <c r="C85" s="818"/>
      <c r="D85" s="473">
        <v>5.4754479999999999E-3</v>
      </c>
      <c r="E85" s="474">
        <v>0.999</v>
      </c>
      <c r="F85" s="618">
        <v>33</v>
      </c>
      <c r="G85" s="618">
        <v>77</v>
      </c>
      <c r="H85" s="479" t="s">
        <v>542</v>
      </c>
      <c r="I85" s="479" t="s">
        <v>542</v>
      </c>
      <c r="J85" s="489">
        <v>1.109700831626182</v>
      </c>
      <c r="L85" s="610"/>
    </row>
    <row r="86" spans="1:14" s="465" customFormat="1" ht="27" customHeight="1" x14ac:dyDescent="0.2">
      <c r="A86" s="811" t="s">
        <v>539</v>
      </c>
      <c r="B86" s="812"/>
      <c r="C86" s="812"/>
      <c r="D86" s="812"/>
      <c r="E86" s="812"/>
      <c r="F86" s="812"/>
      <c r="G86" s="812"/>
      <c r="H86" s="812"/>
      <c r="I86" s="812"/>
      <c r="M86" s="20"/>
      <c r="N86" s="20"/>
    </row>
    <row r="87" spans="1:14" ht="12.75" x14ac:dyDescent="0.2">
      <c r="A87" s="656" t="s">
        <v>497</v>
      </c>
      <c r="B87" s="706"/>
      <c r="C87" s="706"/>
      <c r="D87" s="706"/>
      <c r="E87" s="706"/>
      <c r="F87" s="706"/>
      <c r="G87" s="706"/>
      <c r="H87" s="706"/>
      <c r="I87" s="706"/>
      <c r="J87" s="706"/>
      <c r="M87" s="20"/>
      <c r="N87" s="20"/>
    </row>
    <row r="88" spans="1:14" ht="12.75" x14ac:dyDescent="0.2">
      <c r="A88" s="466" t="s">
        <v>568</v>
      </c>
      <c r="B88" s="425"/>
      <c r="C88" s="425"/>
      <c r="D88" s="425"/>
      <c r="E88" s="425"/>
      <c r="F88" s="425"/>
      <c r="G88" s="425"/>
      <c r="H88" s="425"/>
      <c r="I88" s="425"/>
      <c r="J88" s="425"/>
      <c r="M88" s="20"/>
      <c r="N88" s="20"/>
    </row>
    <row r="89" spans="1:14" ht="12.75" x14ac:dyDescent="0.2">
      <c r="A89" s="424"/>
      <c r="B89" s="425"/>
      <c r="C89" s="425"/>
      <c r="D89" s="425"/>
      <c r="E89" s="425"/>
      <c r="F89" s="425"/>
      <c r="G89" s="425"/>
      <c r="H89" s="425"/>
      <c r="I89" s="425"/>
      <c r="J89" s="425"/>
      <c r="M89" s="20"/>
      <c r="N89" s="20"/>
    </row>
    <row r="90" spans="1:14" x14ac:dyDescent="0.2">
      <c r="A90" s="1" t="s">
        <v>543</v>
      </c>
      <c r="D90" s="4"/>
      <c r="I90" s="4"/>
      <c r="J90" s="4"/>
      <c r="M90" s="20"/>
      <c r="N90" s="20"/>
    </row>
    <row r="91" spans="1:14" ht="12.75" x14ac:dyDescent="0.2">
      <c r="A91" s="334" t="s">
        <v>21</v>
      </c>
      <c r="B91" s="704" t="s">
        <v>363</v>
      </c>
      <c r="C91" s="705"/>
      <c r="D91" s="492">
        <v>-8.0000000000000002E-3</v>
      </c>
      <c r="E91" s="619">
        <v>1</v>
      </c>
      <c r="F91" s="620">
        <v>47</v>
      </c>
      <c r="G91" s="621">
        <v>70</v>
      </c>
      <c r="H91" s="493" t="s">
        <v>542</v>
      </c>
      <c r="I91" s="491" t="s">
        <v>542</v>
      </c>
      <c r="J91" s="494">
        <v>1.0961311356330998</v>
      </c>
      <c r="M91" s="20"/>
      <c r="N91" s="20"/>
    </row>
    <row r="92" spans="1:14" x14ac:dyDescent="0.2">
      <c r="A92" s="1"/>
      <c r="D92" s="4"/>
      <c r="F92" s="496"/>
      <c r="G92" s="496"/>
      <c r="I92" s="4"/>
      <c r="J92" s="495"/>
      <c r="M92" s="20"/>
      <c r="N92" s="20"/>
    </row>
    <row r="93" spans="1:14" x14ac:dyDescent="0.2">
      <c r="A93" s="1" t="s">
        <v>544</v>
      </c>
      <c r="D93" s="4"/>
      <c r="F93" s="496"/>
      <c r="G93" s="496"/>
      <c r="I93" s="4"/>
      <c r="J93" s="495"/>
      <c r="M93" s="20"/>
      <c r="N93" s="20"/>
    </row>
    <row r="94" spans="1:14" ht="12.75" x14ac:dyDescent="0.2">
      <c r="A94" s="334" t="s">
        <v>85</v>
      </c>
      <c r="B94" s="704" t="s">
        <v>499</v>
      </c>
      <c r="C94" s="705"/>
      <c r="D94" s="492">
        <v>-0.21</v>
      </c>
      <c r="E94" s="619">
        <v>1</v>
      </c>
      <c r="F94" s="620">
        <v>34</v>
      </c>
      <c r="G94" s="621" t="s">
        <v>540</v>
      </c>
      <c r="H94" s="493" t="s">
        <v>542</v>
      </c>
      <c r="I94" s="491" t="s">
        <v>542</v>
      </c>
      <c r="J94" s="494">
        <v>1.0780743872886365</v>
      </c>
      <c r="M94" s="20"/>
      <c r="N94" s="20"/>
    </row>
    <row r="95" spans="1:14" x14ac:dyDescent="0.2">
      <c r="A95" s="8"/>
      <c r="B95" s="2"/>
      <c r="C95" s="2"/>
      <c r="D95" s="497"/>
      <c r="E95" s="262"/>
      <c r="F95" s="262"/>
      <c r="G95" s="262"/>
      <c r="H95" s="262"/>
      <c r="I95" s="262"/>
      <c r="M95" s="20"/>
      <c r="N95" s="20"/>
    </row>
    <row r="96" spans="1:14" x14ac:dyDescent="0.2">
      <c r="A96" s="8"/>
      <c r="B96" s="2"/>
      <c r="C96" s="2"/>
      <c r="D96" s="262"/>
      <c r="E96" s="262"/>
      <c r="F96" s="262"/>
      <c r="G96" s="262"/>
      <c r="H96" s="262"/>
      <c r="I96" s="262"/>
      <c r="M96" s="20"/>
      <c r="N96" s="20"/>
    </row>
    <row r="97" spans="1:14" x14ac:dyDescent="0.2">
      <c r="A97" s="8"/>
      <c r="B97" s="2"/>
      <c r="C97" s="2"/>
      <c r="D97" s="262"/>
      <c r="E97" s="262"/>
      <c r="F97" s="262"/>
      <c r="G97" s="262"/>
      <c r="H97" s="262"/>
      <c r="I97" s="262"/>
      <c r="M97" s="20"/>
      <c r="N97" s="20"/>
    </row>
    <row r="98" spans="1:14" x14ac:dyDescent="0.2">
      <c r="A98" s="8"/>
      <c r="B98" s="2"/>
      <c r="C98" s="2"/>
      <c r="D98" s="262"/>
      <c r="E98" s="262"/>
      <c r="F98" s="262"/>
      <c r="G98" s="262"/>
      <c r="H98" s="262"/>
      <c r="I98" s="262"/>
      <c r="M98" s="20"/>
      <c r="N98" s="20"/>
    </row>
    <row r="99" spans="1:14" x14ac:dyDescent="0.2">
      <c r="A99" s="8"/>
      <c r="B99" s="2"/>
      <c r="C99" s="2"/>
      <c r="D99" s="262"/>
      <c r="E99" s="262"/>
      <c r="F99" s="262"/>
      <c r="G99" s="262"/>
      <c r="H99" s="262"/>
      <c r="I99" s="262"/>
      <c r="M99" s="20"/>
      <c r="N99" s="20"/>
    </row>
    <row r="100" spans="1:14" x14ac:dyDescent="0.2">
      <c r="A100" s="8"/>
      <c r="B100" s="2"/>
      <c r="C100" s="2"/>
      <c r="D100" s="262"/>
      <c r="E100" s="262"/>
      <c r="F100" s="262"/>
      <c r="G100" s="262"/>
      <c r="H100" s="262"/>
      <c r="I100" s="262"/>
      <c r="M100" s="20"/>
      <c r="N100" s="20"/>
    </row>
    <row r="101" spans="1:14" x14ac:dyDescent="0.2">
      <c r="A101" s="8"/>
      <c r="B101" s="2"/>
      <c r="C101" s="2"/>
      <c r="D101" s="262"/>
      <c r="E101" s="262"/>
      <c r="F101" s="262"/>
      <c r="G101" s="262"/>
      <c r="H101" s="262"/>
      <c r="I101" s="262"/>
      <c r="M101" s="20"/>
      <c r="N101" s="20"/>
    </row>
    <row r="102" spans="1:14" x14ac:dyDescent="0.2">
      <c r="A102" s="8"/>
      <c r="B102" s="2"/>
      <c r="C102" s="2"/>
      <c r="D102" s="262"/>
      <c r="E102" s="262"/>
      <c r="F102" s="262"/>
      <c r="G102" s="262"/>
      <c r="H102" s="262"/>
      <c r="I102" s="262"/>
      <c r="M102" s="20"/>
      <c r="N102" s="20"/>
    </row>
    <row r="103" spans="1:14" x14ac:dyDescent="0.2">
      <c r="A103" s="8"/>
      <c r="B103" s="2"/>
      <c r="C103" s="2"/>
      <c r="D103" s="262"/>
      <c r="E103" s="262"/>
      <c r="F103" s="262"/>
      <c r="G103" s="262"/>
      <c r="H103" s="262"/>
      <c r="I103" s="262"/>
      <c r="M103" s="20"/>
      <c r="N103" s="20"/>
    </row>
    <row r="104" spans="1:14" x14ac:dyDescent="0.2">
      <c r="A104" s="8"/>
      <c r="B104" s="2"/>
      <c r="C104" s="2"/>
      <c r="D104" s="262"/>
      <c r="E104" s="262"/>
      <c r="F104" s="262"/>
      <c r="G104" s="262"/>
      <c r="H104" s="262"/>
      <c r="I104" s="262"/>
      <c r="M104" s="20"/>
      <c r="N104" s="20"/>
    </row>
    <row r="105" spans="1:14" ht="11.25" customHeight="1" x14ac:dyDescent="0.2">
      <c r="A105" s="8"/>
      <c r="B105" s="2"/>
      <c r="C105" s="2"/>
      <c r="D105" s="262"/>
      <c r="E105" s="262"/>
      <c r="F105" s="262"/>
      <c r="G105" s="262"/>
      <c r="H105" s="262"/>
      <c r="I105" s="262"/>
      <c r="M105" s="20"/>
      <c r="N105" s="20"/>
    </row>
    <row r="106" spans="1:14" ht="12" customHeight="1" x14ac:dyDescent="0.2">
      <c r="A106" s="8"/>
      <c r="B106" s="2"/>
      <c r="C106" s="2"/>
      <c r="D106" s="262"/>
      <c r="E106" s="262"/>
      <c r="F106" s="262"/>
      <c r="G106" s="262"/>
      <c r="H106" s="262"/>
      <c r="I106" s="262"/>
      <c r="M106" s="20"/>
      <c r="N106" s="20"/>
    </row>
    <row r="107" spans="1:14" ht="11.25" customHeight="1" x14ac:dyDescent="0.2">
      <c r="A107" s="8"/>
      <c r="B107" s="2"/>
      <c r="C107" s="2"/>
      <c r="D107" s="262"/>
      <c r="E107" s="262"/>
      <c r="F107" s="262"/>
      <c r="G107" s="262"/>
      <c r="H107" s="262"/>
      <c r="I107" s="262"/>
      <c r="M107" s="20"/>
      <c r="N107" s="20"/>
    </row>
    <row r="108" spans="1:14" ht="12" customHeight="1" x14ac:dyDescent="0.2">
      <c r="A108" s="8"/>
      <c r="B108" s="2"/>
      <c r="C108" s="2"/>
      <c r="D108" s="262"/>
      <c r="E108" s="262"/>
      <c r="F108" s="262"/>
      <c r="G108" s="262"/>
      <c r="H108" s="262"/>
      <c r="I108" s="262"/>
      <c r="M108" s="20"/>
      <c r="N108" s="20"/>
    </row>
    <row r="109" spans="1:14" x14ac:dyDescent="0.2">
      <c r="B109" s="2"/>
      <c r="M109" s="20"/>
      <c r="N109" s="20"/>
    </row>
    <row r="110" spans="1:14" x14ac:dyDescent="0.2">
      <c r="B110" s="2"/>
      <c r="M110" s="20"/>
      <c r="N110" s="20"/>
    </row>
    <row r="111" spans="1:14" x14ac:dyDescent="0.2">
      <c r="B111" s="2"/>
      <c r="M111" s="20"/>
      <c r="N111" s="20"/>
    </row>
    <row r="112" spans="1:14" x14ac:dyDescent="0.2">
      <c r="B112" s="2"/>
      <c r="M112" s="20"/>
      <c r="N112" s="20"/>
    </row>
    <row r="113" spans="2:14" x14ac:dyDescent="0.2">
      <c r="B113" s="2"/>
      <c r="M113" s="20"/>
      <c r="N113" s="20"/>
    </row>
    <row r="114" spans="2:14" x14ac:dyDescent="0.2">
      <c r="B114" s="2"/>
      <c r="M114" s="20"/>
      <c r="N114" s="20"/>
    </row>
    <row r="115" spans="2:14" x14ac:dyDescent="0.2">
      <c r="B115" s="2"/>
      <c r="M115" s="20"/>
      <c r="N115" s="20"/>
    </row>
    <row r="116" spans="2:14" x14ac:dyDescent="0.2">
      <c r="B116" s="2"/>
      <c r="M116" s="20"/>
      <c r="N116" s="20"/>
    </row>
    <row r="117" spans="2:14" x14ac:dyDescent="0.2">
      <c r="B117" s="2"/>
      <c r="M117" s="20"/>
      <c r="N117" s="20"/>
    </row>
    <row r="118" spans="2:14" x14ac:dyDescent="0.2">
      <c r="B118" s="2"/>
      <c r="M118" s="20"/>
      <c r="N118" s="20"/>
    </row>
    <row r="119" spans="2:14" x14ac:dyDescent="0.2">
      <c r="B119" s="2"/>
      <c r="M119" s="20"/>
      <c r="N119" s="20"/>
    </row>
    <row r="120" spans="2:14" x14ac:dyDescent="0.2">
      <c r="B120" s="2"/>
      <c r="M120" s="20"/>
      <c r="N120" s="20"/>
    </row>
    <row r="121" spans="2:14" x14ac:dyDescent="0.2">
      <c r="B121" s="2"/>
      <c r="M121" s="20"/>
      <c r="N121" s="20"/>
    </row>
    <row r="122" spans="2:14" x14ac:dyDescent="0.2">
      <c r="B122" s="2"/>
      <c r="M122" s="20"/>
      <c r="N122" s="20"/>
    </row>
    <row r="123" spans="2:14" x14ac:dyDescent="0.2">
      <c r="B123" s="2"/>
      <c r="M123" s="20"/>
      <c r="N123" s="20"/>
    </row>
    <row r="124" spans="2:14" x14ac:dyDescent="0.2">
      <c r="B124" s="2"/>
      <c r="M124" s="20"/>
      <c r="N124" s="20"/>
    </row>
    <row r="125" spans="2:14" x14ac:dyDescent="0.2">
      <c r="B125" s="2"/>
      <c r="M125" s="20"/>
      <c r="N125" s="20"/>
    </row>
    <row r="126" spans="2:14" x14ac:dyDescent="0.2">
      <c r="B126" s="2"/>
      <c r="M126" s="20"/>
      <c r="N126" s="20"/>
    </row>
    <row r="127" spans="2:14" x14ac:dyDescent="0.2">
      <c r="B127" s="2"/>
      <c r="M127" s="20"/>
      <c r="N127" s="20"/>
    </row>
    <row r="128" spans="2:14" x14ac:dyDescent="0.2">
      <c r="B128" s="2"/>
      <c r="M128" s="20"/>
      <c r="N128" s="20"/>
    </row>
    <row r="129" spans="2:14" x14ac:dyDescent="0.2">
      <c r="B129" s="2"/>
      <c r="M129" s="20"/>
      <c r="N129" s="20"/>
    </row>
    <row r="130" spans="2:14" x14ac:dyDescent="0.2">
      <c r="B130" s="2"/>
      <c r="M130" s="20"/>
      <c r="N130" s="20"/>
    </row>
    <row r="131" spans="2:14" x14ac:dyDescent="0.2">
      <c r="B131" s="2"/>
      <c r="M131" s="20"/>
      <c r="N131" s="20"/>
    </row>
    <row r="132" spans="2:14" x14ac:dyDescent="0.2">
      <c r="B132" s="2"/>
      <c r="M132" s="20"/>
      <c r="N132" s="20"/>
    </row>
    <row r="133" spans="2:14" x14ac:dyDescent="0.2">
      <c r="B133" s="2"/>
      <c r="M133" s="20"/>
      <c r="N133" s="20"/>
    </row>
    <row r="134" spans="2:14" x14ac:dyDescent="0.2">
      <c r="B134" s="2"/>
      <c r="M134" s="20"/>
      <c r="N134" s="20"/>
    </row>
    <row r="135" spans="2:14" x14ac:dyDescent="0.2">
      <c r="B135" s="2"/>
      <c r="M135" s="20"/>
      <c r="N135" s="20"/>
    </row>
    <row r="136" spans="2:14" x14ac:dyDescent="0.2">
      <c r="B136" s="2"/>
      <c r="M136" s="20"/>
      <c r="N136" s="20"/>
    </row>
    <row r="137" spans="2:14" x14ac:dyDescent="0.2">
      <c r="B137" s="2"/>
      <c r="M137" s="20"/>
      <c r="N137" s="20"/>
    </row>
    <row r="138" spans="2:14" x14ac:dyDescent="0.2">
      <c r="B138" s="2"/>
      <c r="M138" s="20"/>
      <c r="N138" s="20"/>
    </row>
    <row r="139" spans="2:14" x14ac:dyDescent="0.2">
      <c r="B139" s="2"/>
      <c r="M139" s="20"/>
      <c r="N139" s="20"/>
    </row>
    <row r="140" spans="2:14" x14ac:dyDescent="0.2">
      <c r="B140" s="2"/>
      <c r="M140" s="20"/>
      <c r="N140" s="20"/>
    </row>
    <row r="141" spans="2:14" x14ac:dyDescent="0.2">
      <c r="B141" s="2"/>
      <c r="M141" s="20"/>
      <c r="N141" s="20"/>
    </row>
    <row r="142" spans="2:14" x14ac:dyDescent="0.2">
      <c r="B142" s="2"/>
      <c r="M142" s="20"/>
      <c r="N142" s="20"/>
    </row>
    <row r="143" spans="2:14" x14ac:dyDescent="0.2">
      <c r="B143" s="2"/>
      <c r="M143" s="20"/>
      <c r="N143" s="20"/>
    </row>
    <row r="144" spans="2:14" x14ac:dyDescent="0.2">
      <c r="B144" s="2"/>
      <c r="M144" s="20"/>
      <c r="N144" s="20"/>
    </row>
    <row r="145" spans="2:14" x14ac:dyDescent="0.2">
      <c r="B145" s="2"/>
      <c r="M145" s="20"/>
      <c r="N145" s="20"/>
    </row>
    <row r="146" spans="2:14" x14ac:dyDescent="0.2">
      <c r="B146" s="2"/>
      <c r="M146" s="20"/>
      <c r="N146" s="20"/>
    </row>
    <row r="147" spans="2:14" x14ac:dyDescent="0.2">
      <c r="B147" s="2"/>
      <c r="M147" s="20"/>
      <c r="N147" s="20"/>
    </row>
    <row r="148" spans="2:14" x14ac:dyDescent="0.2">
      <c r="B148" s="2"/>
      <c r="M148" s="20"/>
      <c r="N148" s="20"/>
    </row>
    <row r="149" spans="2:14" x14ac:dyDescent="0.2">
      <c r="B149" s="2"/>
      <c r="M149" s="20"/>
      <c r="N149" s="20"/>
    </row>
    <row r="150" spans="2:14" x14ac:dyDescent="0.2">
      <c r="B150" s="2"/>
      <c r="M150" s="20"/>
      <c r="N150" s="20"/>
    </row>
    <row r="151" spans="2:14" x14ac:dyDescent="0.2">
      <c r="B151" s="2"/>
      <c r="M151" s="20"/>
      <c r="N151" s="20"/>
    </row>
    <row r="152" spans="2:14" x14ac:dyDescent="0.2">
      <c r="B152" s="2"/>
      <c r="M152" s="20"/>
      <c r="N152" s="20"/>
    </row>
    <row r="153" spans="2:14" x14ac:dyDescent="0.2">
      <c r="B153" s="2"/>
      <c r="M153" s="20"/>
      <c r="N153" s="20"/>
    </row>
    <row r="154" spans="2:14" x14ac:dyDescent="0.2">
      <c r="B154" s="2"/>
      <c r="M154" s="20"/>
      <c r="N154" s="20"/>
    </row>
    <row r="155" spans="2:14" x14ac:dyDescent="0.2">
      <c r="B155" s="2"/>
      <c r="M155" s="20"/>
      <c r="N155" s="20"/>
    </row>
    <row r="156" spans="2:14" x14ac:dyDescent="0.2">
      <c r="B156" s="2"/>
      <c r="M156" s="20"/>
      <c r="N156" s="20"/>
    </row>
    <row r="157" spans="2:14" x14ac:dyDescent="0.2">
      <c r="B157" s="2"/>
      <c r="M157" s="20"/>
      <c r="N157" s="20"/>
    </row>
    <row r="158" spans="2:14" x14ac:dyDescent="0.2">
      <c r="B158" s="2"/>
      <c r="M158" s="20"/>
      <c r="N158" s="20"/>
    </row>
    <row r="159" spans="2:14" x14ac:dyDescent="0.2">
      <c r="B159" s="2"/>
      <c r="M159" s="20"/>
      <c r="N159" s="20"/>
    </row>
    <row r="160" spans="2:14" x14ac:dyDescent="0.2">
      <c r="B160" s="2"/>
      <c r="M160" s="20"/>
      <c r="N160" s="20"/>
    </row>
    <row r="161" spans="2:14" x14ac:dyDescent="0.2">
      <c r="B161" s="2"/>
      <c r="M161" s="20"/>
      <c r="N161" s="20"/>
    </row>
    <row r="162" spans="2:14" x14ac:dyDescent="0.2">
      <c r="B162" s="2"/>
      <c r="M162" s="20"/>
      <c r="N162" s="20"/>
    </row>
    <row r="163" spans="2:14" x14ac:dyDescent="0.2">
      <c r="B163" s="2"/>
      <c r="M163" s="20"/>
      <c r="N163" s="20"/>
    </row>
    <row r="164" spans="2:14" x14ac:dyDescent="0.2">
      <c r="B164" s="2"/>
      <c r="M164" s="20"/>
      <c r="N164" s="20"/>
    </row>
    <row r="165" spans="2:14" x14ac:dyDescent="0.2">
      <c r="B165" s="2"/>
      <c r="M165" s="20"/>
      <c r="N165" s="20"/>
    </row>
    <row r="166" spans="2:14" x14ac:dyDescent="0.2">
      <c r="B166" s="2"/>
      <c r="M166" s="20"/>
      <c r="N166" s="20"/>
    </row>
    <row r="167" spans="2:14" x14ac:dyDescent="0.2">
      <c r="B167" s="2"/>
      <c r="M167" s="20"/>
      <c r="N167" s="20"/>
    </row>
    <row r="168" spans="2:14" x14ac:dyDescent="0.2">
      <c r="B168" s="2"/>
      <c r="M168" s="20"/>
      <c r="N168" s="20"/>
    </row>
    <row r="169" spans="2:14" x14ac:dyDescent="0.2">
      <c r="B169" s="2"/>
      <c r="M169" s="20"/>
      <c r="N169" s="20"/>
    </row>
    <row r="170" spans="2:14" x14ac:dyDescent="0.2">
      <c r="B170" s="2"/>
      <c r="M170" s="20"/>
      <c r="N170" s="20"/>
    </row>
    <row r="171" spans="2:14" x14ac:dyDescent="0.2">
      <c r="B171" s="2"/>
      <c r="M171" s="20"/>
      <c r="N171" s="20"/>
    </row>
    <row r="172" spans="2:14" x14ac:dyDescent="0.2">
      <c r="B172" s="2"/>
      <c r="M172" s="20"/>
      <c r="N172" s="20"/>
    </row>
    <row r="173" spans="2:14" x14ac:dyDescent="0.2">
      <c r="B173" s="2"/>
      <c r="M173" s="20"/>
      <c r="N173" s="20"/>
    </row>
    <row r="174" spans="2:14" x14ac:dyDescent="0.2">
      <c r="B174" s="2"/>
      <c r="M174" s="20"/>
      <c r="N174" s="20"/>
    </row>
    <row r="175" spans="2:14" x14ac:dyDescent="0.2">
      <c r="B175" s="2"/>
      <c r="M175" s="20"/>
      <c r="N175" s="20"/>
    </row>
    <row r="176" spans="2:14" x14ac:dyDescent="0.2">
      <c r="B176" s="2"/>
      <c r="M176" s="20"/>
      <c r="N176" s="20"/>
    </row>
    <row r="177" spans="1:14" x14ac:dyDescent="0.2">
      <c r="B177" s="2"/>
      <c r="M177" s="20"/>
      <c r="N177" s="20"/>
    </row>
    <row r="178" spans="1:14" x14ac:dyDescent="0.2">
      <c r="B178" s="2"/>
      <c r="M178" s="20"/>
      <c r="N178" s="20"/>
    </row>
    <row r="179" spans="1:14" x14ac:dyDescent="0.2">
      <c r="B179" s="2"/>
      <c r="M179" s="20"/>
      <c r="N179" s="20"/>
    </row>
    <row r="180" spans="1:14" x14ac:dyDescent="0.2">
      <c r="B180" s="2"/>
      <c r="M180" s="20"/>
      <c r="N180" s="20"/>
    </row>
    <row r="181" spans="1:14" x14ac:dyDescent="0.2">
      <c r="B181" s="2"/>
      <c r="M181" s="20"/>
      <c r="N181" s="20"/>
    </row>
    <row r="182" spans="1:14" x14ac:dyDescent="0.2">
      <c r="B182" s="2"/>
      <c r="M182" s="20"/>
      <c r="N182" s="20"/>
    </row>
    <row r="183" spans="1:14" x14ac:dyDescent="0.2">
      <c r="B183" s="2"/>
      <c r="M183" s="20"/>
      <c r="N183" s="20"/>
    </row>
    <row r="184" spans="1:14" x14ac:dyDescent="0.2">
      <c r="B184" s="2"/>
      <c r="M184" s="20"/>
      <c r="N184" s="20"/>
    </row>
    <row r="185" spans="1:14" x14ac:dyDescent="0.2">
      <c r="B185" s="2"/>
      <c r="M185" s="20"/>
      <c r="N185" s="20"/>
    </row>
    <row r="186" spans="1:14" x14ac:dyDescent="0.2">
      <c r="B186" s="2"/>
      <c r="M186" s="20"/>
      <c r="N186" s="20"/>
    </row>
    <row r="187" spans="1:14" x14ac:dyDescent="0.2">
      <c r="A187" s="8"/>
      <c r="B187" s="2"/>
      <c r="C187" s="2"/>
      <c r="D187" s="262"/>
      <c r="E187" s="262"/>
      <c r="F187" s="262"/>
      <c r="G187" s="262"/>
      <c r="H187" s="262"/>
      <c r="I187" s="262"/>
      <c r="M187" s="20"/>
      <c r="N187" s="20"/>
    </row>
    <row r="188" spans="1:14" x14ac:dyDescent="0.2">
      <c r="A188" s="8"/>
      <c r="B188" s="2"/>
      <c r="C188" s="2"/>
      <c r="D188" s="262"/>
      <c r="E188" s="262"/>
      <c r="F188" s="262"/>
      <c r="G188" s="262"/>
      <c r="H188" s="262"/>
      <c r="I188" s="262"/>
      <c r="M188" s="20"/>
      <c r="N188" s="20"/>
    </row>
    <row r="189" spans="1:14" x14ac:dyDescent="0.2">
      <c r="A189" s="8"/>
      <c r="B189" s="2"/>
      <c r="C189" s="2"/>
      <c r="D189" s="262"/>
      <c r="E189" s="262"/>
      <c r="F189" s="262"/>
      <c r="G189" s="262"/>
      <c r="H189" s="262"/>
      <c r="I189" s="262"/>
      <c r="M189" s="20"/>
      <c r="N189" s="20"/>
    </row>
    <row r="190" spans="1:14" x14ac:dyDescent="0.2">
      <c r="A190" s="8"/>
      <c r="B190" s="2"/>
      <c r="C190" s="2"/>
      <c r="D190" s="262"/>
      <c r="E190" s="262"/>
      <c r="F190" s="262"/>
      <c r="G190" s="262"/>
      <c r="H190" s="262"/>
      <c r="I190" s="262"/>
      <c r="M190" s="20"/>
      <c r="N190" s="20"/>
    </row>
    <row r="191" spans="1:14" x14ac:dyDescent="0.2">
      <c r="A191" s="8"/>
      <c r="B191" s="2"/>
      <c r="C191" s="2"/>
      <c r="D191" s="262"/>
      <c r="E191" s="262"/>
      <c r="F191" s="262"/>
      <c r="G191" s="262"/>
      <c r="H191" s="262"/>
      <c r="I191" s="262"/>
      <c r="M191" s="20"/>
      <c r="N191" s="20"/>
    </row>
    <row r="192" spans="1:14" x14ac:dyDescent="0.2">
      <c r="A192" s="8"/>
      <c r="B192" s="2"/>
      <c r="C192" s="2"/>
      <c r="D192" s="262"/>
      <c r="E192" s="262"/>
      <c r="F192" s="262"/>
      <c r="G192" s="262"/>
      <c r="H192" s="262"/>
      <c r="I192" s="262"/>
      <c r="M192" s="20"/>
      <c r="N192" s="20"/>
    </row>
    <row r="193" spans="1:14" x14ac:dyDescent="0.2">
      <c r="A193" s="8"/>
      <c r="B193" s="2"/>
      <c r="C193" s="2"/>
      <c r="D193" s="262"/>
      <c r="E193" s="262"/>
      <c r="F193" s="262"/>
      <c r="G193" s="262"/>
      <c r="H193" s="262"/>
      <c r="I193" s="262"/>
      <c r="M193" s="20"/>
      <c r="N193" s="20"/>
    </row>
    <row r="194" spans="1:14" x14ac:dyDescent="0.2">
      <c r="A194" s="8"/>
      <c r="B194" s="2"/>
      <c r="C194" s="2"/>
      <c r="D194" s="262"/>
      <c r="E194" s="262"/>
      <c r="F194" s="262"/>
      <c r="G194" s="262"/>
      <c r="H194" s="262"/>
      <c r="I194" s="262"/>
      <c r="M194" s="20"/>
      <c r="N194" s="20"/>
    </row>
    <row r="195" spans="1:14" x14ac:dyDescent="0.2">
      <c r="A195" s="8"/>
      <c r="B195" s="2"/>
      <c r="C195" s="2"/>
      <c r="D195" s="262"/>
      <c r="E195" s="262"/>
      <c r="F195" s="262"/>
      <c r="G195" s="262"/>
      <c r="H195" s="262"/>
      <c r="I195" s="262"/>
      <c r="M195" s="20"/>
      <c r="N195" s="20"/>
    </row>
    <row r="196" spans="1:14" x14ac:dyDescent="0.2">
      <c r="A196" s="8"/>
      <c r="B196" s="2"/>
      <c r="C196" s="2"/>
      <c r="D196" s="262"/>
      <c r="E196" s="262"/>
      <c r="F196" s="262"/>
      <c r="G196" s="262"/>
      <c r="H196" s="262"/>
      <c r="I196" s="262"/>
      <c r="M196" s="20"/>
      <c r="N196" s="20"/>
    </row>
    <row r="197" spans="1:14" x14ac:dyDescent="0.2">
      <c r="A197" s="8"/>
      <c r="B197" s="2"/>
      <c r="C197" s="2"/>
      <c r="D197" s="262"/>
      <c r="E197" s="262"/>
      <c r="F197" s="262"/>
      <c r="G197" s="262"/>
      <c r="H197" s="262"/>
      <c r="I197" s="262"/>
      <c r="M197" s="20"/>
      <c r="N197" s="20"/>
    </row>
    <row r="198" spans="1:14" x14ac:dyDescent="0.2">
      <c r="A198" s="8"/>
      <c r="B198" s="2"/>
      <c r="C198" s="2"/>
      <c r="D198" s="262"/>
      <c r="E198" s="262"/>
      <c r="F198" s="262"/>
      <c r="G198" s="262"/>
      <c r="H198" s="262"/>
      <c r="I198" s="262"/>
      <c r="M198" s="20"/>
      <c r="N198" s="20"/>
    </row>
    <row r="199" spans="1:14" x14ac:dyDescent="0.2">
      <c r="A199" s="8"/>
      <c r="B199" s="2"/>
      <c r="C199" s="2"/>
      <c r="D199" s="262"/>
      <c r="E199" s="262"/>
      <c r="F199" s="262"/>
      <c r="G199" s="262"/>
      <c r="H199" s="262"/>
      <c r="I199" s="262"/>
      <c r="M199" s="20"/>
      <c r="N199" s="20"/>
    </row>
    <row r="200" spans="1:14" x14ac:dyDescent="0.2">
      <c r="A200" s="8"/>
      <c r="B200" s="2"/>
      <c r="C200" s="2"/>
      <c r="D200" s="262"/>
      <c r="E200" s="262"/>
      <c r="F200" s="262"/>
      <c r="G200" s="262"/>
      <c r="H200" s="262"/>
      <c r="I200" s="262"/>
      <c r="M200" s="20"/>
      <c r="N200" s="20"/>
    </row>
    <row r="201" spans="1:14" x14ac:dyDescent="0.2">
      <c r="A201" s="8"/>
      <c r="B201" s="2"/>
      <c r="C201" s="2"/>
      <c r="D201" s="262"/>
      <c r="E201" s="262"/>
      <c r="F201" s="262"/>
      <c r="G201" s="262"/>
      <c r="H201" s="262"/>
      <c r="I201" s="262"/>
      <c r="M201" s="20"/>
      <c r="N201" s="20"/>
    </row>
    <row r="202" spans="1:14" x14ac:dyDescent="0.2">
      <c r="A202" s="8"/>
      <c r="B202" s="2"/>
      <c r="C202" s="2"/>
      <c r="D202" s="262"/>
      <c r="E202" s="262"/>
      <c r="F202" s="262"/>
      <c r="G202" s="262"/>
      <c r="H202" s="262"/>
      <c r="I202" s="262"/>
      <c r="M202" s="20"/>
      <c r="N202" s="20"/>
    </row>
    <row r="203" spans="1:14" x14ac:dyDescent="0.2">
      <c r="A203" s="8"/>
      <c r="B203" s="2"/>
      <c r="C203" s="2"/>
      <c r="D203" s="262"/>
      <c r="E203" s="262"/>
      <c r="F203" s="262"/>
      <c r="G203" s="262"/>
      <c r="H203" s="262"/>
      <c r="I203" s="262"/>
      <c r="M203" s="20"/>
      <c r="N203" s="20"/>
    </row>
    <row r="204" spans="1:14" x14ac:dyDescent="0.2">
      <c r="A204" s="8"/>
      <c r="B204" s="2"/>
      <c r="C204" s="2"/>
      <c r="D204" s="262"/>
      <c r="E204" s="262"/>
      <c r="F204" s="262"/>
      <c r="G204" s="262"/>
      <c r="H204" s="262"/>
      <c r="I204" s="262"/>
      <c r="M204" s="20"/>
      <c r="N204" s="20"/>
    </row>
    <row r="205" spans="1:14" x14ac:dyDescent="0.2">
      <c r="B205" s="2"/>
      <c r="M205" s="20"/>
      <c r="N205" s="20"/>
    </row>
    <row r="206" spans="1:14" x14ac:dyDescent="0.2">
      <c r="B206" s="2"/>
      <c r="M206" s="20"/>
      <c r="N206" s="20"/>
    </row>
    <row r="207" spans="1:14" x14ac:dyDescent="0.2">
      <c r="B207" s="2"/>
      <c r="M207" s="20"/>
      <c r="N207" s="20"/>
    </row>
    <row r="208" spans="1:14" x14ac:dyDescent="0.2">
      <c r="B208" s="2"/>
      <c r="M208" s="20"/>
      <c r="N208" s="20"/>
    </row>
    <row r="209" spans="2:14" x14ac:dyDescent="0.2">
      <c r="B209" s="2"/>
      <c r="M209" s="20"/>
      <c r="N209" s="20"/>
    </row>
    <row r="210" spans="2:14" x14ac:dyDescent="0.2">
      <c r="B210" s="2"/>
      <c r="M210" s="20"/>
      <c r="N210" s="20"/>
    </row>
    <row r="211" spans="2:14" x14ac:dyDescent="0.2">
      <c r="B211" s="2"/>
      <c r="M211" s="20"/>
      <c r="N211" s="20"/>
    </row>
    <row r="212" spans="2:14" x14ac:dyDescent="0.2">
      <c r="B212" s="2"/>
      <c r="M212" s="20"/>
      <c r="N212" s="20"/>
    </row>
    <row r="213" spans="2:14" x14ac:dyDescent="0.2">
      <c r="B213" s="2"/>
      <c r="M213" s="20"/>
      <c r="N213" s="20"/>
    </row>
    <row r="214" spans="2:14" x14ac:dyDescent="0.2">
      <c r="B214" s="2"/>
      <c r="M214" s="20"/>
      <c r="N214" s="20"/>
    </row>
    <row r="215" spans="2:14" x14ac:dyDescent="0.2">
      <c r="B215" s="2"/>
      <c r="M215" s="20"/>
      <c r="N215" s="20"/>
    </row>
    <row r="216" spans="2:14" x14ac:dyDescent="0.2">
      <c r="B216" s="2"/>
      <c r="M216" s="20"/>
      <c r="N216" s="20"/>
    </row>
    <row r="217" spans="2:14" x14ac:dyDescent="0.2">
      <c r="B217" s="2"/>
      <c r="M217" s="20"/>
    </row>
    <row r="218" spans="2:14" x14ac:dyDescent="0.2">
      <c r="B218" s="2"/>
      <c r="M218" s="20"/>
    </row>
    <row r="219" spans="2:14" x14ac:dyDescent="0.2">
      <c r="B219" s="2"/>
      <c r="M219" s="20"/>
    </row>
    <row r="220" spans="2:14" x14ac:dyDescent="0.2">
      <c r="B220" s="2"/>
      <c r="M220" s="20"/>
    </row>
    <row r="221" spans="2:14" x14ac:dyDescent="0.2">
      <c r="B221" s="2"/>
      <c r="M221" s="20"/>
    </row>
    <row r="222" spans="2:14" x14ac:dyDescent="0.2">
      <c r="B222" s="2"/>
      <c r="M222" s="20"/>
    </row>
    <row r="223" spans="2:14" x14ac:dyDescent="0.2">
      <c r="B223" s="2"/>
      <c r="M223" s="20"/>
    </row>
    <row r="224" spans="2:14" x14ac:dyDescent="0.2">
      <c r="B224" s="2"/>
      <c r="M224" s="20"/>
    </row>
    <row r="225" spans="2:13" x14ac:dyDescent="0.2">
      <c r="B225" s="2"/>
      <c r="M225" s="20"/>
    </row>
    <row r="226" spans="2:13" x14ac:dyDescent="0.2">
      <c r="B226" s="2"/>
      <c r="M226" s="20"/>
    </row>
    <row r="227" spans="2:13" x14ac:dyDescent="0.2">
      <c r="B227" s="2"/>
      <c r="M227" s="20"/>
    </row>
    <row r="228" spans="2:13" x14ac:dyDescent="0.2">
      <c r="B228" s="2"/>
      <c r="M228" s="20"/>
    </row>
    <row r="229" spans="2:13" x14ac:dyDescent="0.2">
      <c r="B229" s="2"/>
      <c r="M229" s="20"/>
    </row>
    <row r="230" spans="2:13" x14ac:dyDescent="0.2">
      <c r="B230" s="2"/>
      <c r="M230" s="20"/>
    </row>
    <row r="231" spans="2:13" x14ac:dyDescent="0.2">
      <c r="B231" s="2"/>
      <c r="M231" s="20"/>
    </row>
    <row r="232" spans="2:13" x14ac:dyDescent="0.2">
      <c r="B232" s="2"/>
      <c r="M232" s="20"/>
    </row>
    <row r="233" spans="2:13" x14ac:dyDescent="0.2">
      <c r="B233" s="2"/>
      <c r="M233" s="20"/>
    </row>
    <row r="234" spans="2:13" x14ac:dyDescent="0.2">
      <c r="B234" s="2"/>
      <c r="M234" s="20"/>
    </row>
    <row r="235" spans="2:13" x14ac:dyDescent="0.2">
      <c r="B235" s="2"/>
      <c r="M235" s="20"/>
    </row>
    <row r="236" spans="2:13" x14ac:dyDescent="0.2">
      <c r="B236" s="2"/>
      <c r="M236" s="20"/>
    </row>
    <row r="237" spans="2:13" x14ac:dyDescent="0.2">
      <c r="B237" s="2"/>
      <c r="M237" s="20"/>
    </row>
    <row r="238" spans="2:13" x14ac:dyDescent="0.2">
      <c r="B238" s="2"/>
      <c r="M238" s="20"/>
    </row>
    <row r="239" spans="2:13" x14ac:dyDescent="0.2">
      <c r="B239" s="2"/>
      <c r="M239" s="20"/>
    </row>
    <row r="240" spans="2:13" x14ac:dyDescent="0.2">
      <c r="B240" s="2"/>
      <c r="M240" s="20"/>
    </row>
    <row r="241" spans="2:13" x14ac:dyDescent="0.2">
      <c r="B241" s="2"/>
      <c r="M241" s="20"/>
    </row>
    <row r="242" spans="2:13" x14ac:dyDescent="0.2">
      <c r="B242" s="2"/>
      <c r="M242" s="20"/>
    </row>
    <row r="243" spans="2:13" x14ac:dyDescent="0.2">
      <c r="B243" s="2"/>
      <c r="M243" s="20"/>
    </row>
    <row r="244" spans="2:13" x14ac:dyDescent="0.2">
      <c r="B244" s="2"/>
      <c r="M244" s="20"/>
    </row>
    <row r="245" spans="2:13" x14ac:dyDescent="0.2">
      <c r="B245" s="2"/>
      <c r="M245" s="20"/>
    </row>
    <row r="246" spans="2:13" x14ac:dyDescent="0.2">
      <c r="B246" s="2"/>
      <c r="M246" s="20"/>
    </row>
    <row r="247" spans="2:13" x14ac:dyDescent="0.2">
      <c r="B247" s="2"/>
      <c r="M247" s="20"/>
    </row>
    <row r="248" spans="2:13" x14ac:dyDescent="0.2">
      <c r="B248" s="2"/>
      <c r="M248" s="20"/>
    </row>
    <row r="249" spans="2:13" x14ac:dyDescent="0.2">
      <c r="B249" s="2"/>
      <c r="M249" s="20"/>
    </row>
    <row r="250" spans="2:13" x14ac:dyDescent="0.2">
      <c r="B250" s="2"/>
      <c r="M250" s="20"/>
    </row>
    <row r="251" spans="2:13" x14ac:dyDescent="0.2">
      <c r="B251" s="2"/>
      <c r="M251" s="20"/>
    </row>
    <row r="252" spans="2:13" x14ac:dyDescent="0.2">
      <c r="B252" s="2"/>
      <c r="M252" s="20"/>
    </row>
    <row r="253" spans="2:13" x14ac:dyDescent="0.2">
      <c r="B253" s="2"/>
      <c r="M253" s="20"/>
    </row>
    <row r="254" spans="2:13" x14ac:dyDescent="0.2">
      <c r="B254" s="2"/>
      <c r="M254" s="20"/>
    </row>
    <row r="255" spans="2:13" x14ac:dyDescent="0.2">
      <c r="B255" s="2"/>
      <c r="M255" s="20"/>
    </row>
    <row r="256" spans="2:13" x14ac:dyDescent="0.2">
      <c r="B256" s="2"/>
      <c r="M256" s="20"/>
    </row>
    <row r="257" spans="2:13" x14ac:dyDescent="0.2">
      <c r="B257" s="2"/>
      <c r="M257" s="20"/>
    </row>
    <row r="258" spans="2:13" x14ac:dyDescent="0.2">
      <c r="B258" s="2"/>
      <c r="M258" s="20"/>
    </row>
    <row r="259" spans="2:13" x14ac:dyDescent="0.2">
      <c r="B259" s="2"/>
      <c r="M259" s="20"/>
    </row>
    <row r="260" spans="2:13" x14ac:dyDescent="0.2">
      <c r="B260" s="2"/>
      <c r="M260" s="20"/>
    </row>
    <row r="261" spans="2:13" x14ac:dyDescent="0.2">
      <c r="B261" s="2"/>
      <c r="M261" s="20"/>
    </row>
    <row r="262" spans="2:13" x14ac:dyDescent="0.2">
      <c r="B262" s="2"/>
      <c r="M262" s="20"/>
    </row>
    <row r="263" spans="2:13" x14ac:dyDescent="0.2">
      <c r="B263" s="2"/>
      <c r="M263" s="20"/>
    </row>
    <row r="264" spans="2:13" x14ac:dyDescent="0.2">
      <c r="B264" s="2"/>
      <c r="M264" s="20"/>
    </row>
    <row r="265" spans="2:13" x14ac:dyDescent="0.2">
      <c r="B265" s="2"/>
      <c r="M265" s="20"/>
    </row>
    <row r="266" spans="2:13" x14ac:dyDescent="0.2">
      <c r="B266" s="2"/>
      <c r="M266" s="20"/>
    </row>
    <row r="267" spans="2:13" x14ac:dyDescent="0.2">
      <c r="B267" s="2"/>
      <c r="M267" s="20"/>
    </row>
    <row r="268" spans="2:13" x14ac:dyDescent="0.2">
      <c r="B268" s="2"/>
      <c r="M268" s="20"/>
    </row>
    <row r="269" spans="2:13" x14ac:dyDescent="0.2">
      <c r="B269" s="2"/>
      <c r="M269" s="20"/>
    </row>
    <row r="270" spans="2:13" x14ac:dyDescent="0.2">
      <c r="B270" s="2"/>
      <c r="M270" s="20"/>
    </row>
    <row r="271" spans="2:13" x14ac:dyDescent="0.2">
      <c r="B271" s="2"/>
      <c r="M271" s="20"/>
    </row>
    <row r="272" spans="2:13" x14ac:dyDescent="0.2">
      <c r="B272" s="2"/>
      <c r="M272" s="20"/>
    </row>
    <row r="273" spans="2:13" x14ac:dyDescent="0.2">
      <c r="B273" s="2"/>
      <c r="M273" s="20"/>
    </row>
    <row r="274" spans="2:13" x14ac:dyDescent="0.2">
      <c r="B274" s="2"/>
      <c r="M274" s="20"/>
    </row>
    <row r="275" spans="2:13" x14ac:dyDescent="0.2">
      <c r="B275" s="2"/>
      <c r="M275" s="20"/>
    </row>
    <row r="276" spans="2:13" x14ac:dyDescent="0.2">
      <c r="B276" s="2"/>
      <c r="M276" s="20"/>
    </row>
    <row r="277" spans="2:13" x14ac:dyDescent="0.2">
      <c r="B277" s="2"/>
      <c r="M277" s="20"/>
    </row>
    <row r="278" spans="2:13" x14ac:dyDescent="0.2">
      <c r="B278" s="2"/>
      <c r="M278" s="20"/>
    </row>
    <row r="279" spans="2:13" x14ac:dyDescent="0.2">
      <c r="B279" s="2"/>
      <c r="M279" s="20"/>
    </row>
    <row r="280" spans="2:13" x14ac:dyDescent="0.2">
      <c r="B280" s="2"/>
      <c r="M280" s="20"/>
    </row>
    <row r="281" spans="2:13" x14ac:dyDescent="0.2">
      <c r="B281" s="2"/>
      <c r="M281" s="20"/>
    </row>
    <row r="282" spans="2:13" x14ac:dyDescent="0.2">
      <c r="B282" s="2"/>
      <c r="M282" s="20"/>
    </row>
    <row r="283" spans="2:13" x14ac:dyDescent="0.2">
      <c r="B283" s="2"/>
      <c r="M283" s="20"/>
    </row>
    <row r="284" spans="2:13" x14ac:dyDescent="0.2">
      <c r="B284" s="2"/>
      <c r="M284" s="20"/>
    </row>
    <row r="285" spans="2:13" x14ac:dyDescent="0.2">
      <c r="B285" s="2"/>
      <c r="M285" s="20"/>
    </row>
    <row r="286" spans="2:13" x14ac:dyDescent="0.2">
      <c r="B286" s="2"/>
      <c r="M286" s="20"/>
    </row>
    <row r="287" spans="2:13" x14ac:dyDescent="0.2">
      <c r="B287" s="2"/>
      <c r="M287" s="20"/>
    </row>
    <row r="288" spans="2:13" x14ac:dyDescent="0.2">
      <c r="B288" s="2"/>
      <c r="M288" s="20"/>
    </row>
    <row r="289" spans="2:13" x14ac:dyDescent="0.2">
      <c r="B289" s="2"/>
      <c r="M289" s="20"/>
    </row>
    <row r="290" spans="2:13" x14ac:dyDescent="0.2">
      <c r="B290" s="2"/>
      <c r="M290" s="20"/>
    </row>
    <row r="291" spans="2:13" x14ac:dyDescent="0.2">
      <c r="B291" s="2"/>
      <c r="M291" s="20"/>
    </row>
    <row r="292" spans="2:13" x14ac:dyDescent="0.2">
      <c r="B292" s="2"/>
      <c r="M292" s="20"/>
    </row>
    <row r="293" spans="2:13" x14ac:dyDescent="0.2">
      <c r="B293" s="2"/>
      <c r="M293" s="20"/>
    </row>
    <row r="294" spans="2:13" x14ac:dyDescent="0.2">
      <c r="B294" s="2"/>
      <c r="M294" s="20"/>
    </row>
    <row r="295" spans="2:13" x14ac:dyDescent="0.2">
      <c r="B295" s="2"/>
      <c r="M295" s="20"/>
    </row>
    <row r="296" spans="2:13" x14ac:dyDescent="0.2">
      <c r="B296" s="2"/>
      <c r="M296" s="20"/>
    </row>
    <row r="297" spans="2:13" x14ac:dyDescent="0.2">
      <c r="B297" s="2"/>
      <c r="M297" s="20"/>
    </row>
    <row r="298" spans="2:13" x14ac:dyDescent="0.2">
      <c r="B298" s="2"/>
      <c r="M298" s="20"/>
    </row>
    <row r="299" spans="2:13" x14ac:dyDescent="0.2">
      <c r="B299" s="2"/>
      <c r="M299" s="20"/>
    </row>
    <row r="300" spans="2:13" x14ac:dyDescent="0.2">
      <c r="B300" s="2"/>
      <c r="M300" s="20"/>
    </row>
    <row r="301" spans="2:13" x14ac:dyDescent="0.2">
      <c r="B301" s="2"/>
      <c r="M301" s="20"/>
    </row>
    <row r="302" spans="2:13" x14ac:dyDescent="0.2">
      <c r="B302" s="2"/>
      <c r="M302" s="20"/>
    </row>
    <row r="303" spans="2:13" x14ac:dyDescent="0.2">
      <c r="B303" s="2"/>
      <c r="M303" s="20"/>
    </row>
    <row r="304" spans="2:13" x14ac:dyDescent="0.2">
      <c r="B304" s="2"/>
      <c r="M304" s="20"/>
    </row>
    <row r="305" spans="2:13" x14ac:dyDescent="0.2">
      <c r="B305" s="2"/>
      <c r="M305" s="20"/>
    </row>
    <row r="306" spans="2:13" x14ac:dyDescent="0.2">
      <c r="B306" s="2"/>
      <c r="M306" s="20"/>
    </row>
    <row r="307" spans="2:13" x14ac:dyDescent="0.2">
      <c r="B307" s="2"/>
      <c r="M307" s="20"/>
    </row>
    <row r="308" spans="2:13" x14ac:dyDescent="0.2">
      <c r="B308" s="2"/>
      <c r="M308" s="20"/>
    </row>
    <row r="309" spans="2:13" x14ac:dyDescent="0.2">
      <c r="B309" s="2"/>
      <c r="M309" s="20"/>
    </row>
    <row r="310" spans="2:13" x14ac:dyDescent="0.2">
      <c r="B310" s="2"/>
      <c r="M310" s="20"/>
    </row>
    <row r="311" spans="2:13" x14ac:dyDescent="0.2">
      <c r="B311" s="2"/>
      <c r="M311" s="20"/>
    </row>
    <row r="312" spans="2:13" x14ac:dyDescent="0.2">
      <c r="B312" s="2"/>
      <c r="M312" s="20"/>
    </row>
    <row r="313" spans="2:13" x14ac:dyDescent="0.2">
      <c r="B313" s="2"/>
      <c r="M313" s="20"/>
    </row>
    <row r="314" spans="2:13" x14ac:dyDescent="0.2">
      <c r="B314" s="2"/>
      <c r="M314" s="20"/>
    </row>
    <row r="315" spans="2:13" x14ac:dyDescent="0.2">
      <c r="B315" s="2"/>
      <c r="M315" s="20"/>
    </row>
    <row r="316" spans="2:13" x14ac:dyDescent="0.2">
      <c r="B316" s="2"/>
      <c r="M316" s="20"/>
    </row>
    <row r="317" spans="2:13" x14ac:dyDescent="0.2">
      <c r="B317" s="2"/>
      <c r="M317" s="20"/>
    </row>
    <row r="318" spans="2:13" x14ac:dyDescent="0.2">
      <c r="B318" s="2"/>
      <c r="M318" s="20"/>
    </row>
    <row r="319" spans="2:13" x14ac:dyDescent="0.2">
      <c r="B319" s="2"/>
      <c r="M319" s="20"/>
    </row>
    <row r="320" spans="2:13" x14ac:dyDescent="0.2">
      <c r="B320" s="2"/>
      <c r="M320" s="20"/>
    </row>
    <row r="321" spans="2:13" x14ac:dyDescent="0.2">
      <c r="B321" s="2"/>
      <c r="M321" s="20"/>
    </row>
    <row r="322" spans="2:13" x14ac:dyDescent="0.2">
      <c r="B322" s="2"/>
      <c r="M322" s="20"/>
    </row>
    <row r="323" spans="2:13" x14ac:dyDescent="0.2">
      <c r="B323" s="2"/>
      <c r="M323" s="20"/>
    </row>
    <row r="324" spans="2:13" x14ac:dyDescent="0.2">
      <c r="B324" s="2"/>
      <c r="M324" s="20"/>
    </row>
    <row r="325" spans="2:13" x14ac:dyDescent="0.2">
      <c r="B325" s="2"/>
      <c r="M325" s="20"/>
    </row>
    <row r="326" spans="2:13" x14ac:dyDescent="0.2">
      <c r="B326" s="2"/>
      <c r="M326" s="20"/>
    </row>
    <row r="327" spans="2:13" x14ac:dyDescent="0.2">
      <c r="B327" s="2"/>
      <c r="M327" s="20"/>
    </row>
    <row r="328" spans="2:13" x14ac:dyDescent="0.2">
      <c r="B328" s="2"/>
      <c r="M328" s="20"/>
    </row>
    <row r="329" spans="2:13" x14ac:dyDescent="0.2">
      <c r="B329" s="2"/>
      <c r="M329" s="20"/>
    </row>
    <row r="330" spans="2:13" x14ac:dyDescent="0.2">
      <c r="B330" s="2"/>
      <c r="M330" s="20"/>
    </row>
    <row r="331" spans="2:13" x14ac:dyDescent="0.2">
      <c r="B331" s="2"/>
      <c r="M331" s="20"/>
    </row>
    <row r="332" spans="2:13" x14ac:dyDescent="0.2">
      <c r="B332" s="2"/>
      <c r="M332" s="20"/>
    </row>
    <row r="333" spans="2:13" x14ac:dyDescent="0.2">
      <c r="B333" s="2"/>
      <c r="M333" s="20"/>
    </row>
    <row r="334" spans="2:13" x14ac:dyDescent="0.2">
      <c r="B334" s="2"/>
      <c r="M334" s="20"/>
    </row>
    <row r="335" spans="2:13" x14ac:dyDescent="0.2">
      <c r="B335" s="2"/>
      <c r="M335" s="20"/>
    </row>
    <row r="336" spans="2:13" x14ac:dyDescent="0.2">
      <c r="B336" s="2"/>
    </row>
    <row r="337" spans="2:2" x14ac:dyDescent="0.2">
      <c r="B337" s="2"/>
    </row>
    <row r="338" spans="2:2" x14ac:dyDescent="0.2">
      <c r="B338" s="2"/>
    </row>
    <row r="339" spans="2:2" x14ac:dyDescent="0.2">
      <c r="B339" s="2"/>
    </row>
    <row r="340" spans="2:2" x14ac:dyDescent="0.2">
      <c r="B340" s="2"/>
    </row>
    <row r="341" spans="2:2" x14ac:dyDescent="0.2">
      <c r="B341" s="2"/>
    </row>
    <row r="342" spans="2:2" x14ac:dyDescent="0.2">
      <c r="B342" s="2"/>
    </row>
    <row r="343" spans="2:2" x14ac:dyDescent="0.2">
      <c r="B343" s="2"/>
    </row>
    <row r="344" spans="2:2" x14ac:dyDescent="0.2">
      <c r="B344" s="2"/>
    </row>
    <row r="345" spans="2:2" x14ac:dyDescent="0.2">
      <c r="B345" s="2"/>
    </row>
    <row r="346" spans="2:2" x14ac:dyDescent="0.2">
      <c r="B346" s="2"/>
    </row>
    <row r="347" spans="2:2" x14ac:dyDescent="0.2">
      <c r="B347" s="2"/>
    </row>
    <row r="348" spans="2:2" x14ac:dyDescent="0.2">
      <c r="B348" s="2"/>
    </row>
    <row r="349" spans="2:2" x14ac:dyDescent="0.2">
      <c r="B349" s="2"/>
    </row>
    <row r="350" spans="2:2" x14ac:dyDescent="0.2">
      <c r="B350" s="2"/>
    </row>
    <row r="351" spans="2:2" x14ac:dyDescent="0.2">
      <c r="B351" s="2"/>
    </row>
    <row r="352" spans="2:2" x14ac:dyDescent="0.2">
      <c r="B352" s="2"/>
    </row>
    <row r="353" spans="2:2" x14ac:dyDescent="0.2">
      <c r="B353" s="2"/>
    </row>
    <row r="354" spans="2:2" x14ac:dyDescent="0.2">
      <c r="B354" s="2"/>
    </row>
    <row r="355" spans="2:2" x14ac:dyDescent="0.2">
      <c r="B355" s="2"/>
    </row>
    <row r="356" spans="2:2" x14ac:dyDescent="0.2">
      <c r="B356" s="2"/>
    </row>
    <row r="357" spans="2:2" x14ac:dyDescent="0.2">
      <c r="B357" s="2"/>
    </row>
    <row r="358" spans="2:2" x14ac:dyDescent="0.2">
      <c r="B358" s="2"/>
    </row>
    <row r="359" spans="2:2" x14ac:dyDescent="0.2">
      <c r="B359" s="2"/>
    </row>
    <row r="360" spans="2:2" x14ac:dyDescent="0.2">
      <c r="B360" s="2"/>
    </row>
    <row r="361" spans="2:2" x14ac:dyDescent="0.2">
      <c r="B361" s="2"/>
    </row>
    <row r="362" spans="2:2" x14ac:dyDescent="0.2">
      <c r="B362" s="2"/>
    </row>
    <row r="363" spans="2:2" x14ac:dyDescent="0.2">
      <c r="B363" s="2"/>
    </row>
    <row r="364" spans="2:2" x14ac:dyDescent="0.2">
      <c r="B364" s="2"/>
    </row>
    <row r="365" spans="2:2" x14ac:dyDescent="0.2">
      <c r="B365" s="2"/>
    </row>
    <row r="366" spans="2:2" x14ac:dyDescent="0.2">
      <c r="B366" s="2"/>
    </row>
    <row r="367" spans="2:2" x14ac:dyDescent="0.2">
      <c r="B367" s="2"/>
    </row>
    <row r="368" spans="2:2" x14ac:dyDescent="0.2">
      <c r="B368" s="2"/>
    </row>
    <row r="369" spans="2:2" x14ac:dyDescent="0.2">
      <c r="B369" s="2"/>
    </row>
    <row r="370" spans="2:2" x14ac:dyDescent="0.2">
      <c r="B370" s="2"/>
    </row>
    <row r="371" spans="2:2" x14ac:dyDescent="0.2">
      <c r="B371" s="2"/>
    </row>
    <row r="372" spans="2:2" x14ac:dyDescent="0.2">
      <c r="B372" s="2"/>
    </row>
    <row r="373" spans="2:2" x14ac:dyDescent="0.2">
      <c r="B373" s="2"/>
    </row>
    <row r="374" spans="2:2" x14ac:dyDescent="0.2">
      <c r="B374" s="2"/>
    </row>
    <row r="375" spans="2:2" x14ac:dyDescent="0.2">
      <c r="B375" s="2"/>
    </row>
    <row r="376" spans="2:2" x14ac:dyDescent="0.2">
      <c r="B376" s="2"/>
    </row>
    <row r="377" spans="2:2" x14ac:dyDescent="0.2">
      <c r="B377" s="2"/>
    </row>
    <row r="378" spans="2:2" x14ac:dyDescent="0.2">
      <c r="B378" s="2"/>
    </row>
    <row r="379" spans="2:2" x14ac:dyDescent="0.2">
      <c r="B379" s="2"/>
    </row>
    <row r="380" spans="2:2" x14ac:dyDescent="0.2">
      <c r="B380" s="2"/>
    </row>
    <row r="381" spans="2:2" x14ac:dyDescent="0.2">
      <c r="B381" s="2"/>
    </row>
    <row r="382" spans="2:2" x14ac:dyDescent="0.2">
      <c r="B382" s="2"/>
    </row>
    <row r="383" spans="2:2" x14ac:dyDescent="0.2">
      <c r="B383" s="2"/>
    </row>
    <row r="384" spans="2:2" x14ac:dyDescent="0.2">
      <c r="B384" s="2"/>
    </row>
    <row r="385" spans="2:2" x14ac:dyDescent="0.2">
      <c r="B385" s="2"/>
    </row>
    <row r="386" spans="2:2" x14ac:dyDescent="0.2">
      <c r="B386" s="2"/>
    </row>
    <row r="387" spans="2:2" x14ac:dyDescent="0.2">
      <c r="B387" s="2"/>
    </row>
    <row r="388" spans="2:2" x14ac:dyDescent="0.2">
      <c r="B388" s="2"/>
    </row>
    <row r="389" spans="2:2" x14ac:dyDescent="0.2">
      <c r="B389" s="2"/>
    </row>
    <row r="390" spans="2:2" x14ac:dyDescent="0.2">
      <c r="B390" s="2"/>
    </row>
    <row r="391" spans="2:2" x14ac:dyDescent="0.2">
      <c r="B391" s="2"/>
    </row>
    <row r="392" spans="2:2" x14ac:dyDescent="0.2">
      <c r="B392" s="2"/>
    </row>
    <row r="393" spans="2:2" x14ac:dyDescent="0.2">
      <c r="B393" s="2"/>
    </row>
    <row r="394" spans="2:2" x14ac:dyDescent="0.2">
      <c r="B394" s="2"/>
    </row>
    <row r="395" spans="2:2" x14ac:dyDescent="0.2">
      <c r="B395" s="2"/>
    </row>
    <row r="396" spans="2:2" x14ac:dyDescent="0.2">
      <c r="B396" s="2"/>
    </row>
    <row r="397" spans="2:2" x14ac:dyDescent="0.2">
      <c r="B397" s="2"/>
    </row>
    <row r="398" spans="2:2" x14ac:dyDescent="0.2">
      <c r="B398" s="2"/>
    </row>
    <row r="399" spans="2:2" x14ac:dyDescent="0.2">
      <c r="B399" s="2"/>
    </row>
    <row r="400" spans="2:2" x14ac:dyDescent="0.2">
      <c r="B400" s="2"/>
    </row>
    <row r="401" spans="2:2" x14ac:dyDescent="0.2">
      <c r="B401" s="2"/>
    </row>
    <row r="402" spans="2:2" x14ac:dyDescent="0.2">
      <c r="B402" s="2"/>
    </row>
    <row r="403" spans="2:2" x14ac:dyDescent="0.2">
      <c r="B403" s="2"/>
    </row>
    <row r="404" spans="2:2" x14ac:dyDescent="0.2">
      <c r="B404" s="2"/>
    </row>
    <row r="405" spans="2:2" x14ac:dyDescent="0.2">
      <c r="B405" s="2"/>
    </row>
    <row r="406" spans="2:2" x14ac:dyDescent="0.2">
      <c r="B406" s="2"/>
    </row>
    <row r="407" spans="2:2" x14ac:dyDescent="0.2">
      <c r="B407" s="2"/>
    </row>
    <row r="408" spans="2:2" x14ac:dyDescent="0.2">
      <c r="B408" s="2"/>
    </row>
    <row r="409" spans="2:2" x14ac:dyDescent="0.2">
      <c r="B409" s="2"/>
    </row>
    <row r="410" spans="2:2" x14ac:dyDescent="0.2">
      <c r="B410" s="2"/>
    </row>
    <row r="411" spans="2:2" x14ac:dyDescent="0.2">
      <c r="B411" s="2"/>
    </row>
    <row r="412" spans="2:2" x14ac:dyDescent="0.2">
      <c r="B412" s="2"/>
    </row>
    <row r="413" spans="2:2" x14ac:dyDescent="0.2">
      <c r="B413" s="2"/>
    </row>
    <row r="414" spans="2:2" x14ac:dyDescent="0.2">
      <c r="B414" s="2"/>
    </row>
    <row r="415" spans="2:2" x14ac:dyDescent="0.2">
      <c r="B415" s="2"/>
    </row>
    <row r="416" spans="2:2" x14ac:dyDescent="0.2">
      <c r="B416" s="2"/>
    </row>
    <row r="417" spans="2:2" x14ac:dyDescent="0.2">
      <c r="B417" s="2"/>
    </row>
    <row r="418" spans="2:2" x14ac:dyDescent="0.2">
      <c r="B418" s="2"/>
    </row>
    <row r="419" spans="2:2" x14ac:dyDescent="0.2">
      <c r="B419" s="2"/>
    </row>
    <row r="420" spans="2:2" x14ac:dyDescent="0.2">
      <c r="B420" s="2"/>
    </row>
    <row r="421" spans="2:2" x14ac:dyDescent="0.2">
      <c r="B421" s="2"/>
    </row>
    <row r="422" spans="2:2" x14ac:dyDescent="0.2">
      <c r="B422" s="2"/>
    </row>
    <row r="423" spans="2:2" x14ac:dyDescent="0.2">
      <c r="B423" s="2"/>
    </row>
  </sheetData>
  <mergeCells count="11">
    <mergeCell ref="A2:C2"/>
    <mergeCell ref="A6:C6"/>
    <mergeCell ref="A14:C14"/>
    <mergeCell ref="A40:C40"/>
    <mergeCell ref="A87:J87"/>
    <mergeCell ref="B91:C91"/>
    <mergeCell ref="B94:C94"/>
    <mergeCell ref="A86:I86"/>
    <mergeCell ref="A70:C70"/>
    <mergeCell ref="A76:C76"/>
    <mergeCell ref="A85:C85"/>
  </mergeCells>
  <phoneticPr fontId="5" type="noConversion"/>
  <pageMargins left="0.39370078740157483" right="0.39370078740157483" top="0.39370078740157483" bottom="0.39370078740157483" header="0.19685039370078741" footer="0.19685039370078741"/>
  <pageSetup paperSize="9" orientation="landscape" r:id="rId1"/>
  <headerFooter alignWithMargins="0">
    <oddHeader>&amp;C&amp;"Arial,Gras"&amp;12&amp;UANNEXE 9.a&amp;U : Suivi de la Dotation Modulée à l'Activité</oddHeader>
    <oddFooter>&amp;C&amp;8Soins de suite et de réadaptation (SSR) - Bilan PMSI 2017</oddFooter>
  </headerFooter>
  <rowBreaks count="2" manualBreakCount="2">
    <brk id="39" max="11" man="1"/>
    <brk id="75" max="11"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sheetPr>
  <dimension ref="A1:S410"/>
  <sheetViews>
    <sheetView topLeftCell="A22" zoomScaleNormal="100" workbookViewId="0">
      <selection activeCell="V53" sqref="V53"/>
    </sheetView>
  </sheetViews>
  <sheetFormatPr baseColWidth="10" defaultColWidth="9.140625" defaultRowHeight="11.25" x14ac:dyDescent="0.2"/>
  <cols>
    <col min="1" max="1" width="5.28515625" style="7" customWidth="1"/>
    <col min="2" max="2" width="8.7109375" style="1" customWidth="1"/>
    <col min="3" max="3" width="27.7109375" style="1" customWidth="1"/>
    <col min="4" max="4" width="10.85546875" style="4" customWidth="1"/>
    <col min="5" max="5" width="7.5703125" style="6" customWidth="1"/>
    <col min="6" max="6" width="9" style="1" customWidth="1"/>
    <col min="7" max="7" width="8.85546875" style="1" customWidth="1"/>
    <col min="8" max="8" width="9.140625" style="1" customWidth="1"/>
    <col min="9" max="9" width="10.42578125" style="1" customWidth="1"/>
    <col min="10" max="10" width="6.140625" style="1" customWidth="1"/>
    <col min="11" max="11" width="10.85546875" style="4" customWidth="1"/>
    <col min="12" max="12" width="8.85546875" style="1" customWidth="1"/>
    <col min="13" max="13" width="9.28515625" style="1" customWidth="1"/>
    <col min="14" max="14" width="10.85546875" style="1" customWidth="1"/>
    <col min="15" max="15" width="6.7109375" style="1" customWidth="1"/>
    <col min="16" max="17" width="9.140625" style="1"/>
    <col min="18" max="18" width="9.140625" style="1" hidden="1" customWidth="1"/>
    <col min="19" max="19" width="0" style="1" hidden="1" customWidth="1"/>
    <col min="20" max="16384" width="9.140625" style="1"/>
  </cols>
  <sheetData>
    <row r="1" spans="1:19" ht="17.25" customHeight="1" x14ac:dyDescent="0.2">
      <c r="A1" s="835" t="s">
        <v>112</v>
      </c>
      <c r="B1" s="837" t="s">
        <v>113</v>
      </c>
      <c r="C1" s="837" t="s">
        <v>114</v>
      </c>
      <c r="D1" s="839" t="s">
        <v>545</v>
      </c>
      <c r="E1" s="840"/>
      <c r="F1" s="840"/>
      <c r="G1" s="840"/>
      <c r="H1" s="840"/>
      <c r="I1" s="840"/>
      <c r="J1" s="840"/>
      <c r="K1" s="832" t="s">
        <v>553</v>
      </c>
      <c r="L1" s="833"/>
      <c r="M1" s="833"/>
      <c r="N1" s="833"/>
      <c r="O1" s="834"/>
    </row>
    <row r="2" spans="1:19" s="20" customFormat="1" ht="45" x14ac:dyDescent="0.2">
      <c r="A2" s="836"/>
      <c r="B2" s="838"/>
      <c r="C2" s="838"/>
      <c r="D2" s="499" t="s">
        <v>546</v>
      </c>
      <c r="E2" s="498" t="s">
        <v>547</v>
      </c>
      <c r="F2" s="498" t="s">
        <v>548</v>
      </c>
      <c r="G2" s="498" t="s">
        <v>549</v>
      </c>
      <c r="H2" s="515" t="s">
        <v>550</v>
      </c>
      <c r="I2" s="520" t="s">
        <v>551</v>
      </c>
      <c r="J2" s="521" t="s">
        <v>552</v>
      </c>
      <c r="K2" s="522" t="s">
        <v>546</v>
      </c>
      <c r="L2" s="501" t="s">
        <v>548</v>
      </c>
      <c r="M2" s="563" t="s">
        <v>549</v>
      </c>
      <c r="N2" s="565" t="s">
        <v>551</v>
      </c>
      <c r="O2" s="564" t="s">
        <v>552</v>
      </c>
      <c r="R2" s="20" t="s">
        <v>570</v>
      </c>
      <c r="S2" s="20" t="s">
        <v>571</v>
      </c>
    </row>
    <row r="3" spans="1:19" s="20" customFormat="1" ht="12.75" x14ac:dyDescent="0.2">
      <c r="A3" s="819" t="s">
        <v>251</v>
      </c>
      <c r="B3" s="820"/>
      <c r="C3" s="821"/>
      <c r="D3" s="829"/>
      <c r="E3" s="830"/>
      <c r="F3" s="830"/>
      <c r="G3" s="830"/>
      <c r="H3" s="830"/>
      <c r="I3" s="830"/>
      <c r="J3" s="830"/>
      <c r="K3" s="830"/>
      <c r="L3" s="830"/>
      <c r="M3" s="830"/>
      <c r="N3" s="830"/>
      <c r="O3" s="831"/>
      <c r="Q3" s="622"/>
    </row>
    <row r="4" spans="1:19" s="20" customFormat="1" ht="12.75" x14ac:dyDescent="0.2">
      <c r="A4" s="52" t="s">
        <v>21</v>
      </c>
      <c r="B4" s="53" t="s">
        <v>45</v>
      </c>
      <c r="C4" s="53" t="s">
        <v>171</v>
      </c>
      <c r="D4" s="526">
        <v>119306</v>
      </c>
      <c r="E4" s="510">
        <v>0</v>
      </c>
      <c r="F4" s="511">
        <v>0</v>
      </c>
      <c r="G4" s="511">
        <v>0</v>
      </c>
      <c r="H4" s="516" t="s">
        <v>540</v>
      </c>
      <c r="I4" s="525">
        <f>SUM(D4:H4)</f>
        <v>119306</v>
      </c>
      <c r="J4" s="527">
        <f>I4/R4</f>
        <v>107.48288288288288</v>
      </c>
      <c r="K4" s="523">
        <v>118649</v>
      </c>
      <c r="L4" s="512">
        <v>0</v>
      </c>
      <c r="M4" s="524">
        <v>0</v>
      </c>
      <c r="N4" s="528">
        <f>K4+L4+M4</f>
        <v>118649</v>
      </c>
      <c r="O4" s="529">
        <f>N4/S4</f>
        <v>107.96087352138308</v>
      </c>
      <c r="Q4" s="623"/>
      <c r="R4" s="20">
        <v>1110</v>
      </c>
      <c r="S4" s="20">
        <v>1099</v>
      </c>
    </row>
    <row r="5" spans="1:19" s="20" customFormat="1" ht="13.5" customHeight="1" x14ac:dyDescent="0.2">
      <c r="A5" s="52" t="s">
        <v>53</v>
      </c>
      <c r="B5" s="53" t="s">
        <v>79</v>
      </c>
      <c r="C5" s="229" t="s">
        <v>554</v>
      </c>
      <c r="D5" s="526">
        <v>3570938</v>
      </c>
      <c r="E5" s="510">
        <v>0</v>
      </c>
      <c r="F5" s="511">
        <v>67060</v>
      </c>
      <c r="G5" s="511">
        <v>9879</v>
      </c>
      <c r="H5" s="516">
        <v>211384</v>
      </c>
      <c r="I5" s="525">
        <f t="shared" ref="I5:I6" si="0">SUM(D5:H5)</f>
        <v>3859261</v>
      </c>
      <c r="J5" s="527">
        <f t="shared" ref="J5:J6" si="1">I5/R5</f>
        <v>505.86721719753569</v>
      </c>
      <c r="K5" s="523">
        <v>3862718</v>
      </c>
      <c r="L5" s="512">
        <v>56720</v>
      </c>
      <c r="M5" s="524">
        <v>52403</v>
      </c>
      <c r="N5" s="528">
        <f t="shared" ref="N5:N6" si="2">K5+L5+M5</f>
        <v>3971841</v>
      </c>
      <c r="O5" s="529">
        <f t="shared" ref="O5:O6" si="3">N5/S5</f>
        <v>417.29785669258246</v>
      </c>
      <c r="Q5" s="623"/>
      <c r="R5" s="20">
        <v>7629</v>
      </c>
      <c r="S5" s="20">
        <v>9518</v>
      </c>
    </row>
    <row r="6" spans="1:19" s="20" customFormat="1" ht="12.75" x14ac:dyDescent="0.2">
      <c r="A6" s="54" t="s">
        <v>2</v>
      </c>
      <c r="B6" s="55" t="s">
        <v>15</v>
      </c>
      <c r="C6" s="55" t="s">
        <v>16</v>
      </c>
      <c r="D6" s="530">
        <v>1082612</v>
      </c>
      <c r="E6" s="531">
        <v>0</v>
      </c>
      <c r="F6" s="532">
        <v>32457</v>
      </c>
      <c r="G6" s="532">
        <v>7341</v>
      </c>
      <c r="H6" s="533">
        <v>97096</v>
      </c>
      <c r="I6" s="525">
        <f t="shared" si="0"/>
        <v>1219506</v>
      </c>
      <c r="J6" s="534">
        <f t="shared" si="1"/>
        <v>279.31882730187817</v>
      </c>
      <c r="K6" s="523">
        <v>1034799</v>
      </c>
      <c r="L6" s="548">
        <v>31080</v>
      </c>
      <c r="M6" s="549">
        <v>16845</v>
      </c>
      <c r="N6" s="528">
        <f t="shared" si="2"/>
        <v>1082724</v>
      </c>
      <c r="O6" s="529">
        <f t="shared" si="3"/>
        <v>305.33671742808798</v>
      </c>
      <c r="Q6" s="623"/>
      <c r="R6" s="20">
        <v>4366</v>
      </c>
      <c r="S6" s="20">
        <v>3546</v>
      </c>
    </row>
    <row r="7" spans="1:19" s="20" customFormat="1" ht="12.75" x14ac:dyDescent="0.2">
      <c r="A7" s="813" t="s">
        <v>158</v>
      </c>
      <c r="B7" s="814"/>
      <c r="C7" s="815"/>
      <c r="D7" s="825"/>
      <c r="E7" s="826"/>
      <c r="F7" s="826"/>
      <c r="G7" s="826"/>
      <c r="H7" s="826"/>
      <c r="I7" s="826"/>
      <c r="J7" s="826"/>
      <c r="K7" s="827"/>
      <c r="L7" s="827"/>
      <c r="M7" s="827"/>
      <c r="N7" s="827"/>
      <c r="O7" s="828"/>
      <c r="Q7" s="623"/>
    </row>
    <row r="8" spans="1:19" s="20" customFormat="1" ht="12.75" x14ac:dyDescent="0.2">
      <c r="A8" s="52" t="s">
        <v>21</v>
      </c>
      <c r="B8" s="53" t="s">
        <v>37</v>
      </c>
      <c r="C8" s="53" t="s">
        <v>169</v>
      </c>
      <c r="D8" s="526">
        <v>2756939</v>
      </c>
      <c r="E8" s="510">
        <v>0</v>
      </c>
      <c r="F8" s="511">
        <v>0</v>
      </c>
      <c r="G8" s="511">
        <v>5677</v>
      </c>
      <c r="H8" s="516">
        <v>255652</v>
      </c>
      <c r="I8" s="525">
        <f t="shared" ref="I8:I13" si="4">SUM(D8:H8)</f>
        <v>3018268</v>
      </c>
      <c r="J8" s="527">
        <f t="shared" ref="J8:J13" si="5">I8/R8</f>
        <v>173.10552879100712</v>
      </c>
      <c r="K8" s="523">
        <v>2994425</v>
      </c>
      <c r="L8" s="512">
        <v>0</v>
      </c>
      <c r="M8" s="524">
        <v>20198</v>
      </c>
      <c r="N8" s="528">
        <f>SUM(K8:M8)</f>
        <v>3014623</v>
      </c>
      <c r="O8" s="529">
        <f t="shared" ref="O8:O13" si="6">N8/S8</f>
        <v>176.93526235473647</v>
      </c>
      <c r="Q8" s="623"/>
      <c r="R8" s="20">
        <v>17436</v>
      </c>
      <c r="S8" s="20">
        <v>17038</v>
      </c>
    </row>
    <row r="9" spans="1:19" s="20" customFormat="1" ht="12.75" x14ac:dyDescent="0.2">
      <c r="A9" s="52" t="s">
        <v>34</v>
      </c>
      <c r="B9" s="53" t="s">
        <v>99</v>
      </c>
      <c r="C9" s="229" t="s">
        <v>455</v>
      </c>
      <c r="D9" s="526">
        <v>5121166</v>
      </c>
      <c r="E9" s="510">
        <v>0</v>
      </c>
      <c r="F9" s="511">
        <v>0</v>
      </c>
      <c r="G9" s="511">
        <v>3280</v>
      </c>
      <c r="H9" s="516">
        <v>434831</v>
      </c>
      <c r="I9" s="525">
        <f t="shared" si="4"/>
        <v>5559277</v>
      </c>
      <c r="J9" s="527">
        <f t="shared" si="5"/>
        <v>228.31644010020946</v>
      </c>
      <c r="K9" s="523">
        <v>5562309</v>
      </c>
      <c r="L9" s="512">
        <v>0</v>
      </c>
      <c r="M9" s="524">
        <v>7625</v>
      </c>
      <c r="N9" s="528">
        <f t="shared" ref="N9:N13" si="7">SUM(K9:M9)</f>
        <v>5569934</v>
      </c>
      <c r="O9" s="529">
        <f t="shared" si="6"/>
        <v>212.58478684019693</v>
      </c>
      <c r="Q9" s="623"/>
      <c r="R9" s="20">
        <v>24349</v>
      </c>
      <c r="S9" s="20">
        <v>26201</v>
      </c>
    </row>
    <row r="10" spans="1:19" s="20" customFormat="1" ht="12.75" x14ac:dyDescent="0.2">
      <c r="A10" s="52" t="s">
        <v>34</v>
      </c>
      <c r="B10" s="53" t="s">
        <v>103</v>
      </c>
      <c r="C10" s="229" t="s">
        <v>555</v>
      </c>
      <c r="D10" s="526">
        <v>8975182</v>
      </c>
      <c r="E10" s="510">
        <v>0</v>
      </c>
      <c r="F10" s="511">
        <v>26408</v>
      </c>
      <c r="G10" s="511">
        <v>24542</v>
      </c>
      <c r="H10" s="516">
        <v>826087</v>
      </c>
      <c r="I10" s="525">
        <f t="shared" si="4"/>
        <v>9852219</v>
      </c>
      <c r="J10" s="527">
        <f t="shared" si="5"/>
        <v>217.66606278859112</v>
      </c>
      <c r="K10" s="523">
        <v>9737218</v>
      </c>
      <c r="L10" s="512">
        <v>0</v>
      </c>
      <c r="M10" s="524">
        <v>18047</v>
      </c>
      <c r="N10" s="528">
        <f t="shared" si="7"/>
        <v>9755265</v>
      </c>
      <c r="O10" s="529">
        <f t="shared" si="6"/>
        <v>230.74638692433237</v>
      </c>
      <c r="Q10" s="623"/>
      <c r="R10" s="20">
        <v>45263</v>
      </c>
      <c r="S10" s="20">
        <v>42277</v>
      </c>
    </row>
    <row r="11" spans="1:19" s="20" customFormat="1" ht="12.75" x14ac:dyDescent="0.2">
      <c r="A11" s="52" t="s">
        <v>53</v>
      </c>
      <c r="B11" s="53" t="s">
        <v>56</v>
      </c>
      <c r="C11" s="53" t="s">
        <v>182</v>
      </c>
      <c r="D11" s="526">
        <v>3173560</v>
      </c>
      <c r="E11" s="510">
        <v>0</v>
      </c>
      <c r="F11" s="511">
        <v>0</v>
      </c>
      <c r="G11" s="511">
        <v>512</v>
      </c>
      <c r="H11" s="516">
        <v>311189</v>
      </c>
      <c r="I11" s="525">
        <f t="shared" si="4"/>
        <v>3485261</v>
      </c>
      <c r="J11" s="527">
        <f t="shared" si="5"/>
        <v>194.59860413176997</v>
      </c>
      <c r="K11" s="523">
        <v>3443011</v>
      </c>
      <c r="L11" s="512">
        <v>0</v>
      </c>
      <c r="M11" s="524">
        <v>6102</v>
      </c>
      <c r="N11" s="528">
        <f t="shared" si="7"/>
        <v>3449113</v>
      </c>
      <c r="O11" s="529">
        <f t="shared" si="6"/>
        <v>188.72362661413877</v>
      </c>
      <c r="Q11" s="623"/>
      <c r="R11" s="20">
        <v>17910</v>
      </c>
      <c r="S11" s="20">
        <v>18276</v>
      </c>
    </row>
    <row r="12" spans="1:19" s="20" customFormat="1" ht="12.75" x14ac:dyDescent="0.2">
      <c r="A12" s="52" t="s">
        <v>2</v>
      </c>
      <c r="B12" s="53" t="s">
        <v>14</v>
      </c>
      <c r="C12" s="53" t="s">
        <v>195</v>
      </c>
      <c r="D12" s="526">
        <v>5491710</v>
      </c>
      <c r="E12" s="510">
        <v>0</v>
      </c>
      <c r="F12" s="511">
        <v>0</v>
      </c>
      <c r="G12" s="511">
        <v>9841</v>
      </c>
      <c r="H12" s="516">
        <v>579521</v>
      </c>
      <c r="I12" s="525">
        <f t="shared" si="4"/>
        <v>6081072</v>
      </c>
      <c r="J12" s="527">
        <f t="shared" si="5"/>
        <v>166.27216799278156</v>
      </c>
      <c r="K12" s="523">
        <v>5964772</v>
      </c>
      <c r="L12" s="512">
        <v>0</v>
      </c>
      <c r="M12" s="524">
        <v>23936</v>
      </c>
      <c r="N12" s="528">
        <f t="shared" si="7"/>
        <v>5988708</v>
      </c>
      <c r="O12" s="529">
        <f t="shared" si="6"/>
        <v>180.01947876273786</v>
      </c>
      <c r="Q12" s="623"/>
      <c r="R12" s="20">
        <v>36573</v>
      </c>
      <c r="S12" s="20">
        <v>33267</v>
      </c>
    </row>
    <row r="13" spans="1:19" s="20" customFormat="1" ht="13.5" customHeight="1" x14ac:dyDescent="0.2">
      <c r="A13" s="54" t="s">
        <v>2</v>
      </c>
      <c r="B13" s="55" t="s">
        <v>17</v>
      </c>
      <c r="C13" s="55" t="s">
        <v>196</v>
      </c>
      <c r="D13" s="530">
        <v>3769595</v>
      </c>
      <c r="E13" s="531">
        <v>0</v>
      </c>
      <c r="F13" s="535">
        <v>18058</v>
      </c>
      <c r="G13" s="535">
        <v>465</v>
      </c>
      <c r="H13" s="536">
        <v>333121</v>
      </c>
      <c r="I13" s="525">
        <f t="shared" si="4"/>
        <v>4121239</v>
      </c>
      <c r="J13" s="534">
        <f t="shared" si="5"/>
        <v>221.12023822298531</v>
      </c>
      <c r="K13" s="523">
        <v>4089651</v>
      </c>
      <c r="L13" s="512">
        <v>0</v>
      </c>
      <c r="M13" s="524">
        <v>931</v>
      </c>
      <c r="N13" s="528">
        <f t="shared" si="7"/>
        <v>4090582</v>
      </c>
      <c r="O13" s="529">
        <f t="shared" si="6"/>
        <v>215.7138638401097</v>
      </c>
      <c r="Q13" s="623"/>
      <c r="R13" s="20">
        <v>18638</v>
      </c>
      <c r="S13" s="20">
        <v>18963</v>
      </c>
    </row>
    <row r="14" spans="1:19" s="20" customFormat="1" ht="12.75" x14ac:dyDescent="0.2">
      <c r="A14" s="822" t="s">
        <v>159</v>
      </c>
      <c r="B14" s="822"/>
      <c r="C14" s="822"/>
      <c r="D14" s="825"/>
      <c r="E14" s="826"/>
      <c r="F14" s="826"/>
      <c r="G14" s="826"/>
      <c r="H14" s="826"/>
      <c r="I14" s="826"/>
      <c r="J14" s="826"/>
      <c r="K14" s="827"/>
      <c r="L14" s="827"/>
      <c r="M14" s="827"/>
      <c r="N14" s="827"/>
      <c r="O14" s="828"/>
      <c r="Q14" s="623"/>
    </row>
    <row r="15" spans="1:19" s="20" customFormat="1" ht="12.75" x14ac:dyDescent="0.2">
      <c r="A15" s="52" t="s">
        <v>21</v>
      </c>
      <c r="B15" s="53" t="s">
        <v>20</v>
      </c>
      <c r="C15" s="53" t="s">
        <v>165</v>
      </c>
      <c r="D15" s="526">
        <v>13207016</v>
      </c>
      <c r="E15" s="510">
        <v>8201</v>
      </c>
      <c r="F15" s="511">
        <v>38865</v>
      </c>
      <c r="G15" s="511">
        <v>104719</v>
      </c>
      <c r="H15" s="516">
        <v>1187161</v>
      </c>
      <c r="I15" s="525">
        <f t="shared" ref="I15:I35" si="8">SUM(D15:H15)</f>
        <v>14545962</v>
      </c>
      <c r="J15" s="527">
        <f t="shared" ref="J15:J35" si="9">I15/R15</f>
        <v>220.38000727228652</v>
      </c>
      <c r="K15" s="523">
        <v>14329636</v>
      </c>
      <c r="L15" s="512">
        <v>25200</v>
      </c>
      <c r="M15" s="524">
        <v>186945</v>
      </c>
      <c r="N15" s="528">
        <f>K15+L15+M15</f>
        <v>14541781</v>
      </c>
      <c r="O15" s="529">
        <f t="shared" ref="O15:O35" si="10">N15/S15</f>
        <v>222.05938673915034</v>
      </c>
      <c r="Q15" s="623"/>
      <c r="R15" s="20">
        <v>66004</v>
      </c>
      <c r="S15" s="20">
        <v>65486</v>
      </c>
    </row>
    <row r="16" spans="1:19" s="20" customFormat="1" ht="12.75" x14ac:dyDescent="0.2">
      <c r="A16" s="52" t="s">
        <v>21</v>
      </c>
      <c r="B16" s="53" t="s">
        <v>47</v>
      </c>
      <c r="C16" s="229" t="s">
        <v>357</v>
      </c>
      <c r="D16" s="526">
        <v>12053644</v>
      </c>
      <c r="E16" s="510">
        <v>574</v>
      </c>
      <c r="F16" s="511">
        <v>25231</v>
      </c>
      <c r="G16" s="511">
        <v>16039</v>
      </c>
      <c r="H16" s="516">
        <v>1039285</v>
      </c>
      <c r="I16" s="525">
        <f t="shared" si="8"/>
        <v>13134773</v>
      </c>
      <c r="J16" s="527">
        <f t="shared" si="9"/>
        <v>305.92940327013554</v>
      </c>
      <c r="K16" s="523">
        <v>13077153</v>
      </c>
      <c r="L16" s="512">
        <v>0</v>
      </c>
      <c r="M16" s="524">
        <v>6741</v>
      </c>
      <c r="N16" s="528">
        <f t="shared" ref="N16:N35" si="11">K16+L16+M16</f>
        <v>13083894</v>
      </c>
      <c r="O16" s="529">
        <f t="shared" si="10"/>
        <v>296.87543111272464</v>
      </c>
      <c r="Q16" s="623"/>
      <c r="R16" s="20">
        <v>42934</v>
      </c>
      <c r="S16" s="20">
        <v>44072</v>
      </c>
    </row>
    <row r="17" spans="1:19" s="20" customFormat="1" ht="12.75" x14ac:dyDescent="0.2">
      <c r="A17" s="52" t="s">
        <v>26</v>
      </c>
      <c r="B17" s="53" t="s">
        <v>24</v>
      </c>
      <c r="C17" s="53" t="s">
        <v>25</v>
      </c>
      <c r="D17" s="526">
        <v>2940508</v>
      </c>
      <c r="E17" s="510">
        <v>0</v>
      </c>
      <c r="F17" s="511">
        <v>0</v>
      </c>
      <c r="G17" s="511">
        <v>2486</v>
      </c>
      <c r="H17" s="516">
        <v>297124</v>
      </c>
      <c r="I17" s="525">
        <f t="shared" si="8"/>
        <v>3240118</v>
      </c>
      <c r="J17" s="527">
        <f t="shared" si="9"/>
        <v>177.70624691493447</v>
      </c>
      <c r="K17" s="523">
        <v>3178389</v>
      </c>
      <c r="L17" s="512">
        <v>0</v>
      </c>
      <c r="M17" s="524">
        <v>327</v>
      </c>
      <c r="N17" s="528">
        <f t="shared" si="11"/>
        <v>3178716</v>
      </c>
      <c r="O17" s="529">
        <f t="shared" si="10"/>
        <v>183.67710620594013</v>
      </c>
      <c r="Q17" s="623"/>
      <c r="R17" s="20">
        <v>18233</v>
      </c>
      <c r="S17" s="20">
        <v>17306</v>
      </c>
    </row>
    <row r="18" spans="1:19" s="414" customFormat="1" ht="12.75" x14ac:dyDescent="0.2">
      <c r="A18" s="412" t="s">
        <v>26</v>
      </c>
      <c r="B18" s="413" t="s">
        <v>39</v>
      </c>
      <c r="C18" s="413" t="s">
        <v>172</v>
      </c>
      <c r="D18" s="537">
        <v>3009342</v>
      </c>
      <c r="E18" s="538">
        <v>0</v>
      </c>
      <c r="F18" s="537">
        <v>7260</v>
      </c>
      <c r="G18" s="537">
        <v>0</v>
      </c>
      <c r="H18" s="539">
        <v>296344</v>
      </c>
      <c r="I18" s="540">
        <f t="shared" si="8"/>
        <v>3312946</v>
      </c>
      <c r="J18" s="541">
        <f t="shared" si="9"/>
        <v>181.60094282738584</v>
      </c>
      <c r="K18" s="550">
        <v>3257593</v>
      </c>
      <c r="L18" s="538">
        <v>0</v>
      </c>
      <c r="M18" s="551">
        <v>4181</v>
      </c>
      <c r="N18" s="528">
        <f t="shared" si="11"/>
        <v>3261774</v>
      </c>
      <c r="O18" s="552">
        <f t="shared" si="10"/>
        <v>182.53813867591919</v>
      </c>
      <c r="Q18" s="623"/>
      <c r="R18" s="414">
        <v>18243</v>
      </c>
      <c r="S18" s="414">
        <v>17869</v>
      </c>
    </row>
    <row r="19" spans="1:19" s="20" customFormat="1" ht="12.75" x14ac:dyDescent="0.2">
      <c r="A19" s="52" t="s">
        <v>26</v>
      </c>
      <c r="B19" s="53" t="s">
        <v>46</v>
      </c>
      <c r="C19" s="53" t="s">
        <v>222</v>
      </c>
      <c r="D19" s="526">
        <v>9656550</v>
      </c>
      <c r="E19" s="510">
        <v>8509</v>
      </c>
      <c r="F19" s="511">
        <v>12785</v>
      </c>
      <c r="G19" s="511">
        <v>15929</v>
      </c>
      <c r="H19" s="516">
        <v>898407</v>
      </c>
      <c r="I19" s="525">
        <f t="shared" si="8"/>
        <v>10592180</v>
      </c>
      <c r="J19" s="527">
        <f t="shared" si="9"/>
        <v>233.07177749416891</v>
      </c>
      <c r="K19" s="523">
        <v>10477857</v>
      </c>
      <c r="L19" s="512">
        <v>12000</v>
      </c>
      <c r="M19" s="524">
        <v>8924</v>
      </c>
      <c r="N19" s="528">
        <f t="shared" si="11"/>
        <v>10498781</v>
      </c>
      <c r="O19" s="529">
        <f t="shared" si="10"/>
        <v>228.10048449822929</v>
      </c>
      <c r="Q19" s="623"/>
      <c r="R19" s="20">
        <v>45446</v>
      </c>
      <c r="S19" s="20">
        <v>46027</v>
      </c>
    </row>
    <row r="20" spans="1:19" s="20" customFormat="1" ht="12.75" x14ac:dyDescent="0.2">
      <c r="A20" s="52" t="s">
        <v>34</v>
      </c>
      <c r="B20" s="53" t="s">
        <v>32</v>
      </c>
      <c r="C20" s="53" t="s">
        <v>33</v>
      </c>
      <c r="D20" s="526">
        <v>4306174</v>
      </c>
      <c r="E20" s="510">
        <v>0</v>
      </c>
      <c r="F20" s="511">
        <v>0</v>
      </c>
      <c r="G20" s="511">
        <v>1399</v>
      </c>
      <c r="H20" s="516">
        <v>426984</v>
      </c>
      <c r="I20" s="525">
        <f t="shared" si="8"/>
        <v>4734557</v>
      </c>
      <c r="J20" s="527">
        <f t="shared" si="9"/>
        <v>224.40785856479286</v>
      </c>
      <c r="K20" s="523">
        <v>4671789</v>
      </c>
      <c r="L20" s="512">
        <v>0</v>
      </c>
      <c r="M20" s="524">
        <v>6208</v>
      </c>
      <c r="N20" s="528">
        <f t="shared" si="11"/>
        <v>4677997</v>
      </c>
      <c r="O20" s="529">
        <f t="shared" si="10"/>
        <v>222.87850778979467</v>
      </c>
      <c r="Q20" s="623"/>
      <c r="R20" s="20">
        <v>21098</v>
      </c>
      <c r="S20" s="20">
        <v>20989</v>
      </c>
    </row>
    <row r="21" spans="1:19" s="20" customFormat="1" ht="12.75" x14ac:dyDescent="0.2">
      <c r="A21" s="52" t="s">
        <v>85</v>
      </c>
      <c r="B21" s="53" t="s">
        <v>87</v>
      </c>
      <c r="C21" s="53" t="s">
        <v>88</v>
      </c>
      <c r="D21" s="526">
        <v>6522013</v>
      </c>
      <c r="E21" s="510">
        <v>4193</v>
      </c>
      <c r="F21" s="511">
        <v>27331</v>
      </c>
      <c r="G21" s="511">
        <v>2005</v>
      </c>
      <c r="H21" s="516">
        <v>620183</v>
      </c>
      <c r="I21" s="525">
        <f t="shared" si="8"/>
        <v>7175725</v>
      </c>
      <c r="J21" s="527">
        <f t="shared" si="9"/>
        <v>248.8978494623656</v>
      </c>
      <c r="K21" s="523">
        <v>7084673</v>
      </c>
      <c r="L21" s="512">
        <v>0</v>
      </c>
      <c r="M21" s="524">
        <v>0</v>
      </c>
      <c r="N21" s="528">
        <f t="shared" si="11"/>
        <v>7084673</v>
      </c>
      <c r="O21" s="529">
        <f t="shared" si="10"/>
        <v>255.11966150522147</v>
      </c>
      <c r="Q21" s="623"/>
      <c r="R21" s="20">
        <v>28830</v>
      </c>
      <c r="S21" s="20">
        <v>27770</v>
      </c>
    </row>
    <row r="22" spans="1:19" s="20" customFormat="1" ht="12.75" x14ac:dyDescent="0.2">
      <c r="A22" s="52" t="s">
        <v>85</v>
      </c>
      <c r="B22" s="53" t="s">
        <v>107</v>
      </c>
      <c r="C22" s="229" t="s">
        <v>237</v>
      </c>
      <c r="D22" s="526">
        <v>15859007</v>
      </c>
      <c r="E22" s="510">
        <v>0</v>
      </c>
      <c r="F22" s="511">
        <v>65547</v>
      </c>
      <c r="G22" s="511">
        <v>106084</v>
      </c>
      <c r="H22" s="516">
        <v>1478397</v>
      </c>
      <c r="I22" s="525">
        <f t="shared" si="8"/>
        <v>17509035</v>
      </c>
      <c r="J22" s="527">
        <f t="shared" si="9"/>
        <v>211.03359126410183</v>
      </c>
      <c r="K22" s="523">
        <v>17205512</v>
      </c>
      <c r="L22" s="512">
        <v>38590</v>
      </c>
      <c r="M22" s="524">
        <v>70776</v>
      </c>
      <c r="N22" s="528">
        <f t="shared" si="11"/>
        <v>17314878</v>
      </c>
      <c r="O22" s="529">
        <f t="shared" si="10"/>
        <v>212.25716212074778</v>
      </c>
      <c r="Q22" s="623"/>
      <c r="R22" s="20">
        <v>82968</v>
      </c>
      <c r="S22" s="20">
        <v>81575</v>
      </c>
    </row>
    <row r="23" spans="1:19" s="20" customFormat="1" ht="12.75" x14ac:dyDescent="0.2">
      <c r="A23" s="52" t="s">
        <v>53</v>
      </c>
      <c r="B23" s="53" t="s">
        <v>54</v>
      </c>
      <c r="C23" s="229" t="s">
        <v>505</v>
      </c>
      <c r="D23" s="526">
        <v>4259254</v>
      </c>
      <c r="E23" s="510">
        <v>597</v>
      </c>
      <c r="F23" s="511">
        <v>5824</v>
      </c>
      <c r="G23" s="511">
        <v>0</v>
      </c>
      <c r="H23" s="516">
        <v>386659</v>
      </c>
      <c r="I23" s="525">
        <f t="shared" si="8"/>
        <v>4652334</v>
      </c>
      <c r="J23" s="527">
        <f t="shared" si="9"/>
        <v>190.37294377608643</v>
      </c>
      <c r="K23" s="523">
        <v>4620885</v>
      </c>
      <c r="L23" s="512">
        <v>0</v>
      </c>
      <c r="M23" s="524">
        <v>12291</v>
      </c>
      <c r="N23" s="528">
        <f t="shared" si="11"/>
        <v>4633176</v>
      </c>
      <c r="O23" s="529">
        <f t="shared" si="10"/>
        <v>192.90432175868099</v>
      </c>
      <c r="Q23" s="623"/>
      <c r="R23" s="20">
        <v>24438</v>
      </c>
      <c r="S23" s="20">
        <v>24018</v>
      </c>
    </row>
    <row r="24" spans="1:19" s="414" customFormat="1" ht="12.75" x14ac:dyDescent="0.2">
      <c r="A24" s="412" t="s">
        <v>53</v>
      </c>
      <c r="B24" s="413" t="s">
        <v>57</v>
      </c>
      <c r="C24" s="415" t="s">
        <v>359</v>
      </c>
      <c r="D24" s="537">
        <v>3179076</v>
      </c>
      <c r="E24" s="538">
        <v>0</v>
      </c>
      <c r="F24" s="537">
        <v>0</v>
      </c>
      <c r="G24" s="537">
        <v>3524</v>
      </c>
      <c r="H24" s="539">
        <v>321982</v>
      </c>
      <c r="I24" s="540">
        <f t="shared" si="8"/>
        <v>3504582</v>
      </c>
      <c r="J24" s="541">
        <f t="shared" si="9"/>
        <v>183.15035275672849</v>
      </c>
      <c r="K24" s="550">
        <v>3452925</v>
      </c>
      <c r="L24" s="538">
        <v>0</v>
      </c>
      <c r="M24" s="551">
        <v>2810</v>
      </c>
      <c r="N24" s="528">
        <f t="shared" si="11"/>
        <v>3455735</v>
      </c>
      <c r="O24" s="552">
        <f t="shared" si="10"/>
        <v>195.50435618918308</v>
      </c>
      <c r="Q24" s="623"/>
      <c r="R24" s="414">
        <v>19135</v>
      </c>
      <c r="S24" s="414">
        <v>17676</v>
      </c>
    </row>
    <row r="25" spans="1:19" s="20" customFormat="1" ht="12.75" x14ac:dyDescent="0.2">
      <c r="A25" s="52" t="s">
        <v>53</v>
      </c>
      <c r="B25" s="53" t="s">
        <v>77</v>
      </c>
      <c r="C25" s="229" t="s">
        <v>364</v>
      </c>
      <c r="D25" s="526">
        <v>10389769</v>
      </c>
      <c r="E25" s="510">
        <v>0</v>
      </c>
      <c r="F25" s="511">
        <v>15370</v>
      </c>
      <c r="G25" s="511">
        <v>6237</v>
      </c>
      <c r="H25" s="516">
        <v>1053747</v>
      </c>
      <c r="I25" s="525">
        <f t="shared" si="8"/>
        <v>11465123</v>
      </c>
      <c r="J25" s="527">
        <f t="shared" si="9"/>
        <v>232.03584222136772</v>
      </c>
      <c r="K25" s="523">
        <v>11506903</v>
      </c>
      <c r="L25" s="512">
        <v>0</v>
      </c>
      <c r="M25" s="524">
        <v>30200</v>
      </c>
      <c r="N25" s="528">
        <f t="shared" si="11"/>
        <v>11537103</v>
      </c>
      <c r="O25" s="529">
        <f t="shared" si="10"/>
        <v>242.78415404040405</v>
      </c>
      <c r="Q25" s="623"/>
      <c r="R25" s="20">
        <v>49411</v>
      </c>
      <c r="S25" s="20">
        <v>47520</v>
      </c>
    </row>
    <row r="26" spans="1:19" s="20" customFormat="1" ht="12.75" x14ac:dyDescent="0.2">
      <c r="A26" s="52" t="s">
        <v>53</v>
      </c>
      <c r="B26" s="53" t="s">
        <v>78</v>
      </c>
      <c r="C26" s="53" t="s">
        <v>189</v>
      </c>
      <c r="D26" s="526">
        <v>12425564</v>
      </c>
      <c r="E26" s="510">
        <v>11144</v>
      </c>
      <c r="F26" s="511">
        <v>61453</v>
      </c>
      <c r="G26" s="511">
        <v>198888</v>
      </c>
      <c r="H26" s="516">
        <v>1233611</v>
      </c>
      <c r="I26" s="525">
        <f t="shared" si="8"/>
        <v>13930660</v>
      </c>
      <c r="J26" s="527">
        <f t="shared" si="9"/>
        <v>314.3412234582666</v>
      </c>
      <c r="K26" s="523">
        <v>13362890</v>
      </c>
      <c r="L26" s="512">
        <v>31080</v>
      </c>
      <c r="M26" s="524">
        <v>99807</v>
      </c>
      <c r="N26" s="528">
        <f t="shared" si="11"/>
        <v>13493777</v>
      </c>
      <c r="O26" s="529">
        <f t="shared" si="10"/>
        <v>315.30463127395086</v>
      </c>
      <c r="Q26" s="623"/>
      <c r="R26" s="20">
        <v>44317</v>
      </c>
      <c r="S26" s="20">
        <v>42796</v>
      </c>
    </row>
    <row r="27" spans="1:19" s="20" customFormat="1" ht="12.75" x14ac:dyDescent="0.2">
      <c r="A27" s="52" t="s">
        <v>53</v>
      </c>
      <c r="B27" s="53" t="s">
        <v>200</v>
      </c>
      <c r="C27" s="53" t="s">
        <v>201</v>
      </c>
      <c r="D27" s="526">
        <v>4105603</v>
      </c>
      <c r="E27" s="510">
        <v>0</v>
      </c>
      <c r="F27" s="511">
        <v>1933</v>
      </c>
      <c r="G27" s="511">
        <v>808</v>
      </c>
      <c r="H27" s="516">
        <v>372255</v>
      </c>
      <c r="I27" s="525">
        <f t="shared" si="8"/>
        <v>4480599</v>
      </c>
      <c r="J27" s="527">
        <f t="shared" si="9"/>
        <v>207.95502645502646</v>
      </c>
      <c r="K27" s="523">
        <v>4454188</v>
      </c>
      <c r="L27" s="512">
        <v>0</v>
      </c>
      <c r="M27" s="524">
        <v>2955</v>
      </c>
      <c r="N27" s="528">
        <f t="shared" si="11"/>
        <v>4457143</v>
      </c>
      <c r="O27" s="529">
        <f t="shared" si="10"/>
        <v>196.8702738515901</v>
      </c>
      <c r="Q27" s="623"/>
      <c r="R27" s="20">
        <v>21546</v>
      </c>
      <c r="S27" s="20">
        <v>22640</v>
      </c>
    </row>
    <row r="28" spans="1:19" s="20" customFormat="1" ht="12.75" x14ac:dyDescent="0.2">
      <c r="A28" s="293" t="s">
        <v>5</v>
      </c>
      <c r="B28" s="53" t="s">
        <v>3</v>
      </c>
      <c r="C28" s="229" t="s">
        <v>562</v>
      </c>
      <c r="D28" s="526">
        <v>4097241</v>
      </c>
      <c r="E28" s="510">
        <v>0</v>
      </c>
      <c r="F28" s="511">
        <v>16667</v>
      </c>
      <c r="G28" s="511">
        <v>632</v>
      </c>
      <c r="H28" s="516">
        <v>371799</v>
      </c>
      <c r="I28" s="525">
        <f t="shared" si="8"/>
        <v>4486339</v>
      </c>
      <c r="J28" s="527">
        <f t="shared" si="9"/>
        <v>196.03840943849684</v>
      </c>
      <c r="K28" s="523">
        <v>4445116</v>
      </c>
      <c r="L28" s="512">
        <v>0</v>
      </c>
      <c r="M28" s="524">
        <v>3590</v>
      </c>
      <c r="N28" s="528">
        <f t="shared" si="11"/>
        <v>4448706</v>
      </c>
      <c r="O28" s="529">
        <f t="shared" si="10"/>
        <v>193.00242950108461</v>
      </c>
      <c r="Q28" s="623"/>
      <c r="R28" s="20">
        <v>22885</v>
      </c>
      <c r="S28" s="20">
        <v>23050</v>
      </c>
    </row>
    <row r="29" spans="1:19" s="20" customFormat="1" ht="12.75" x14ac:dyDescent="0.2">
      <c r="A29" s="293" t="s">
        <v>5</v>
      </c>
      <c r="B29" s="294" t="s">
        <v>49</v>
      </c>
      <c r="C29" s="294" t="s">
        <v>50</v>
      </c>
      <c r="D29" s="526">
        <v>4440949</v>
      </c>
      <c r="E29" s="510">
        <v>0</v>
      </c>
      <c r="F29" s="511">
        <v>16377</v>
      </c>
      <c r="G29" s="511">
        <v>61213</v>
      </c>
      <c r="H29" s="516">
        <v>421055</v>
      </c>
      <c r="I29" s="525">
        <f t="shared" si="8"/>
        <v>4939594</v>
      </c>
      <c r="J29" s="527">
        <f t="shared" si="9"/>
        <v>254.10741293276402</v>
      </c>
      <c r="K29" s="523">
        <v>4818007</v>
      </c>
      <c r="L29" s="512">
        <v>12000</v>
      </c>
      <c r="M29" s="524">
        <v>27447</v>
      </c>
      <c r="N29" s="528">
        <f t="shared" si="11"/>
        <v>4857454</v>
      </c>
      <c r="O29" s="529">
        <f t="shared" si="10"/>
        <v>257.85401847329865</v>
      </c>
      <c r="Q29" s="623"/>
      <c r="R29" s="20">
        <v>19439</v>
      </c>
      <c r="S29" s="20">
        <v>18838</v>
      </c>
    </row>
    <row r="30" spans="1:19" s="20" customFormat="1" ht="12.75" x14ac:dyDescent="0.2">
      <c r="A30" s="52" t="s">
        <v>5</v>
      </c>
      <c r="B30" s="53" t="s">
        <v>59</v>
      </c>
      <c r="C30" s="53" t="s">
        <v>60</v>
      </c>
      <c r="D30" s="526">
        <v>2990184</v>
      </c>
      <c r="E30" s="510">
        <v>0</v>
      </c>
      <c r="F30" s="511">
        <v>0</v>
      </c>
      <c r="G30" s="511">
        <v>6392</v>
      </c>
      <c r="H30" s="516">
        <v>302702</v>
      </c>
      <c r="I30" s="525">
        <f t="shared" si="8"/>
        <v>3299278</v>
      </c>
      <c r="J30" s="527">
        <f t="shared" si="9"/>
        <v>189.95209856641142</v>
      </c>
      <c r="K30" s="523">
        <v>3247762</v>
      </c>
      <c r="L30" s="512">
        <v>0</v>
      </c>
      <c r="M30" s="524">
        <v>3820</v>
      </c>
      <c r="N30" s="528">
        <f t="shared" si="11"/>
        <v>3251582</v>
      </c>
      <c r="O30" s="529">
        <f t="shared" si="10"/>
        <v>185.41267035410846</v>
      </c>
      <c r="Q30" s="623"/>
      <c r="R30" s="20">
        <v>17369</v>
      </c>
      <c r="S30" s="20">
        <v>17537</v>
      </c>
    </row>
    <row r="31" spans="1:19" s="20" customFormat="1" ht="12.75" x14ac:dyDescent="0.2">
      <c r="A31" s="52" t="s">
        <v>2</v>
      </c>
      <c r="B31" s="53" t="s">
        <v>0</v>
      </c>
      <c r="C31" s="229" t="s">
        <v>563</v>
      </c>
      <c r="D31" s="526">
        <v>2940577</v>
      </c>
      <c r="E31" s="510">
        <v>10361</v>
      </c>
      <c r="F31" s="511">
        <v>13011</v>
      </c>
      <c r="G31" s="511">
        <v>102831</v>
      </c>
      <c r="H31" s="516">
        <v>258747</v>
      </c>
      <c r="I31" s="525">
        <f t="shared" si="8"/>
        <v>3325527</v>
      </c>
      <c r="J31" s="527">
        <f t="shared" si="9"/>
        <v>193.96482939632546</v>
      </c>
      <c r="K31" s="523">
        <v>3191656</v>
      </c>
      <c r="L31" s="512">
        <v>0</v>
      </c>
      <c r="M31" s="524">
        <v>104979</v>
      </c>
      <c r="N31" s="528">
        <f t="shared" si="11"/>
        <v>3296635</v>
      </c>
      <c r="O31" s="529">
        <f t="shared" si="10"/>
        <v>191.89912101984982</v>
      </c>
      <c r="Q31" s="623"/>
      <c r="R31" s="20">
        <v>17145</v>
      </c>
      <c r="S31" s="20">
        <v>17179</v>
      </c>
    </row>
    <row r="32" spans="1:19" s="20" customFormat="1" ht="12.75" x14ac:dyDescent="0.2">
      <c r="A32" s="52" t="s">
        <v>2</v>
      </c>
      <c r="B32" s="53" t="s">
        <v>6</v>
      </c>
      <c r="C32" s="53" t="s">
        <v>7</v>
      </c>
      <c r="D32" s="526">
        <v>5917878</v>
      </c>
      <c r="E32" s="510">
        <v>3177</v>
      </c>
      <c r="F32" s="511">
        <v>7964</v>
      </c>
      <c r="G32" s="511">
        <v>3738</v>
      </c>
      <c r="H32" s="516">
        <v>531706</v>
      </c>
      <c r="I32" s="525">
        <f t="shared" si="8"/>
        <v>6464463</v>
      </c>
      <c r="J32" s="527">
        <f t="shared" si="9"/>
        <v>229.10628721292883</v>
      </c>
      <c r="K32" s="523">
        <v>6159000</v>
      </c>
      <c r="L32" s="512">
        <v>0</v>
      </c>
      <c r="M32" s="524">
        <v>3674</v>
      </c>
      <c r="N32" s="528">
        <f t="shared" si="11"/>
        <v>6162674</v>
      </c>
      <c r="O32" s="529">
        <f t="shared" si="10"/>
        <v>246.1328380861091</v>
      </c>
      <c r="Q32" s="623"/>
      <c r="R32" s="20">
        <v>28216</v>
      </c>
      <c r="S32" s="20">
        <v>25038</v>
      </c>
    </row>
    <row r="33" spans="1:19" s="20" customFormat="1" ht="12.75" x14ac:dyDescent="0.2">
      <c r="A33" s="52" t="s">
        <v>2</v>
      </c>
      <c r="B33" s="53" t="s">
        <v>8</v>
      </c>
      <c r="C33" s="229" t="s">
        <v>320</v>
      </c>
      <c r="D33" s="526">
        <v>12655037</v>
      </c>
      <c r="E33" s="510">
        <v>15839</v>
      </c>
      <c r="F33" s="511">
        <v>233669</v>
      </c>
      <c r="G33" s="511">
        <v>71042</v>
      </c>
      <c r="H33" s="516">
        <v>1136225</v>
      </c>
      <c r="I33" s="525">
        <f t="shared" si="8"/>
        <v>14111812</v>
      </c>
      <c r="J33" s="527">
        <f t="shared" si="9"/>
        <v>256.80719186184052</v>
      </c>
      <c r="K33" s="523">
        <v>13732454</v>
      </c>
      <c r="L33" s="512">
        <v>177341</v>
      </c>
      <c r="M33" s="524">
        <v>70129</v>
      </c>
      <c r="N33" s="528">
        <f t="shared" si="11"/>
        <v>13979924</v>
      </c>
      <c r="O33" s="529">
        <f t="shared" si="10"/>
        <v>252.8289506998951</v>
      </c>
      <c r="Q33" s="623"/>
      <c r="R33" s="20">
        <v>54951</v>
      </c>
      <c r="S33" s="20">
        <v>55294</v>
      </c>
    </row>
    <row r="34" spans="1:19" s="20" customFormat="1" ht="12.75" x14ac:dyDescent="0.2">
      <c r="A34" s="52" t="s">
        <v>2</v>
      </c>
      <c r="B34" s="53" t="s">
        <v>10</v>
      </c>
      <c r="C34" s="53" t="s">
        <v>194</v>
      </c>
      <c r="D34" s="526">
        <v>4663755</v>
      </c>
      <c r="E34" s="510">
        <v>85</v>
      </c>
      <c r="F34" s="511">
        <v>1304</v>
      </c>
      <c r="G34" s="511">
        <v>22829</v>
      </c>
      <c r="H34" s="516">
        <v>430749</v>
      </c>
      <c r="I34" s="525">
        <f t="shared" si="8"/>
        <v>5118722</v>
      </c>
      <c r="J34" s="527">
        <f t="shared" si="9"/>
        <v>266.032014968037</v>
      </c>
      <c r="K34" s="523">
        <v>5059730</v>
      </c>
      <c r="L34" s="512">
        <v>0</v>
      </c>
      <c r="M34" s="524">
        <v>1921</v>
      </c>
      <c r="N34" s="528">
        <f t="shared" si="11"/>
        <v>5061651</v>
      </c>
      <c r="O34" s="529">
        <f t="shared" si="10"/>
        <v>256.01390926103892</v>
      </c>
      <c r="Q34" s="623"/>
      <c r="R34" s="20">
        <v>19241</v>
      </c>
      <c r="S34" s="20">
        <v>19771</v>
      </c>
    </row>
    <row r="35" spans="1:19" s="20" customFormat="1" ht="12.75" x14ac:dyDescent="0.2">
      <c r="A35" s="54" t="s">
        <v>12</v>
      </c>
      <c r="B35" s="55" t="s">
        <v>105</v>
      </c>
      <c r="C35" s="513" t="s">
        <v>246</v>
      </c>
      <c r="D35" s="530">
        <v>10258168</v>
      </c>
      <c r="E35" s="531">
        <v>0</v>
      </c>
      <c r="F35" s="535">
        <v>26592</v>
      </c>
      <c r="G35" s="535">
        <v>23413</v>
      </c>
      <c r="H35" s="536">
        <v>824613</v>
      </c>
      <c r="I35" s="525">
        <f t="shared" si="8"/>
        <v>11132786</v>
      </c>
      <c r="J35" s="534">
        <f t="shared" si="9"/>
        <v>218.68441109452345</v>
      </c>
      <c r="K35" s="523">
        <v>11129135</v>
      </c>
      <c r="L35" s="512">
        <v>12000</v>
      </c>
      <c r="M35" s="524">
        <v>29436</v>
      </c>
      <c r="N35" s="528">
        <f t="shared" si="11"/>
        <v>11170571</v>
      </c>
      <c r="O35" s="529">
        <f t="shared" si="10"/>
        <v>210.40026746025765</v>
      </c>
      <c r="Q35" s="623"/>
      <c r="R35" s="20">
        <v>50908</v>
      </c>
      <c r="S35" s="20">
        <v>53092</v>
      </c>
    </row>
    <row r="36" spans="1:19" s="20" customFormat="1" ht="12.75" x14ac:dyDescent="0.2">
      <c r="A36" s="813" t="s">
        <v>160</v>
      </c>
      <c r="B36" s="814"/>
      <c r="C36" s="815"/>
      <c r="D36" s="825"/>
      <c r="E36" s="826"/>
      <c r="F36" s="826"/>
      <c r="G36" s="826"/>
      <c r="H36" s="826"/>
      <c r="I36" s="826"/>
      <c r="J36" s="826"/>
      <c r="K36" s="827"/>
      <c r="L36" s="827"/>
      <c r="M36" s="827"/>
      <c r="N36" s="827"/>
      <c r="O36" s="828"/>
      <c r="Q36" s="623"/>
    </row>
    <row r="37" spans="1:19" s="20" customFormat="1" ht="12.75" x14ac:dyDescent="0.2">
      <c r="A37" s="52" t="s">
        <v>21</v>
      </c>
      <c r="B37" s="53" t="s">
        <v>22</v>
      </c>
      <c r="C37" s="229" t="s">
        <v>370</v>
      </c>
      <c r="D37" s="526">
        <v>1563964</v>
      </c>
      <c r="E37" s="510">
        <v>0</v>
      </c>
      <c r="F37" s="511">
        <v>0</v>
      </c>
      <c r="G37" s="511">
        <v>0</v>
      </c>
      <c r="H37" s="516">
        <v>150296</v>
      </c>
      <c r="I37" s="525">
        <f t="shared" ref="I37:I64" si="12">SUM(D37:H37)</f>
        <v>1714260</v>
      </c>
      <c r="J37" s="527">
        <f t="shared" ref="J37:J64" si="13">I37/R37</f>
        <v>167.29384210012685</v>
      </c>
      <c r="K37" s="523">
        <v>1696752</v>
      </c>
      <c r="L37" s="512">
        <v>0</v>
      </c>
      <c r="M37" s="524">
        <v>0</v>
      </c>
      <c r="N37" s="528">
        <f>K37+L37+M37</f>
        <v>1696752</v>
      </c>
      <c r="O37" s="529">
        <f t="shared" ref="O37:O64" si="14">N37/S37</f>
        <v>175.71996685998343</v>
      </c>
      <c r="Q37" s="623"/>
      <c r="R37" s="20">
        <v>10247</v>
      </c>
      <c r="S37" s="20">
        <v>9656</v>
      </c>
    </row>
    <row r="38" spans="1:19" s="20" customFormat="1" ht="12.75" x14ac:dyDescent="0.2">
      <c r="A38" s="52" t="s">
        <v>21</v>
      </c>
      <c r="B38" s="53" t="s">
        <v>27</v>
      </c>
      <c r="C38" s="53" t="s">
        <v>166</v>
      </c>
      <c r="D38" s="526">
        <v>798549</v>
      </c>
      <c r="E38" s="510">
        <v>0</v>
      </c>
      <c r="F38" s="511">
        <v>0</v>
      </c>
      <c r="G38" s="511">
        <v>490</v>
      </c>
      <c r="H38" s="516">
        <v>67358</v>
      </c>
      <c r="I38" s="525">
        <f t="shared" si="12"/>
        <v>866397</v>
      </c>
      <c r="J38" s="527">
        <f t="shared" si="13"/>
        <v>245.2298330031135</v>
      </c>
      <c r="K38" s="523">
        <v>866350</v>
      </c>
      <c r="L38" s="512">
        <v>0</v>
      </c>
      <c r="M38" s="524">
        <v>1957</v>
      </c>
      <c r="N38" s="528">
        <f t="shared" ref="N38:N64" si="15">K38+L38+M38</f>
        <v>868307</v>
      </c>
      <c r="O38" s="529">
        <f t="shared" si="14"/>
        <v>253.96519450131618</v>
      </c>
      <c r="Q38" s="623"/>
      <c r="R38" s="20">
        <v>3533</v>
      </c>
      <c r="S38" s="20">
        <v>3419</v>
      </c>
    </row>
    <row r="39" spans="1:19" s="20" customFormat="1" ht="12.75" x14ac:dyDescent="0.2">
      <c r="A39" s="52" t="s">
        <v>21</v>
      </c>
      <c r="B39" s="53" t="s">
        <v>28</v>
      </c>
      <c r="C39" s="53" t="s">
        <v>167</v>
      </c>
      <c r="D39" s="526">
        <v>1688491</v>
      </c>
      <c r="E39" s="510">
        <v>0</v>
      </c>
      <c r="F39" s="511">
        <v>0</v>
      </c>
      <c r="G39" s="511">
        <v>4527</v>
      </c>
      <c r="H39" s="516">
        <v>174887</v>
      </c>
      <c r="I39" s="525">
        <f t="shared" si="12"/>
        <v>1867905</v>
      </c>
      <c r="J39" s="527">
        <f t="shared" si="13"/>
        <v>171.93529086892488</v>
      </c>
      <c r="K39" s="523">
        <v>1831851</v>
      </c>
      <c r="L39" s="512">
        <v>0</v>
      </c>
      <c r="M39" s="524">
        <v>3399</v>
      </c>
      <c r="N39" s="528">
        <f t="shared" si="15"/>
        <v>1835250</v>
      </c>
      <c r="O39" s="529">
        <f t="shared" si="14"/>
        <v>172.55077096652877</v>
      </c>
      <c r="Q39" s="623"/>
      <c r="R39" s="20">
        <v>10864</v>
      </c>
      <c r="S39" s="20">
        <v>10636</v>
      </c>
    </row>
    <row r="40" spans="1:19" s="20" customFormat="1" ht="12.75" x14ac:dyDescent="0.2">
      <c r="A40" s="52" t="s">
        <v>21</v>
      </c>
      <c r="B40" s="53" t="s">
        <v>29</v>
      </c>
      <c r="C40" s="53" t="s">
        <v>168</v>
      </c>
      <c r="D40" s="526">
        <v>1206397</v>
      </c>
      <c r="E40" s="510">
        <v>0</v>
      </c>
      <c r="F40" s="511">
        <v>0</v>
      </c>
      <c r="G40" s="511">
        <v>125</v>
      </c>
      <c r="H40" s="516">
        <v>127661</v>
      </c>
      <c r="I40" s="525">
        <f t="shared" si="12"/>
        <v>1334183</v>
      </c>
      <c r="J40" s="527">
        <f t="shared" si="13"/>
        <v>254.90695452808561</v>
      </c>
      <c r="K40" s="523">
        <v>1308826</v>
      </c>
      <c r="L40" s="512">
        <v>0</v>
      </c>
      <c r="M40" s="524">
        <v>298</v>
      </c>
      <c r="N40" s="528">
        <f t="shared" si="15"/>
        <v>1309124</v>
      </c>
      <c r="O40" s="529">
        <f t="shared" si="14"/>
        <v>269.20090479128112</v>
      </c>
      <c r="Q40" s="623"/>
      <c r="R40" s="20">
        <v>5234</v>
      </c>
      <c r="S40" s="20">
        <v>4863</v>
      </c>
    </row>
    <row r="41" spans="1:19" s="20" customFormat="1" ht="12.75" x14ac:dyDescent="0.2">
      <c r="A41" s="52" t="s">
        <v>21</v>
      </c>
      <c r="B41" s="53" t="s">
        <v>38</v>
      </c>
      <c r="C41" s="53" t="s">
        <v>170</v>
      </c>
      <c r="D41" s="526">
        <v>1506317</v>
      </c>
      <c r="E41" s="510">
        <v>0</v>
      </c>
      <c r="F41" s="511">
        <v>0</v>
      </c>
      <c r="G41" s="511">
        <v>12146</v>
      </c>
      <c r="H41" s="516">
        <v>150409</v>
      </c>
      <c r="I41" s="525">
        <f t="shared" si="12"/>
        <v>1668872</v>
      </c>
      <c r="J41" s="527">
        <f t="shared" si="13"/>
        <v>162.35742776534681</v>
      </c>
      <c r="K41" s="523">
        <v>1634210</v>
      </c>
      <c r="L41" s="512">
        <v>0</v>
      </c>
      <c r="M41" s="524">
        <v>6843</v>
      </c>
      <c r="N41" s="528">
        <f t="shared" si="15"/>
        <v>1641053</v>
      </c>
      <c r="O41" s="529">
        <f t="shared" si="14"/>
        <v>169.53026859504132</v>
      </c>
      <c r="Q41" s="623"/>
      <c r="R41" s="20">
        <v>10279</v>
      </c>
      <c r="S41" s="20">
        <v>9680</v>
      </c>
    </row>
    <row r="42" spans="1:19" s="20" customFormat="1" ht="12.75" x14ac:dyDescent="0.2">
      <c r="A42" s="52" t="s">
        <v>26</v>
      </c>
      <c r="B42" s="53" t="s">
        <v>43</v>
      </c>
      <c r="C42" s="229" t="s">
        <v>173</v>
      </c>
      <c r="D42" s="526">
        <v>4478673</v>
      </c>
      <c r="E42" s="510">
        <v>0</v>
      </c>
      <c r="F42" s="511">
        <v>0</v>
      </c>
      <c r="G42" s="511">
        <v>10274</v>
      </c>
      <c r="H42" s="516">
        <v>467189</v>
      </c>
      <c r="I42" s="525">
        <f t="shared" si="12"/>
        <v>4956136</v>
      </c>
      <c r="J42" s="527">
        <f t="shared" si="13"/>
        <v>159.43305668146434</v>
      </c>
      <c r="K42" s="523">
        <v>4864471</v>
      </c>
      <c r="L42" s="512">
        <v>0</v>
      </c>
      <c r="M42" s="524">
        <v>20752</v>
      </c>
      <c r="N42" s="528">
        <f t="shared" si="15"/>
        <v>4885223</v>
      </c>
      <c r="O42" s="529">
        <f t="shared" si="14"/>
        <v>161.11150319899744</v>
      </c>
      <c r="Q42" s="623"/>
      <c r="R42" s="20">
        <v>31086</v>
      </c>
      <c r="S42" s="20">
        <v>30322</v>
      </c>
    </row>
    <row r="43" spans="1:19" s="20" customFormat="1" ht="12.75" x14ac:dyDescent="0.2">
      <c r="A43" s="52" t="s">
        <v>34</v>
      </c>
      <c r="B43" s="53" t="s">
        <v>36</v>
      </c>
      <c r="C43" s="229" t="s">
        <v>221</v>
      </c>
      <c r="D43" s="526">
        <v>1968909</v>
      </c>
      <c r="E43" s="510">
        <v>0</v>
      </c>
      <c r="F43" s="511">
        <v>0</v>
      </c>
      <c r="G43" s="511">
        <v>0</v>
      </c>
      <c r="H43" s="516">
        <v>184003</v>
      </c>
      <c r="I43" s="525">
        <f t="shared" si="12"/>
        <v>2152912</v>
      </c>
      <c r="J43" s="527">
        <f t="shared" si="13"/>
        <v>156.54126372427834</v>
      </c>
      <c r="K43" s="523">
        <v>2138513</v>
      </c>
      <c r="L43" s="512">
        <v>0</v>
      </c>
      <c r="M43" s="524">
        <v>0</v>
      </c>
      <c r="N43" s="528">
        <f t="shared" si="15"/>
        <v>2138513</v>
      </c>
      <c r="O43" s="529">
        <f t="shared" si="14"/>
        <v>151.17439558885903</v>
      </c>
      <c r="Q43" s="623"/>
      <c r="R43" s="20">
        <v>13753</v>
      </c>
      <c r="S43" s="20">
        <v>14146</v>
      </c>
    </row>
    <row r="44" spans="1:19" s="20" customFormat="1" ht="12.75" x14ac:dyDescent="0.2">
      <c r="A44" s="52" t="s">
        <v>34</v>
      </c>
      <c r="B44" s="53" t="s">
        <v>92</v>
      </c>
      <c r="C44" s="53" t="s">
        <v>254</v>
      </c>
      <c r="D44" s="526">
        <v>2092361</v>
      </c>
      <c r="E44" s="510">
        <v>0</v>
      </c>
      <c r="F44" s="542">
        <v>0</v>
      </c>
      <c r="G44" s="542">
        <v>10739</v>
      </c>
      <c r="H44" s="516">
        <v>200299</v>
      </c>
      <c r="I44" s="525">
        <f t="shared" si="12"/>
        <v>2303399</v>
      </c>
      <c r="J44" s="527">
        <f t="shared" si="13"/>
        <v>174.5925111801713</v>
      </c>
      <c r="K44" s="523">
        <v>2272599</v>
      </c>
      <c r="L44" s="548">
        <v>0</v>
      </c>
      <c r="M44" s="549">
        <v>6045</v>
      </c>
      <c r="N44" s="528">
        <f t="shared" si="15"/>
        <v>2278644</v>
      </c>
      <c r="O44" s="529">
        <f t="shared" si="14"/>
        <v>174.10177261613691</v>
      </c>
      <c r="Q44" s="623"/>
      <c r="R44" s="20">
        <v>13193</v>
      </c>
      <c r="S44" s="20">
        <v>13088</v>
      </c>
    </row>
    <row r="45" spans="1:19" s="20" customFormat="1" ht="12.75" x14ac:dyDescent="0.2">
      <c r="A45" s="52" t="s">
        <v>34</v>
      </c>
      <c r="B45" s="53" t="s">
        <v>95</v>
      </c>
      <c r="C45" s="53" t="s">
        <v>176</v>
      </c>
      <c r="D45" s="526">
        <v>1330594</v>
      </c>
      <c r="E45" s="510">
        <v>0</v>
      </c>
      <c r="F45" s="542">
        <v>0</v>
      </c>
      <c r="G45" s="542">
        <v>0</v>
      </c>
      <c r="H45" s="516">
        <v>140579</v>
      </c>
      <c r="I45" s="525">
        <f t="shared" si="12"/>
        <v>1471173</v>
      </c>
      <c r="J45" s="527">
        <f t="shared" si="13"/>
        <v>180.8671010572904</v>
      </c>
      <c r="K45" s="523">
        <v>1443567</v>
      </c>
      <c r="L45" s="548">
        <v>0</v>
      </c>
      <c r="M45" s="549">
        <v>0</v>
      </c>
      <c r="N45" s="528">
        <f t="shared" si="15"/>
        <v>1443567</v>
      </c>
      <c r="O45" s="529">
        <f t="shared" si="14"/>
        <v>173.21418286537076</v>
      </c>
      <c r="Q45" s="623"/>
      <c r="R45" s="20">
        <v>8134</v>
      </c>
      <c r="S45" s="20">
        <v>8334</v>
      </c>
    </row>
    <row r="46" spans="1:19" s="20" customFormat="1" ht="12.75" x14ac:dyDescent="0.2">
      <c r="A46" s="52" t="s">
        <v>34</v>
      </c>
      <c r="B46" s="53" t="s">
        <v>96</v>
      </c>
      <c r="C46" s="53" t="s">
        <v>97</v>
      </c>
      <c r="D46" s="526">
        <v>2914007</v>
      </c>
      <c r="E46" s="510">
        <v>0</v>
      </c>
      <c r="F46" s="511">
        <v>0</v>
      </c>
      <c r="G46" s="511">
        <v>1867</v>
      </c>
      <c r="H46" s="516">
        <v>350858</v>
      </c>
      <c r="I46" s="525">
        <f t="shared" si="12"/>
        <v>3266732</v>
      </c>
      <c r="J46" s="527">
        <f t="shared" si="13"/>
        <v>353.1220408604475</v>
      </c>
      <c r="K46" s="523">
        <v>3161420</v>
      </c>
      <c r="L46" s="512">
        <v>0</v>
      </c>
      <c r="M46" s="524">
        <v>4106</v>
      </c>
      <c r="N46" s="528">
        <f t="shared" si="15"/>
        <v>3165526</v>
      </c>
      <c r="O46" s="529">
        <f t="shared" si="14"/>
        <v>406.46199280945046</v>
      </c>
      <c r="Q46" s="623"/>
      <c r="R46" s="20">
        <v>9251</v>
      </c>
      <c r="S46" s="20">
        <v>7788</v>
      </c>
    </row>
    <row r="47" spans="1:19" s="20" customFormat="1" ht="12.75" x14ac:dyDescent="0.2">
      <c r="A47" s="293" t="s">
        <v>85</v>
      </c>
      <c r="B47" s="294" t="s">
        <v>480</v>
      </c>
      <c r="C47" s="229" t="s">
        <v>512</v>
      </c>
      <c r="D47" s="526">
        <v>946585</v>
      </c>
      <c r="E47" s="510">
        <v>0</v>
      </c>
      <c r="F47" s="511">
        <v>0</v>
      </c>
      <c r="G47" s="511">
        <v>0</v>
      </c>
      <c r="H47" s="516">
        <v>111593</v>
      </c>
      <c r="I47" s="525">
        <f t="shared" si="12"/>
        <v>1058178</v>
      </c>
      <c r="J47" s="527">
        <f t="shared" si="13"/>
        <v>187.38763945457765</v>
      </c>
      <c r="K47" s="523"/>
      <c r="L47" s="512"/>
      <c r="M47" s="524"/>
      <c r="N47" s="528"/>
      <c r="O47" s="529"/>
      <c r="Q47" s="623"/>
      <c r="R47" s="20">
        <v>5647</v>
      </c>
    </row>
    <row r="48" spans="1:19" s="20" customFormat="1" ht="12.75" x14ac:dyDescent="0.2">
      <c r="A48" s="52" t="s">
        <v>85</v>
      </c>
      <c r="B48" s="53" t="s">
        <v>84</v>
      </c>
      <c r="C48" s="53" t="s">
        <v>178</v>
      </c>
      <c r="D48" s="542">
        <v>1101338</v>
      </c>
      <c r="E48" s="510">
        <v>0</v>
      </c>
      <c r="F48" s="542">
        <v>0</v>
      </c>
      <c r="G48" s="542">
        <v>717</v>
      </c>
      <c r="H48" s="543">
        <v>72134</v>
      </c>
      <c r="I48" s="525">
        <f t="shared" si="12"/>
        <v>1174189</v>
      </c>
      <c r="J48" s="527">
        <f t="shared" si="13"/>
        <v>348.11414171360809</v>
      </c>
      <c r="K48" s="523">
        <v>2216709</v>
      </c>
      <c r="L48" s="548">
        <v>0</v>
      </c>
      <c r="M48" s="549">
        <v>644</v>
      </c>
      <c r="N48" s="528">
        <f t="shared" si="15"/>
        <v>2217353</v>
      </c>
      <c r="O48" s="529">
        <f t="shared" si="14"/>
        <v>275.31077725353862</v>
      </c>
      <c r="Q48" s="623"/>
      <c r="R48" s="20">
        <v>3373</v>
      </c>
      <c r="S48" s="20">
        <v>8054</v>
      </c>
    </row>
    <row r="49" spans="1:19" s="20" customFormat="1" ht="12.75" x14ac:dyDescent="0.2">
      <c r="A49" s="52" t="s">
        <v>85</v>
      </c>
      <c r="B49" s="53" t="s">
        <v>86</v>
      </c>
      <c r="C49" s="53" t="s">
        <v>179</v>
      </c>
      <c r="D49" s="526">
        <v>695103</v>
      </c>
      <c r="E49" s="510">
        <v>0</v>
      </c>
      <c r="F49" s="511">
        <v>0</v>
      </c>
      <c r="G49" s="511">
        <v>0</v>
      </c>
      <c r="H49" s="516">
        <v>77780</v>
      </c>
      <c r="I49" s="525">
        <f t="shared" si="12"/>
        <v>772883</v>
      </c>
      <c r="J49" s="527">
        <f t="shared" si="13"/>
        <v>275.73421334284694</v>
      </c>
      <c r="K49" s="523">
        <v>754120</v>
      </c>
      <c r="L49" s="512">
        <v>0</v>
      </c>
      <c r="M49" s="524">
        <v>103</v>
      </c>
      <c r="N49" s="528">
        <f t="shared" si="15"/>
        <v>754223</v>
      </c>
      <c r="O49" s="529">
        <f t="shared" si="14"/>
        <v>296.35481335952846</v>
      </c>
      <c r="Q49" s="623"/>
      <c r="R49" s="20">
        <v>2803</v>
      </c>
      <c r="S49" s="20">
        <v>2545</v>
      </c>
    </row>
    <row r="50" spans="1:19" s="20" customFormat="1" ht="12.75" x14ac:dyDescent="0.2">
      <c r="A50" s="52" t="s">
        <v>85</v>
      </c>
      <c r="B50" s="53" t="s">
        <v>94</v>
      </c>
      <c r="C50" s="53" t="s">
        <v>180</v>
      </c>
      <c r="D50" s="542">
        <v>729753</v>
      </c>
      <c r="E50" s="510">
        <v>0</v>
      </c>
      <c r="F50" s="511">
        <v>0</v>
      </c>
      <c r="G50" s="511">
        <v>0</v>
      </c>
      <c r="H50" s="516">
        <v>55731</v>
      </c>
      <c r="I50" s="525">
        <f t="shared" si="12"/>
        <v>785484</v>
      </c>
      <c r="J50" s="527">
        <f t="shared" si="13"/>
        <v>218.00832639467112</v>
      </c>
      <c r="K50" s="523">
        <v>1468805</v>
      </c>
      <c r="L50" s="512">
        <v>0</v>
      </c>
      <c r="M50" s="524">
        <v>184</v>
      </c>
      <c r="N50" s="528">
        <f t="shared" si="15"/>
        <v>1468989</v>
      </c>
      <c r="O50" s="529">
        <f t="shared" si="14"/>
        <v>185.24451450189156</v>
      </c>
      <c r="Q50" s="623"/>
      <c r="R50" s="20">
        <v>3603</v>
      </c>
      <c r="S50" s="20">
        <v>7930</v>
      </c>
    </row>
    <row r="51" spans="1:19" s="20" customFormat="1" ht="12.75" x14ac:dyDescent="0.2">
      <c r="A51" s="52" t="s">
        <v>85</v>
      </c>
      <c r="B51" s="53" t="s">
        <v>98</v>
      </c>
      <c r="C51" s="53" t="s">
        <v>156</v>
      </c>
      <c r="D51" s="526">
        <v>1914278</v>
      </c>
      <c r="E51" s="510">
        <v>0</v>
      </c>
      <c r="F51" s="542">
        <v>0</v>
      </c>
      <c r="G51" s="542">
        <v>854</v>
      </c>
      <c r="H51" s="543">
        <v>175538</v>
      </c>
      <c r="I51" s="525">
        <f t="shared" si="12"/>
        <v>2090670</v>
      </c>
      <c r="J51" s="527">
        <f t="shared" si="13"/>
        <v>249.00786088613626</v>
      </c>
      <c r="K51" s="523">
        <v>2076809</v>
      </c>
      <c r="L51" s="548">
        <v>0</v>
      </c>
      <c r="M51" s="549">
        <v>4075</v>
      </c>
      <c r="N51" s="528">
        <f t="shared" si="15"/>
        <v>2080884</v>
      </c>
      <c r="O51" s="529">
        <f t="shared" si="14"/>
        <v>253.8282507928763</v>
      </c>
      <c r="Q51" s="623"/>
      <c r="R51" s="20">
        <v>8396</v>
      </c>
      <c r="S51" s="20">
        <v>8198</v>
      </c>
    </row>
    <row r="52" spans="1:19" s="20" customFormat="1" ht="12.75" x14ac:dyDescent="0.2">
      <c r="A52" s="52" t="s">
        <v>85</v>
      </c>
      <c r="B52" s="53" t="s">
        <v>102</v>
      </c>
      <c r="C52" s="53" t="s">
        <v>181</v>
      </c>
      <c r="D52" s="526">
        <v>4659223</v>
      </c>
      <c r="E52" s="510">
        <v>0</v>
      </c>
      <c r="F52" s="511">
        <v>0</v>
      </c>
      <c r="G52" s="511">
        <v>24979</v>
      </c>
      <c r="H52" s="516">
        <v>521637</v>
      </c>
      <c r="I52" s="525">
        <f t="shared" si="12"/>
        <v>5205839</v>
      </c>
      <c r="J52" s="527">
        <f t="shared" si="13"/>
        <v>164.26868827111798</v>
      </c>
      <c r="K52" s="523">
        <v>5047386</v>
      </c>
      <c r="L52" s="512">
        <v>0</v>
      </c>
      <c r="M52" s="524">
        <v>21086</v>
      </c>
      <c r="N52" s="528">
        <f t="shared" si="15"/>
        <v>5068472</v>
      </c>
      <c r="O52" s="529">
        <f t="shared" si="14"/>
        <v>178.70013750308502</v>
      </c>
      <c r="Q52" s="623"/>
      <c r="R52" s="20">
        <v>31691</v>
      </c>
      <c r="S52" s="20">
        <v>28363</v>
      </c>
    </row>
    <row r="53" spans="1:19" s="20" customFormat="1" ht="12.75" x14ac:dyDescent="0.2">
      <c r="A53" s="52" t="s">
        <v>53</v>
      </c>
      <c r="B53" s="53" t="s">
        <v>51</v>
      </c>
      <c r="C53" s="53" t="s">
        <v>52</v>
      </c>
      <c r="D53" s="526">
        <v>1944978</v>
      </c>
      <c r="E53" s="510">
        <v>0</v>
      </c>
      <c r="F53" s="542">
        <v>0</v>
      </c>
      <c r="G53" s="542">
        <v>281</v>
      </c>
      <c r="H53" s="543">
        <v>179477</v>
      </c>
      <c r="I53" s="525">
        <f t="shared" si="12"/>
        <v>2124736</v>
      </c>
      <c r="J53" s="527">
        <f t="shared" si="13"/>
        <v>236.18674966651847</v>
      </c>
      <c r="K53" s="523">
        <v>2110116</v>
      </c>
      <c r="L53" s="548">
        <v>0</v>
      </c>
      <c r="M53" s="549">
        <v>2711</v>
      </c>
      <c r="N53" s="528">
        <f t="shared" si="15"/>
        <v>2112827</v>
      </c>
      <c r="O53" s="529">
        <f t="shared" si="14"/>
        <v>237.1564709843978</v>
      </c>
      <c r="Q53" s="623"/>
      <c r="R53" s="20">
        <v>8996</v>
      </c>
      <c r="S53" s="20">
        <v>8909</v>
      </c>
    </row>
    <row r="54" spans="1:19" s="20" customFormat="1" ht="12.75" x14ac:dyDescent="0.2">
      <c r="A54" s="52" t="s">
        <v>53</v>
      </c>
      <c r="B54" s="53" t="s">
        <v>61</v>
      </c>
      <c r="C54" s="229" t="s">
        <v>311</v>
      </c>
      <c r="D54" s="526">
        <v>1087250</v>
      </c>
      <c r="E54" s="510">
        <v>0</v>
      </c>
      <c r="F54" s="511">
        <v>0</v>
      </c>
      <c r="G54" s="511">
        <v>213</v>
      </c>
      <c r="H54" s="516">
        <v>93429</v>
      </c>
      <c r="I54" s="525">
        <f t="shared" si="12"/>
        <v>1180892</v>
      </c>
      <c r="J54" s="527">
        <f t="shared" si="13"/>
        <v>171.5415456130157</v>
      </c>
      <c r="K54" s="523">
        <v>1179563</v>
      </c>
      <c r="L54" s="512">
        <v>0</v>
      </c>
      <c r="M54" s="524">
        <v>1559</v>
      </c>
      <c r="N54" s="528">
        <f t="shared" si="15"/>
        <v>1181122</v>
      </c>
      <c r="O54" s="529">
        <f t="shared" si="14"/>
        <v>171.89957793625382</v>
      </c>
      <c r="Q54" s="623"/>
      <c r="R54" s="20">
        <v>6884</v>
      </c>
      <c r="S54" s="20">
        <v>6871</v>
      </c>
    </row>
    <row r="55" spans="1:19" s="20" customFormat="1" ht="12.75" x14ac:dyDescent="0.2">
      <c r="A55" s="52" t="s">
        <v>53</v>
      </c>
      <c r="B55" s="53" t="s">
        <v>69</v>
      </c>
      <c r="C55" s="53" t="s">
        <v>184</v>
      </c>
      <c r="D55" s="526">
        <v>1467872</v>
      </c>
      <c r="E55" s="510">
        <v>0</v>
      </c>
      <c r="F55" s="511">
        <v>0</v>
      </c>
      <c r="G55" s="511">
        <v>1464</v>
      </c>
      <c r="H55" s="516">
        <v>138887</v>
      </c>
      <c r="I55" s="525">
        <f t="shared" si="12"/>
        <v>1608223</v>
      </c>
      <c r="J55" s="527">
        <f t="shared" si="13"/>
        <v>188.86940692894891</v>
      </c>
      <c r="K55" s="523">
        <v>1592501</v>
      </c>
      <c r="L55" s="512">
        <v>0</v>
      </c>
      <c r="M55" s="524">
        <v>4376</v>
      </c>
      <c r="N55" s="528">
        <f t="shared" si="15"/>
        <v>1596877</v>
      </c>
      <c r="O55" s="529">
        <f t="shared" si="14"/>
        <v>197.46222332137998</v>
      </c>
      <c r="Q55" s="623"/>
      <c r="R55" s="20">
        <v>8515</v>
      </c>
      <c r="S55" s="20">
        <v>8087</v>
      </c>
    </row>
    <row r="56" spans="1:19" s="20" customFormat="1" ht="12.75" x14ac:dyDescent="0.2">
      <c r="A56" s="52" t="s">
        <v>53</v>
      </c>
      <c r="B56" s="53" t="s">
        <v>70</v>
      </c>
      <c r="C56" s="229" t="s">
        <v>312</v>
      </c>
      <c r="D56" s="526">
        <v>1493776</v>
      </c>
      <c r="E56" s="510">
        <v>0</v>
      </c>
      <c r="F56" s="511">
        <v>0</v>
      </c>
      <c r="G56" s="511">
        <v>1660</v>
      </c>
      <c r="H56" s="516">
        <v>169936</v>
      </c>
      <c r="I56" s="525">
        <f t="shared" si="12"/>
        <v>1665372</v>
      </c>
      <c r="J56" s="527">
        <f t="shared" si="13"/>
        <v>223.72004298764105</v>
      </c>
      <c r="K56" s="523">
        <v>1620604</v>
      </c>
      <c r="L56" s="512">
        <v>0</v>
      </c>
      <c r="M56" s="524">
        <v>1595</v>
      </c>
      <c r="N56" s="528">
        <f t="shared" si="15"/>
        <v>1622199</v>
      </c>
      <c r="O56" s="529">
        <f t="shared" si="14"/>
        <v>227.03974807557734</v>
      </c>
      <c r="Q56" s="623"/>
      <c r="R56" s="20">
        <v>7444</v>
      </c>
      <c r="S56" s="20">
        <v>7145</v>
      </c>
    </row>
    <row r="57" spans="1:19" s="20" customFormat="1" ht="12.75" x14ac:dyDescent="0.2">
      <c r="A57" s="52" t="s">
        <v>53</v>
      </c>
      <c r="B57" s="53" t="s">
        <v>71</v>
      </c>
      <c r="C57" s="229" t="s">
        <v>313</v>
      </c>
      <c r="D57" s="526">
        <v>2283234</v>
      </c>
      <c r="E57" s="510">
        <v>0</v>
      </c>
      <c r="F57" s="511">
        <v>3245</v>
      </c>
      <c r="G57" s="511">
        <v>1048</v>
      </c>
      <c r="H57" s="516">
        <v>215764</v>
      </c>
      <c r="I57" s="525">
        <f t="shared" si="12"/>
        <v>2503291</v>
      </c>
      <c r="J57" s="527">
        <f t="shared" si="13"/>
        <v>228.98746798390047</v>
      </c>
      <c r="K57" s="523">
        <v>2477091</v>
      </c>
      <c r="L57" s="512">
        <v>0</v>
      </c>
      <c r="M57" s="524">
        <v>2543</v>
      </c>
      <c r="N57" s="528">
        <f t="shared" si="15"/>
        <v>2479634</v>
      </c>
      <c r="O57" s="529">
        <f t="shared" si="14"/>
        <v>217.47360112261006</v>
      </c>
      <c r="Q57" s="623"/>
      <c r="R57" s="20">
        <v>10932</v>
      </c>
      <c r="S57" s="20">
        <v>11402</v>
      </c>
    </row>
    <row r="58" spans="1:19" s="20" customFormat="1" ht="12.75" x14ac:dyDescent="0.2">
      <c r="A58" s="52" t="s">
        <v>53</v>
      </c>
      <c r="B58" s="53" t="s">
        <v>72</v>
      </c>
      <c r="C58" s="229" t="s">
        <v>314</v>
      </c>
      <c r="D58" s="526">
        <v>2185729</v>
      </c>
      <c r="E58" s="510">
        <v>0</v>
      </c>
      <c r="F58" s="511">
        <v>0</v>
      </c>
      <c r="G58" s="511">
        <v>6196</v>
      </c>
      <c r="H58" s="516">
        <v>211251</v>
      </c>
      <c r="I58" s="525">
        <f t="shared" si="12"/>
        <v>2403176</v>
      </c>
      <c r="J58" s="527">
        <f t="shared" si="13"/>
        <v>149.73992149043553</v>
      </c>
      <c r="K58" s="523">
        <v>2371308</v>
      </c>
      <c r="L58" s="512">
        <v>0</v>
      </c>
      <c r="M58" s="524">
        <v>20198</v>
      </c>
      <c r="N58" s="528">
        <f t="shared" si="15"/>
        <v>2391506</v>
      </c>
      <c r="O58" s="529">
        <f t="shared" si="14"/>
        <v>142.5721950637892</v>
      </c>
      <c r="Q58" s="623"/>
      <c r="R58" s="20">
        <v>16049</v>
      </c>
      <c r="S58" s="20">
        <v>16774</v>
      </c>
    </row>
    <row r="59" spans="1:19" s="20" customFormat="1" ht="12.75" x14ac:dyDescent="0.2">
      <c r="A59" s="52" t="s">
        <v>5</v>
      </c>
      <c r="B59" s="53" t="s">
        <v>62</v>
      </c>
      <c r="C59" s="53" t="s">
        <v>63</v>
      </c>
      <c r="D59" s="526">
        <v>2000045</v>
      </c>
      <c r="E59" s="510">
        <v>0</v>
      </c>
      <c r="F59" s="511">
        <v>1918</v>
      </c>
      <c r="G59" s="511">
        <v>1868</v>
      </c>
      <c r="H59" s="516">
        <v>219425</v>
      </c>
      <c r="I59" s="525">
        <f t="shared" si="12"/>
        <v>2223256</v>
      </c>
      <c r="J59" s="527">
        <f t="shared" si="13"/>
        <v>202.64843678789535</v>
      </c>
      <c r="K59" s="523">
        <v>2172332</v>
      </c>
      <c r="L59" s="512">
        <v>0</v>
      </c>
      <c r="M59" s="524">
        <v>3217</v>
      </c>
      <c r="N59" s="528">
        <f t="shared" si="15"/>
        <v>2175549</v>
      </c>
      <c r="O59" s="529">
        <f t="shared" si="14"/>
        <v>195.87188259656074</v>
      </c>
      <c r="Q59" s="623"/>
      <c r="R59" s="20">
        <v>10971</v>
      </c>
      <c r="S59" s="20">
        <v>11107</v>
      </c>
    </row>
    <row r="60" spans="1:19" s="20" customFormat="1" ht="12.75" x14ac:dyDescent="0.2">
      <c r="A60" s="52" t="s">
        <v>5</v>
      </c>
      <c r="B60" s="53" t="s">
        <v>76</v>
      </c>
      <c r="C60" s="229" t="s">
        <v>315</v>
      </c>
      <c r="D60" s="526">
        <v>1739980</v>
      </c>
      <c r="E60" s="510">
        <v>0</v>
      </c>
      <c r="F60" s="511">
        <v>0</v>
      </c>
      <c r="G60" s="511">
        <v>993</v>
      </c>
      <c r="H60" s="516">
        <v>140049</v>
      </c>
      <c r="I60" s="525">
        <f t="shared" si="12"/>
        <v>1881022</v>
      </c>
      <c r="J60" s="527">
        <f t="shared" si="13"/>
        <v>188.72499247516805</v>
      </c>
      <c r="K60" s="523">
        <v>2009866</v>
      </c>
      <c r="L60" s="512">
        <v>0</v>
      </c>
      <c r="M60" s="524">
        <v>7730</v>
      </c>
      <c r="N60" s="528">
        <f t="shared" si="15"/>
        <v>2017596</v>
      </c>
      <c r="O60" s="529">
        <f t="shared" si="14"/>
        <v>179.77332264100508</v>
      </c>
      <c r="Q60" s="623"/>
      <c r="R60" s="20">
        <v>9967</v>
      </c>
      <c r="S60" s="20">
        <v>11223</v>
      </c>
    </row>
    <row r="61" spans="1:19" s="20" customFormat="1" ht="12.75" x14ac:dyDescent="0.2">
      <c r="A61" s="52" t="s">
        <v>5</v>
      </c>
      <c r="B61" s="53" t="s">
        <v>81</v>
      </c>
      <c r="C61" s="53" t="s">
        <v>193</v>
      </c>
      <c r="D61" s="526">
        <v>1418860</v>
      </c>
      <c r="E61" s="510">
        <v>0</v>
      </c>
      <c r="F61" s="511">
        <v>0</v>
      </c>
      <c r="G61" s="511">
        <v>0</v>
      </c>
      <c r="H61" s="516">
        <v>121843</v>
      </c>
      <c r="I61" s="525">
        <f t="shared" si="12"/>
        <v>1540703</v>
      </c>
      <c r="J61" s="527">
        <f t="shared" si="13"/>
        <v>195.14920835972134</v>
      </c>
      <c r="K61" s="523">
        <v>1539328</v>
      </c>
      <c r="L61" s="512">
        <v>0</v>
      </c>
      <c r="M61" s="524">
        <v>3528</v>
      </c>
      <c r="N61" s="528">
        <f t="shared" si="15"/>
        <v>1542856</v>
      </c>
      <c r="O61" s="529">
        <f t="shared" si="14"/>
        <v>198.13227173494286</v>
      </c>
      <c r="Q61" s="623"/>
      <c r="R61" s="20">
        <v>7895</v>
      </c>
      <c r="S61" s="20">
        <v>7787</v>
      </c>
    </row>
    <row r="62" spans="1:19" s="20" customFormat="1" ht="12.75" x14ac:dyDescent="0.2">
      <c r="A62" s="52" t="s">
        <v>2</v>
      </c>
      <c r="B62" s="261" t="s">
        <v>253</v>
      </c>
      <c r="C62" s="229" t="s">
        <v>557</v>
      </c>
      <c r="D62" s="526">
        <v>2121028</v>
      </c>
      <c r="E62" s="510">
        <v>0</v>
      </c>
      <c r="F62" s="511">
        <v>0</v>
      </c>
      <c r="G62" s="511">
        <v>14038</v>
      </c>
      <c r="H62" s="516">
        <v>132282</v>
      </c>
      <c r="I62" s="525">
        <f t="shared" si="12"/>
        <v>2267348</v>
      </c>
      <c r="J62" s="527">
        <f t="shared" si="13"/>
        <v>178.47512594458439</v>
      </c>
      <c r="K62" s="523">
        <f>1418029+883084</f>
        <v>2301113</v>
      </c>
      <c r="L62" s="512">
        <v>0</v>
      </c>
      <c r="M62" s="524">
        <f>3179+326</f>
        <v>3505</v>
      </c>
      <c r="N62" s="528">
        <f t="shared" si="15"/>
        <v>2304618</v>
      </c>
      <c r="O62" s="529">
        <f t="shared" si="14"/>
        <v>188.42433161638459</v>
      </c>
      <c r="Q62" s="623"/>
      <c r="R62" s="20">
        <v>12704</v>
      </c>
      <c r="S62" s="20">
        <v>12231</v>
      </c>
    </row>
    <row r="63" spans="1:19" s="20" customFormat="1" ht="11.25" customHeight="1" x14ac:dyDescent="0.2">
      <c r="A63" s="52" t="s">
        <v>12</v>
      </c>
      <c r="B63" s="53" t="s">
        <v>11</v>
      </c>
      <c r="C63" s="53" t="s">
        <v>197</v>
      </c>
      <c r="D63" s="526">
        <v>855674</v>
      </c>
      <c r="E63" s="510">
        <v>0</v>
      </c>
      <c r="F63" s="511">
        <v>0</v>
      </c>
      <c r="G63" s="511">
        <v>292</v>
      </c>
      <c r="H63" s="516">
        <v>69628</v>
      </c>
      <c r="I63" s="525">
        <f t="shared" si="12"/>
        <v>925594</v>
      </c>
      <c r="J63" s="527">
        <f t="shared" si="13"/>
        <v>177.48686481303932</v>
      </c>
      <c r="K63" s="523">
        <v>929383</v>
      </c>
      <c r="L63" s="512">
        <v>0</v>
      </c>
      <c r="M63" s="524">
        <v>3853</v>
      </c>
      <c r="N63" s="528">
        <f t="shared" si="15"/>
        <v>933236</v>
      </c>
      <c r="O63" s="529">
        <f t="shared" si="14"/>
        <v>148.91271740864849</v>
      </c>
      <c r="Q63" s="623"/>
      <c r="R63" s="20">
        <v>5215</v>
      </c>
      <c r="S63" s="20">
        <v>6267</v>
      </c>
    </row>
    <row r="64" spans="1:19" s="20" customFormat="1" ht="12.75" x14ac:dyDescent="0.2">
      <c r="A64" s="54" t="s">
        <v>12</v>
      </c>
      <c r="B64" s="55" t="s">
        <v>89</v>
      </c>
      <c r="C64" s="513" t="s">
        <v>316</v>
      </c>
      <c r="D64" s="530">
        <v>1496996</v>
      </c>
      <c r="E64" s="531">
        <v>0</v>
      </c>
      <c r="F64" s="535">
        <v>0</v>
      </c>
      <c r="G64" s="535">
        <v>6137</v>
      </c>
      <c r="H64" s="536">
        <v>152665</v>
      </c>
      <c r="I64" s="525">
        <f t="shared" si="12"/>
        <v>1655798</v>
      </c>
      <c r="J64" s="534">
        <f t="shared" si="13"/>
        <v>181.51699188774393</v>
      </c>
      <c r="K64" s="523">
        <v>1624097</v>
      </c>
      <c r="L64" s="512">
        <v>0</v>
      </c>
      <c r="M64" s="524">
        <v>2585</v>
      </c>
      <c r="N64" s="528">
        <f t="shared" si="15"/>
        <v>1626682</v>
      </c>
      <c r="O64" s="529">
        <f t="shared" si="14"/>
        <v>187.96880055465681</v>
      </c>
      <c r="Q64" s="623"/>
      <c r="R64" s="20">
        <v>9122</v>
      </c>
      <c r="S64" s="20">
        <v>8654</v>
      </c>
    </row>
    <row r="65" spans="1:19" s="20" customFormat="1" ht="12.75" x14ac:dyDescent="0.2">
      <c r="A65" s="813" t="s">
        <v>484</v>
      </c>
      <c r="B65" s="814"/>
      <c r="C65" s="815"/>
      <c r="D65" s="825"/>
      <c r="E65" s="826"/>
      <c r="F65" s="826"/>
      <c r="G65" s="826"/>
      <c r="H65" s="826"/>
      <c r="I65" s="826"/>
      <c r="J65" s="826"/>
      <c r="K65" s="827"/>
      <c r="L65" s="827"/>
      <c r="M65" s="827"/>
      <c r="N65" s="827"/>
      <c r="O65" s="828"/>
      <c r="Q65" s="623"/>
    </row>
    <row r="66" spans="1:19" s="20" customFormat="1" ht="11.25" customHeight="1" x14ac:dyDescent="0.2">
      <c r="A66" s="52" t="s">
        <v>34</v>
      </c>
      <c r="B66" s="53" t="s">
        <v>90</v>
      </c>
      <c r="C66" s="53" t="s">
        <v>91</v>
      </c>
      <c r="D66" s="526">
        <v>913849</v>
      </c>
      <c r="E66" s="510">
        <v>0</v>
      </c>
      <c r="F66" s="511">
        <v>0</v>
      </c>
      <c r="G66" s="511">
        <v>496</v>
      </c>
      <c r="H66" s="516">
        <v>82024.009999999995</v>
      </c>
      <c r="I66" s="525">
        <f t="shared" ref="I66:I69" si="16">SUM(D66:H66)</f>
        <v>996369.01</v>
      </c>
      <c r="J66" s="527">
        <f t="shared" ref="J66:J69" si="17">I66/R66</f>
        <v>112.15319788383611</v>
      </c>
      <c r="K66" s="523">
        <v>992569</v>
      </c>
      <c r="L66" s="512">
        <v>0</v>
      </c>
      <c r="M66" s="524">
        <v>0</v>
      </c>
      <c r="N66" s="528">
        <f>K66+L66+M66</f>
        <v>992569</v>
      </c>
      <c r="O66" s="529">
        <f t="shared" ref="O66:O69" si="18">N66/S66</f>
        <v>120.39895681707908</v>
      </c>
      <c r="Q66" s="623"/>
      <c r="R66" s="20">
        <v>8884</v>
      </c>
      <c r="S66" s="20">
        <v>8244</v>
      </c>
    </row>
    <row r="67" spans="1:19" s="20" customFormat="1" ht="11.25" customHeight="1" x14ac:dyDescent="0.2">
      <c r="A67" s="52" t="s">
        <v>34</v>
      </c>
      <c r="B67" s="53" t="s">
        <v>100</v>
      </c>
      <c r="C67" s="53" t="s">
        <v>101</v>
      </c>
      <c r="D67" s="526">
        <v>1241712</v>
      </c>
      <c r="E67" s="510">
        <v>0</v>
      </c>
      <c r="F67" s="511">
        <v>0</v>
      </c>
      <c r="G67" s="511">
        <v>164</v>
      </c>
      <c r="H67" s="516">
        <v>107279.29</v>
      </c>
      <c r="I67" s="525">
        <f t="shared" si="16"/>
        <v>1349155.29</v>
      </c>
      <c r="J67" s="527">
        <f t="shared" si="17"/>
        <v>153.52244993172508</v>
      </c>
      <c r="K67" s="523">
        <v>1348675</v>
      </c>
      <c r="L67" s="512">
        <v>0</v>
      </c>
      <c r="M67" s="524">
        <v>0</v>
      </c>
      <c r="N67" s="528">
        <f t="shared" ref="N67:N69" si="19">K67+L67+M67</f>
        <v>1348675</v>
      </c>
      <c r="O67" s="529">
        <f t="shared" si="18"/>
        <v>141.47435225007868</v>
      </c>
      <c r="Q67" s="623"/>
      <c r="R67" s="20">
        <v>8788</v>
      </c>
      <c r="S67" s="20">
        <v>9533</v>
      </c>
    </row>
    <row r="68" spans="1:19" s="20" customFormat="1" ht="11.25" customHeight="1" x14ac:dyDescent="0.2">
      <c r="A68" s="52" t="s">
        <v>53</v>
      </c>
      <c r="B68" s="53" t="s">
        <v>74</v>
      </c>
      <c r="C68" s="53" t="s">
        <v>75</v>
      </c>
      <c r="D68" s="526">
        <v>1132531</v>
      </c>
      <c r="E68" s="510">
        <v>0</v>
      </c>
      <c r="F68" s="511">
        <v>0</v>
      </c>
      <c r="G68" s="511">
        <v>230</v>
      </c>
      <c r="H68" s="516">
        <v>113934.52</v>
      </c>
      <c r="I68" s="525">
        <f t="shared" si="16"/>
        <v>1246695.52</v>
      </c>
      <c r="J68" s="527">
        <f t="shared" si="17"/>
        <v>128.91071450728984</v>
      </c>
      <c r="K68" s="523">
        <v>1230088</v>
      </c>
      <c r="L68" s="512">
        <v>0</v>
      </c>
      <c r="M68" s="524">
        <v>1142</v>
      </c>
      <c r="N68" s="528">
        <f t="shared" si="19"/>
        <v>1231230</v>
      </c>
      <c r="O68" s="529">
        <f t="shared" si="18"/>
        <v>122.51044776119403</v>
      </c>
      <c r="Q68" s="623"/>
      <c r="R68" s="20">
        <v>9671</v>
      </c>
      <c r="S68" s="20">
        <v>10050</v>
      </c>
    </row>
    <row r="69" spans="1:19" s="20" customFormat="1" ht="11.25" customHeight="1" x14ac:dyDescent="0.2">
      <c r="A69" s="54" t="s">
        <v>2</v>
      </c>
      <c r="B69" s="55" t="s">
        <v>18</v>
      </c>
      <c r="C69" s="513" t="s">
        <v>332</v>
      </c>
      <c r="D69" s="530">
        <v>1355812</v>
      </c>
      <c r="E69" s="531">
        <v>0</v>
      </c>
      <c r="F69" s="535">
        <v>0</v>
      </c>
      <c r="G69" s="535">
        <v>0</v>
      </c>
      <c r="H69" s="536">
        <v>114253.87</v>
      </c>
      <c r="I69" s="525">
        <f t="shared" si="16"/>
        <v>1470065.87</v>
      </c>
      <c r="J69" s="534">
        <f t="shared" si="17"/>
        <v>158.94322305114068</v>
      </c>
      <c r="K69" s="523">
        <v>1472604</v>
      </c>
      <c r="L69" s="512">
        <v>0</v>
      </c>
      <c r="M69" s="524">
        <v>936</v>
      </c>
      <c r="N69" s="528">
        <f t="shared" si="19"/>
        <v>1473540</v>
      </c>
      <c r="O69" s="529">
        <f t="shared" si="18"/>
        <v>143.83016105417278</v>
      </c>
      <c r="Q69" s="623"/>
      <c r="R69" s="20">
        <v>9249</v>
      </c>
      <c r="S69" s="20">
        <v>10245</v>
      </c>
    </row>
    <row r="70" spans="1:19" s="20" customFormat="1" ht="12.75" x14ac:dyDescent="0.2">
      <c r="A70" s="813" t="s">
        <v>161</v>
      </c>
      <c r="B70" s="814"/>
      <c r="C70" s="815"/>
      <c r="D70" s="825"/>
      <c r="E70" s="826"/>
      <c r="F70" s="826"/>
      <c r="G70" s="826"/>
      <c r="H70" s="826"/>
      <c r="I70" s="826"/>
      <c r="J70" s="826"/>
      <c r="K70" s="827"/>
      <c r="L70" s="827"/>
      <c r="M70" s="827"/>
      <c r="N70" s="827"/>
      <c r="O70" s="828"/>
      <c r="Q70" s="623"/>
    </row>
    <row r="71" spans="1:19" s="20" customFormat="1" ht="11.25" customHeight="1" x14ac:dyDescent="0.2">
      <c r="A71" s="52" t="s">
        <v>21</v>
      </c>
      <c r="B71" s="53" t="s">
        <v>42</v>
      </c>
      <c r="C71" s="229" t="s">
        <v>556</v>
      </c>
      <c r="D71" s="526">
        <v>33242019</v>
      </c>
      <c r="E71" s="510">
        <v>18299</v>
      </c>
      <c r="F71" s="511">
        <v>255473</v>
      </c>
      <c r="G71" s="511">
        <v>194052</v>
      </c>
      <c r="H71" s="516">
        <v>3136690</v>
      </c>
      <c r="I71" s="525">
        <f t="shared" ref="I71:I76" si="20">SUM(D71:H71)</f>
        <v>36846533</v>
      </c>
      <c r="J71" s="527">
        <f t="shared" ref="J71:J77" si="21">I71/R71</f>
        <v>327.64705934660049</v>
      </c>
      <c r="K71" s="523">
        <v>36108276</v>
      </c>
      <c r="L71" s="512">
        <v>143919</v>
      </c>
      <c r="M71" s="524">
        <v>208179</v>
      </c>
      <c r="N71" s="528">
        <f>K71+L71+M71</f>
        <v>36460374</v>
      </c>
      <c r="O71" s="529">
        <f t="shared" ref="O71:O76" si="22">N71/S71</f>
        <v>321.65052843305045</v>
      </c>
      <c r="R71" s="20">
        <v>112458</v>
      </c>
      <c r="S71" s="20">
        <v>113354</v>
      </c>
    </row>
    <row r="72" spans="1:19" s="20" customFormat="1" ht="11.25" customHeight="1" x14ac:dyDescent="0.2">
      <c r="A72" s="52" t="s">
        <v>34</v>
      </c>
      <c r="B72" s="53" t="s">
        <v>93</v>
      </c>
      <c r="C72" s="53" t="s">
        <v>175</v>
      </c>
      <c r="D72" s="526">
        <v>27523038</v>
      </c>
      <c r="E72" s="510">
        <v>27038</v>
      </c>
      <c r="F72" s="511">
        <v>1022528</v>
      </c>
      <c r="G72" s="511">
        <v>310897</v>
      </c>
      <c r="H72" s="516">
        <v>2442683</v>
      </c>
      <c r="I72" s="525">
        <f t="shared" si="20"/>
        <v>31326184</v>
      </c>
      <c r="J72" s="527">
        <f t="shared" si="21"/>
        <v>378.69229467372645</v>
      </c>
      <c r="K72" s="523">
        <v>30148592</v>
      </c>
      <c r="L72" s="512">
        <v>656196</v>
      </c>
      <c r="M72" s="524">
        <v>317100</v>
      </c>
      <c r="N72" s="528">
        <f t="shared" ref="N72:N76" si="23">K72+L72+M72</f>
        <v>31121888</v>
      </c>
      <c r="O72" s="529">
        <f t="shared" si="22"/>
        <v>373.68387685509822</v>
      </c>
      <c r="Q72" s="623"/>
      <c r="R72" s="20">
        <v>82722</v>
      </c>
      <c r="S72" s="20">
        <v>83284</v>
      </c>
    </row>
    <row r="73" spans="1:19" s="20" customFormat="1" ht="12.75" x14ac:dyDescent="0.2">
      <c r="A73" s="52" t="s">
        <v>53</v>
      </c>
      <c r="B73" s="53" t="s">
        <v>66</v>
      </c>
      <c r="C73" s="53" t="s">
        <v>67</v>
      </c>
      <c r="D73" s="526">
        <v>10345608</v>
      </c>
      <c r="E73" s="510">
        <v>0</v>
      </c>
      <c r="F73" s="511">
        <v>64818</v>
      </c>
      <c r="G73" s="511">
        <v>19549</v>
      </c>
      <c r="H73" s="516">
        <v>961370</v>
      </c>
      <c r="I73" s="525">
        <f t="shared" si="20"/>
        <v>11391345</v>
      </c>
      <c r="J73" s="527">
        <f t="shared" si="21"/>
        <v>303.52637889688248</v>
      </c>
      <c r="K73" s="523">
        <v>11225815</v>
      </c>
      <c r="L73" s="512">
        <v>0</v>
      </c>
      <c r="M73" s="524">
        <v>55986</v>
      </c>
      <c r="N73" s="528">
        <f t="shared" si="23"/>
        <v>11281801</v>
      </c>
      <c r="O73" s="529">
        <f t="shared" si="22"/>
        <v>304.5020512820513</v>
      </c>
      <c r="Q73" s="623"/>
      <c r="R73" s="20">
        <v>37530</v>
      </c>
      <c r="S73" s="20">
        <v>37050</v>
      </c>
    </row>
    <row r="74" spans="1:19" s="20" customFormat="1" ht="12.75" x14ac:dyDescent="0.2">
      <c r="A74" s="52" t="s">
        <v>53</v>
      </c>
      <c r="B74" s="53" t="s">
        <v>68</v>
      </c>
      <c r="C74" s="53" t="s">
        <v>164</v>
      </c>
      <c r="D74" s="526">
        <v>5770232</v>
      </c>
      <c r="E74" s="510">
        <v>1573</v>
      </c>
      <c r="F74" s="511">
        <v>168944</v>
      </c>
      <c r="G74" s="511">
        <v>47244</v>
      </c>
      <c r="H74" s="516">
        <v>609994</v>
      </c>
      <c r="I74" s="525">
        <f t="shared" si="20"/>
        <v>6597987</v>
      </c>
      <c r="J74" s="527">
        <f t="shared" si="21"/>
        <v>332.45928650609693</v>
      </c>
      <c r="K74" s="523">
        <v>6267586</v>
      </c>
      <c r="L74" s="512">
        <v>155874</v>
      </c>
      <c r="M74" s="524">
        <v>57657</v>
      </c>
      <c r="N74" s="528">
        <f t="shared" si="23"/>
        <v>6481117</v>
      </c>
      <c r="O74" s="529">
        <f t="shared" si="22"/>
        <v>342.86182087499338</v>
      </c>
      <c r="Q74" s="623"/>
      <c r="R74" s="20">
        <v>19846</v>
      </c>
      <c r="S74" s="20">
        <v>18903</v>
      </c>
    </row>
    <row r="75" spans="1:19" s="20" customFormat="1" ht="12.75" x14ac:dyDescent="0.2">
      <c r="A75" s="52" t="s">
        <v>53</v>
      </c>
      <c r="B75" s="53" t="s">
        <v>73</v>
      </c>
      <c r="C75" s="229" t="s">
        <v>188</v>
      </c>
      <c r="D75" s="526">
        <v>14816808</v>
      </c>
      <c r="E75" s="510">
        <v>12853</v>
      </c>
      <c r="F75" s="511">
        <v>308021</v>
      </c>
      <c r="G75" s="511">
        <v>374100</v>
      </c>
      <c r="H75" s="516">
        <v>1435825</v>
      </c>
      <c r="I75" s="525">
        <f t="shared" si="20"/>
        <v>16947607</v>
      </c>
      <c r="J75" s="527">
        <f t="shared" si="21"/>
        <v>251.41460339123856</v>
      </c>
      <c r="K75" s="523">
        <v>16345299</v>
      </c>
      <c r="L75" s="512">
        <v>20563</v>
      </c>
      <c r="M75" s="524">
        <v>311887</v>
      </c>
      <c r="N75" s="528">
        <f t="shared" si="23"/>
        <v>16677749</v>
      </c>
      <c r="O75" s="529">
        <f t="shared" si="22"/>
        <v>254.90232010759919</v>
      </c>
      <c r="Q75" s="623"/>
      <c r="R75" s="20">
        <v>67409</v>
      </c>
      <c r="S75" s="20">
        <v>65428</v>
      </c>
    </row>
    <row r="76" spans="1:19" s="20" customFormat="1" ht="13.5" thickBot="1" x14ac:dyDescent="0.25">
      <c r="A76" s="54" t="s">
        <v>53</v>
      </c>
      <c r="B76" s="55" t="s">
        <v>80</v>
      </c>
      <c r="C76" s="55" t="s">
        <v>190</v>
      </c>
      <c r="D76" s="530">
        <v>1716601</v>
      </c>
      <c r="E76" s="531">
        <v>0</v>
      </c>
      <c r="F76" s="535">
        <v>242</v>
      </c>
      <c r="G76" s="535">
        <v>0</v>
      </c>
      <c r="H76" s="536">
        <v>144666</v>
      </c>
      <c r="I76" s="525">
        <f t="shared" si="20"/>
        <v>1861509</v>
      </c>
      <c r="J76" s="534">
        <f t="shared" si="21"/>
        <v>241.69163853544535</v>
      </c>
      <c r="K76" s="553">
        <v>1864472</v>
      </c>
      <c r="L76" s="554">
        <v>0</v>
      </c>
      <c r="M76" s="555">
        <v>0</v>
      </c>
      <c r="N76" s="556">
        <f t="shared" si="23"/>
        <v>1864472</v>
      </c>
      <c r="O76" s="557">
        <f t="shared" si="22"/>
        <v>233.93626097867002</v>
      </c>
      <c r="Q76" s="623"/>
      <c r="R76" s="20">
        <v>7702</v>
      </c>
      <c r="S76" s="20">
        <v>7970</v>
      </c>
    </row>
    <row r="77" spans="1:19" s="20" customFormat="1" ht="13.5" thickTop="1" x14ac:dyDescent="0.2">
      <c r="A77" s="816" t="s">
        <v>121</v>
      </c>
      <c r="B77" s="817"/>
      <c r="C77" s="818"/>
      <c r="D77" s="544">
        <f t="shared" ref="D77:I77" si="24">SUM(D4:D6,D8:D13,D15:D35,D37:D64,D66:D69,D71:D76)</f>
        <v>331686491</v>
      </c>
      <c r="E77" s="544">
        <f t="shared" si="24"/>
        <v>122443</v>
      </c>
      <c r="F77" s="544">
        <f t="shared" si="24"/>
        <v>2546355</v>
      </c>
      <c r="G77" s="544">
        <f t="shared" si="24"/>
        <v>1859385</v>
      </c>
      <c r="H77" s="545">
        <f t="shared" si="24"/>
        <v>30959923.690000001</v>
      </c>
      <c r="I77" s="546">
        <f t="shared" si="24"/>
        <v>367174597.69</v>
      </c>
      <c r="J77" s="547">
        <f t="shared" si="21"/>
        <v>239.03491289790642</v>
      </c>
      <c r="K77" s="558">
        <f>SUM(K4:K6,K8:K13,K15:K35,K37:K64,K66:K69,K71:K76)</f>
        <v>360984471</v>
      </c>
      <c r="L77" s="559">
        <f>SUM(L4:L6,L8:L13,L15:L35,L37:L64,L66:L69,L71:L76)</f>
        <v>1372563</v>
      </c>
      <c r="M77" s="560">
        <f>SUM(M4:M6,M8:M13,M15:M35,M37:M64,M66:M69,M71:M76)</f>
        <v>1903027</v>
      </c>
      <c r="N77" s="561">
        <f>SUM(N4:N6,N8:N13,N15:N35,N37:N64,N66:N69,N71:N76)</f>
        <v>364260061</v>
      </c>
      <c r="O77" s="562">
        <f>N77/S77</f>
        <v>239.13064608460232</v>
      </c>
      <c r="R77" s="20">
        <f>SUM(R4:R76)</f>
        <v>1536071</v>
      </c>
      <c r="S77" s="20">
        <f>SUM(S4:S76)</f>
        <v>1523268</v>
      </c>
    </row>
    <row r="78" spans="1:19" ht="21.75" customHeight="1" x14ac:dyDescent="0.2">
      <c r="A78" s="823" t="s">
        <v>374</v>
      </c>
      <c r="B78" s="824"/>
      <c r="C78" s="824"/>
      <c r="D78" s="824"/>
      <c r="E78" s="824"/>
      <c r="F78" s="824"/>
      <c r="G78" s="824"/>
      <c r="K78" s="1"/>
    </row>
    <row r="79" spans="1:19" ht="12.75" x14ac:dyDescent="0.2">
      <c r="A79" s="264"/>
      <c r="B79" s="308"/>
      <c r="C79" s="308"/>
      <c r="D79" s="3"/>
      <c r="E79" s="262"/>
      <c r="K79" s="3"/>
    </row>
    <row r="80" spans="1:19" x14ac:dyDescent="0.2">
      <c r="A80" s="265" t="s">
        <v>255</v>
      </c>
      <c r="B80" s="2"/>
      <c r="C80" s="2"/>
      <c r="D80" s="3"/>
      <c r="E80" s="262"/>
      <c r="K80" s="3"/>
    </row>
    <row r="81" spans="1:11" x14ac:dyDescent="0.2">
      <c r="A81" s="514" t="s">
        <v>558</v>
      </c>
      <c r="B81" s="2"/>
      <c r="C81" s="2"/>
      <c r="D81" s="3"/>
      <c r="E81" s="262"/>
      <c r="K81" s="3"/>
    </row>
    <row r="82" spans="1:11" x14ac:dyDescent="0.2">
      <c r="A82" s="514" t="s">
        <v>559</v>
      </c>
      <c r="B82" s="2"/>
      <c r="C82" s="2"/>
      <c r="D82" s="3"/>
      <c r="E82" s="262"/>
      <c r="K82" s="3"/>
    </row>
    <row r="83" spans="1:11" x14ac:dyDescent="0.2">
      <c r="A83" s="514" t="s">
        <v>560</v>
      </c>
      <c r="B83" s="2"/>
      <c r="C83" s="2"/>
      <c r="D83" s="3"/>
      <c r="E83" s="262"/>
      <c r="K83" s="3"/>
    </row>
    <row r="84" spans="1:11" x14ac:dyDescent="0.2">
      <c r="A84" s="514" t="s">
        <v>561</v>
      </c>
      <c r="B84" s="2"/>
      <c r="C84" s="2"/>
      <c r="D84" s="3"/>
      <c r="E84" s="262"/>
      <c r="K84" s="3"/>
    </row>
    <row r="85" spans="1:11" x14ac:dyDescent="0.2">
      <c r="A85" s="8"/>
      <c r="B85" s="2"/>
      <c r="C85" s="2"/>
      <c r="D85" s="3"/>
      <c r="E85" s="262"/>
      <c r="K85" s="3"/>
    </row>
    <row r="86" spans="1:11" x14ac:dyDescent="0.2">
      <c r="A86" s="8"/>
      <c r="B86" s="2"/>
      <c r="C86" s="2"/>
      <c r="D86" s="3"/>
      <c r="E86" s="262"/>
      <c r="K86" s="3"/>
    </row>
    <row r="87" spans="1:11" x14ac:dyDescent="0.2">
      <c r="A87" s="8"/>
      <c r="B87" s="2"/>
      <c r="C87" s="2"/>
      <c r="D87" s="3"/>
      <c r="E87" s="262"/>
      <c r="K87" s="3"/>
    </row>
    <row r="88" spans="1:11" x14ac:dyDescent="0.2">
      <c r="A88" s="8"/>
      <c r="B88" s="2"/>
      <c r="C88" s="2"/>
      <c r="D88" s="3"/>
      <c r="E88" s="262"/>
      <c r="K88" s="3"/>
    </row>
    <row r="89" spans="1:11" x14ac:dyDescent="0.2">
      <c r="A89" s="8"/>
      <c r="B89" s="2"/>
      <c r="C89" s="2"/>
      <c r="D89" s="3"/>
      <c r="E89" s="262"/>
      <c r="K89" s="3"/>
    </row>
    <row r="90" spans="1:11" x14ac:dyDescent="0.2">
      <c r="A90" s="8"/>
      <c r="B90" s="2"/>
      <c r="C90" s="2"/>
      <c r="D90" s="3"/>
      <c r="E90" s="262"/>
      <c r="K90" s="3"/>
    </row>
    <row r="91" spans="1:11" x14ac:dyDescent="0.2">
      <c r="A91" s="8"/>
      <c r="B91" s="2"/>
      <c r="C91" s="2"/>
      <c r="D91" s="3"/>
      <c r="E91" s="262"/>
      <c r="K91" s="3"/>
    </row>
    <row r="92" spans="1:11" ht="11.25" customHeight="1" x14ac:dyDescent="0.2">
      <c r="A92" s="8"/>
      <c r="B92" s="2"/>
      <c r="C92" s="2"/>
      <c r="D92" s="3"/>
      <c r="E92" s="262"/>
      <c r="K92" s="3"/>
    </row>
    <row r="93" spans="1:11" ht="12" customHeight="1" x14ac:dyDescent="0.2">
      <c r="A93" s="8"/>
      <c r="B93" s="2"/>
      <c r="C93" s="2"/>
      <c r="D93" s="3"/>
      <c r="E93" s="262"/>
      <c r="K93" s="3"/>
    </row>
    <row r="94" spans="1:11" ht="11.25" customHeight="1" x14ac:dyDescent="0.2">
      <c r="A94" s="8"/>
      <c r="B94" s="2"/>
      <c r="C94" s="2"/>
      <c r="D94" s="3"/>
      <c r="E94" s="262"/>
      <c r="K94" s="3"/>
    </row>
    <row r="95" spans="1:11" ht="12" customHeight="1" x14ac:dyDescent="0.2">
      <c r="A95" s="8"/>
      <c r="B95" s="2"/>
      <c r="C95" s="2"/>
      <c r="D95" s="3"/>
      <c r="E95" s="262"/>
      <c r="K95" s="3"/>
    </row>
    <row r="96" spans="1:11" x14ac:dyDescent="0.2">
      <c r="B96" s="2"/>
    </row>
    <row r="97" spans="2:2" x14ac:dyDescent="0.2">
      <c r="B97" s="2"/>
    </row>
    <row r="98" spans="2:2" x14ac:dyDescent="0.2">
      <c r="B98" s="2"/>
    </row>
    <row r="99" spans="2:2" x14ac:dyDescent="0.2">
      <c r="B99" s="2"/>
    </row>
    <row r="100" spans="2:2" x14ac:dyDescent="0.2">
      <c r="B100" s="2"/>
    </row>
    <row r="101" spans="2:2" x14ac:dyDescent="0.2">
      <c r="B101" s="2"/>
    </row>
    <row r="102" spans="2:2" x14ac:dyDescent="0.2">
      <c r="B102" s="2"/>
    </row>
    <row r="103" spans="2:2" x14ac:dyDescent="0.2">
      <c r="B103" s="2"/>
    </row>
    <row r="104" spans="2:2" x14ac:dyDescent="0.2">
      <c r="B104" s="2"/>
    </row>
    <row r="105" spans="2:2" x14ac:dyDescent="0.2">
      <c r="B105" s="2"/>
    </row>
    <row r="106" spans="2:2" x14ac:dyDescent="0.2">
      <c r="B106" s="2"/>
    </row>
    <row r="107" spans="2:2" x14ac:dyDescent="0.2">
      <c r="B107" s="2"/>
    </row>
    <row r="108" spans="2:2" x14ac:dyDescent="0.2">
      <c r="B108" s="2"/>
    </row>
    <row r="109" spans="2:2" x14ac:dyDescent="0.2">
      <c r="B109" s="2"/>
    </row>
    <row r="110" spans="2:2" x14ac:dyDescent="0.2">
      <c r="B110" s="2"/>
    </row>
    <row r="111" spans="2:2" x14ac:dyDescent="0.2">
      <c r="B111" s="2"/>
    </row>
    <row r="112" spans="2:2" x14ac:dyDescent="0.2">
      <c r="B112" s="2"/>
    </row>
    <row r="113" spans="2:2" x14ac:dyDescent="0.2">
      <c r="B113" s="2"/>
    </row>
    <row r="114" spans="2:2" x14ac:dyDescent="0.2">
      <c r="B114" s="2"/>
    </row>
    <row r="115" spans="2:2" x14ac:dyDescent="0.2">
      <c r="B115" s="2"/>
    </row>
    <row r="116" spans="2:2" x14ac:dyDescent="0.2">
      <c r="B116" s="2"/>
    </row>
    <row r="117" spans="2:2" x14ac:dyDescent="0.2">
      <c r="B117" s="2"/>
    </row>
    <row r="118" spans="2:2" x14ac:dyDescent="0.2">
      <c r="B118" s="2"/>
    </row>
    <row r="119" spans="2:2" x14ac:dyDescent="0.2">
      <c r="B119" s="2"/>
    </row>
    <row r="120" spans="2:2" x14ac:dyDescent="0.2">
      <c r="B120" s="2"/>
    </row>
    <row r="121" spans="2:2" x14ac:dyDescent="0.2">
      <c r="B121" s="2"/>
    </row>
    <row r="122" spans="2:2" x14ac:dyDescent="0.2">
      <c r="B122" s="2"/>
    </row>
    <row r="123" spans="2:2" x14ac:dyDescent="0.2">
      <c r="B123" s="2"/>
    </row>
    <row r="124" spans="2:2" x14ac:dyDescent="0.2">
      <c r="B124" s="2"/>
    </row>
    <row r="125" spans="2:2" x14ac:dyDescent="0.2">
      <c r="B125" s="2"/>
    </row>
    <row r="126" spans="2:2" x14ac:dyDescent="0.2">
      <c r="B126" s="2"/>
    </row>
    <row r="127" spans="2:2" x14ac:dyDescent="0.2">
      <c r="B127" s="2"/>
    </row>
    <row r="128" spans="2:2" x14ac:dyDescent="0.2">
      <c r="B128" s="2"/>
    </row>
    <row r="129" spans="2:2" x14ac:dyDescent="0.2">
      <c r="B129" s="2"/>
    </row>
    <row r="130" spans="2:2" x14ac:dyDescent="0.2">
      <c r="B130" s="2"/>
    </row>
    <row r="131" spans="2:2" x14ac:dyDescent="0.2">
      <c r="B131" s="2"/>
    </row>
    <row r="132" spans="2:2" x14ac:dyDescent="0.2">
      <c r="B132" s="2"/>
    </row>
    <row r="133" spans="2:2" x14ac:dyDescent="0.2">
      <c r="B133" s="2"/>
    </row>
    <row r="134" spans="2:2" x14ac:dyDescent="0.2">
      <c r="B134" s="2"/>
    </row>
    <row r="135" spans="2:2" x14ac:dyDescent="0.2">
      <c r="B135" s="2"/>
    </row>
    <row r="136" spans="2:2" x14ac:dyDescent="0.2">
      <c r="B136" s="2"/>
    </row>
    <row r="137" spans="2:2" x14ac:dyDescent="0.2">
      <c r="B137" s="2"/>
    </row>
    <row r="138" spans="2:2" x14ac:dyDescent="0.2">
      <c r="B138" s="2"/>
    </row>
    <row r="139" spans="2:2" x14ac:dyDescent="0.2">
      <c r="B139" s="2"/>
    </row>
    <row r="140" spans="2:2" x14ac:dyDescent="0.2">
      <c r="B140" s="2"/>
    </row>
    <row r="141" spans="2:2" x14ac:dyDescent="0.2">
      <c r="B141" s="2"/>
    </row>
    <row r="142" spans="2:2" x14ac:dyDescent="0.2">
      <c r="B142" s="2"/>
    </row>
    <row r="143" spans="2:2" x14ac:dyDescent="0.2">
      <c r="B143" s="2"/>
    </row>
    <row r="144" spans="2:2" x14ac:dyDescent="0.2">
      <c r="B144" s="2"/>
    </row>
    <row r="145" spans="2:2" x14ac:dyDescent="0.2">
      <c r="B145" s="2"/>
    </row>
    <row r="146" spans="2:2" x14ac:dyDescent="0.2">
      <c r="B146" s="2"/>
    </row>
    <row r="147" spans="2:2" x14ac:dyDescent="0.2">
      <c r="B147" s="2"/>
    </row>
    <row r="148" spans="2:2" x14ac:dyDescent="0.2">
      <c r="B148" s="2"/>
    </row>
    <row r="149" spans="2:2" x14ac:dyDescent="0.2">
      <c r="B149" s="2"/>
    </row>
    <row r="150" spans="2:2" x14ac:dyDescent="0.2">
      <c r="B150" s="2"/>
    </row>
    <row r="151" spans="2:2" x14ac:dyDescent="0.2">
      <c r="B151" s="2"/>
    </row>
    <row r="152" spans="2:2" x14ac:dyDescent="0.2">
      <c r="B152" s="2"/>
    </row>
    <row r="153" spans="2:2" x14ac:dyDescent="0.2">
      <c r="B153" s="2"/>
    </row>
    <row r="154" spans="2:2" x14ac:dyDescent="0.2">
      <c r="B154" s="2"/>
    </row>
    <row r="155" spans="2:2" x14ac:dyDescent="0.2">
      <c r="B155" s="2"/>
    </row>
    <row r="156" spans="2:2" x14ac:dyDescent="0.2">
      <c r="B156" s="2"/>
    </row>
    <row r="157" spans="2:2" x14ac:dyDescent="0.2">
      <c r="B157" s="2"/>
    </row>
    <row r="158" spans="2:2" x14ac:dyDescent="0.2">
      <c r="B158" s="2"/>
    </row>
    <row r="159" spans="2:2" x14ac:dyDescent="0.2">
      <c r="B159" s="2"/>
    </row>
    <row r="160" spans="2:2" x14ac:dyDescent="0.2">
      <c r="B160" s="2"/>
    </row>
    <row r="161" spans="1:11" x14ac:dyDescent="0.2">
      <c r="B161" s="2"/>
    </row>
    <row r="162" spans="1:11" x14ac:dyDescent="0.2">
      <c r="B162" s="2"/>
    </row>
    <row r="163" spans="1:11" x14ac:dyDescent="0.2">
      <c r="B163" s="2"/>
    </row>
    <row r="164" spans="1:11" x14ac:dyDescent="0.2">
      <c r="B164" s="2"/>
    </row>
    <row r="165" spans="1:11" x14ac:dyDescent="0.2">
      <c r="B165" s="2"/>
    </row>
    <row r="166" spans="1:11" x14ac:dyDescent="0.2">
      <c r="B166" s="2"/>
    </row>
    <row r="167" spans="1:11" x14ac:dyDescent="0.2">
      <c r="B167" s="2"/>
    </row>
    <row r="168" spans="1:11" x14ac:dyDescent="0.2">
      <c r="B168" s="2"/>
    </row>
    <row r="169" spans="1:11" x14ac:dyDescent="0.2">
      <c r="B169" s="2"/>
    </row>
    <row r="170" spans="1:11" x14ac:dyDescent="0.2">
      <c r="B170" s="2"/>
    </row>
    <row r="171" spans="1:11" x14ac:dyDescent="0.2">
      <c r="B171" s="2"/>
    </row>
    <row r="172" spans="1:11" x14ac:dyDescent="0.2">
      <c r="B172" s="2"/>
    </row>
    <row r="173" spans="1:11" x14ac:dyDescent="0.2">
      <c r="B173" s="2"/>
    </row>
    <row r="174" spans="1:11" x14ac:dyDescent="0.2">
      <c r="A174" s="8"/>
      <c r="B174" s="2"/>
      <c r="C174" s="2"/>
      <c r="D174" s="3"/>
      <c r="E174" s="262"/>
      <c r="K174" s="3"/>
    </row>
    <row r="175" spans="1:11" x14ac:dyDescent="0.2">
      <c r="A175" s="8"/>
      <c r="B175" s="2"/>
      <c r="C175" s="2"/>
      <c r="D175" s="3"/>
      <c r="E175" s="262"/>
      <c r="K175" s="3"/>
    </row>
    <row r="176" spans="1:11" x14ac:dyDescent="0.2">
      <c r="A176" s="8"/>
      <c r="B176" s="2"/>
      <c r="C176" s="2"/>
      <c r="D176" s="3"/>
      <c r="E176" s="262"/>
      <c r="K176" s="3"/>
    </row>
    <row r="177" spans="1:11" x14ac:dyDescent="0.2">
      <c r="A177" s="8"/>
      <c r="B177" s="2"/>
      <c r="C177" s="2"/>
      <c r="D177" s="3"/>
      <c r="E177" s="262"/>
      <c r="K177" s="3"/>
    </row>
    <row r="178" spans="1:11" x14ac:dyDescent="0.2">
      <c r="A178" s="8"/>
      <c r="B178" s="2"/>
      <c r="C178" s="2"/>
      <c r="D178" s="3"/>
      <c r="E178" s="262"/>
      <c r="K178" s="3"/>
    </row>
    <row r="179" spans="1:11" x14ac:dyDescent="0.2">
      <c r="A179" s="8"/>
      <c r="B179" s="2"/>
      <c r="C179" s="2"/>
      <c r="D179" s="3"/>
      <c r="E179" s="262"/>
      <c r="K179" s="3"/>
    </row>
    <row r="180" spans="1:11" x14ac:dyDescent="0.2">
      <c r="A180" s="8"/>
      <c r="B180" s="2"/>
      <c r="C180" s="2"/>
      <c r="D180" s="3"/>
      <c r="E180" s="262"/>
      <c r="K180" s="3"/>
    </row>
    <row r="181" spans="1:11" x14ac:dyDescent="0.2">
      <c r="A181" s="8"/>
      <c r="B181" s="2"/>
      <c r="C181" s="2"/>
      <c r="D181" s="3"/>
      <c r="E181" s="262"/>
      <c r="K181" s="3"/>
    </row>
    <row r="182" spans="1:11" x14ac:dyDescent="0.2">
      <c r="A182" s="8"/>
      <c r="B182" s="2"/>
      <c r="C182" s="2"/>
      <c r="D182" s="3"/>
      <c r="E182" s="262"/>
      <c r="K182" s="3"/>
    </row>
    <row r="183" spans="1:11" x14ac:dyDescent="0.2">
      <c r="A183" s="8"/>
      <c r="B183" s="2"/>
      <c r="C183" s="2"/>
      <c r="D183" s="3"/>
      <c r="E183" s="262"/>
      <c r="K183" s="3"/>
    </row>
    <row r="184" spans="1:11" x14ac:dyDescent="0.2">
      <c r="A184" s="8"/>
      <c r="B184" s="2"/>
      <c r="C184" s="2"/>
      <c r="D184" s="3"/>
      <c r="E184" s="262"/>
      <c r="K184" s="3"/>
    </row>
    <row r="185" spans="1:11" x14ac:dyDescent="0.2">
      <c r="A185" s="8"/>
      <c r="B185" s="2"/>
      <c r="C185" s="2"/>
      <c r="D185" s="3"/>
      <c r="E185" s="262"/>
      <c r="K185" s="3"/>
    </row>
    <row r="186" spans="1:11" x14ac:dyDescent="0.2">
      <c r="A186" s="8"/>
      <c r="B186" s="2"/>
      <c r="C186" s="2"/>
      <c r="D186" s="3"/>
      <c r="E186" s="262"/>
      <c r="K186" s="3"/>
    </row>
    <row r="187" spans="1:11" x14ac:dyDescent="0.2">
      <c r="A187" s="8"/>
      <c r="B187" s="2"/>
      <c r="C187" s="2"/>
      <c r="D187" s="3"/>
      <c r="E187" s="262"/>
      <c r="K187" s="3"/>
    </row>
    <row r="188" spans="1:11" x14ac:dyDescent="0.2">
      <c r="A188" s="8"/>
      <c r="B188" s="2"/>
      <c r="C188" s="2"/>
      <c r="D188" s="3"/>
      <c r="E188" s="262"/>
      <c r="K188" s="3"/>
    </row>
    <row r="189" spans="1:11" x14ac:dyDescent="0.2">
      <c r="A189" s="8"/>
      <c r="B189" s="2"/>
      <c r="C189" s="2"/>
      <c r="D189" s="3"/>
      <c r="E189" s="262"/>
      <c r="K189" s="3"/>
    </row>
    <row r="190" spans="1:11" x14ac:dyDescent="0.2">
      <c r="A190" s="8"/>
      <c r="B190" s="2"/>
      <c r="C190" s="2"/>
      <c r="D190" s="3"/>
      <c r="E190" s="262"/>
      <c r="K190" s="3"/>
    </row>
    <row r="191" spans="1:11" x14ac:dyDescent="0.2">
      <c r="A191" s="8"/>
      <c r="B191" s="2"/>
      <c r="C191" s="2"/>
      <c r="D191" s="3"/>
      <c r="E191" s="262"/>
      <c r="K191" s="3"/>
    </row>
    <row r="192" spans="1:11" x14ac:dyDescent="0.2">
      <c r="B192" s="2"/>
    </row>
    <row r="193" spans="2:2" x14ac:dyDescent="0.2">
      <c r="B193" s="2"/>
    </row>
    <row r="194" spans="2:2" x14ac:dyDescent="0.2">
      <c r="B194" s="2"/>
    </row>
    <row r="195" spans="2:2" x14ac:dyDescent="0.2">
      <c r="B195" s="2"/>
    </row>
    <row r="196" spans="2:2" x14ac:dyDescent="0.2">
      <c r="B196" s="2"/>
    </row>
    <row r="197" spans="2:2" x14ac:dyDescent="0.2">
      <c r="B197" s="2"/>
    </row>
    <row r="198" spans="2:2" x14ac:dyDescent="0.2">
      <c r="B198" s="2"/>
    </row>
    <row r="199" spans="2:2" x14ac:dyDescent="0.2">
      <c r="B199" s="2"/>
    </row>
    <row r="200" spans="2:2" x14ac:dyDescent="0.2">
      <c r="B200" s="2"/>
    </row>
    <row r="201" spans="2:2" x14ac:dyDescent="0.2">
      <c r="B201" s="2"/>
    </row>
    <row r="202" spans="2:2" x14ac:dyDescent="0.2">
      <c r="B202" s="2"/>
    </row>
    <row r="203" spans="2:2" x14ac:dyDescent="0.2">
      <c r="B203" s="2"/>
    </row>
    <row r="204" spans="2:2" x14ac:dyDescent="0.2">
      <c r="B204" s="2"/>
    </row>
    <row r="205" spans="2:2" x14ac:dyDescent="0.2">
      <c r="B205" s="2"/>
    </row>
    <row r="206" spans="2:2" x14ac:dyDescent="0.2">
      <c r="B206" s="2"/>
    </row>
    <row r="207" spans="2:2" x14ac:dyDescent="0.2">
      <c r="B207" s="2"/>
    </row>
    <row r="208" spans="2:2" x14ac:dyDescent="0.2">
      <c r="B208" s="2"/>
    </row>
    <row r="209" spans="2:2" x14ac:dyDescent="0.2">
      <c r="B209" s="2"/>
    </row>
    <row r="210" spans="2:2" x14ac:dyDescent="0.2">
      <c r="B210" s="2"/>
    </row>
    <row r="211" spans="2:2" x14ac:dyDescent="0.2">
      <c r="B211" s="2"/>
    </row>
    <row r="212" spans="2:2" x14ac:dyDescent="0.2">
      <c r="B212" s="2"/>
    </row>
    <row r="213" spans="2:2" x14ac:dyDescent="0.2">
      <c r="B213" s="2"/>
    </row>
    <row r="214" spans="2:2" x14ac:dyDescent="0.2">
      <c r="B214" s="2"/>
    </row>
    <row r="215" spans="2:2" x14ac:dyDescent="0.2">
      <c r="B215" s="2"/>
    </row>
    <row r="216" spans="2:2" x14ac:dyDescent="0.2">
      <c r="B216" s="2"/>
    </row>
    <row r="217" spans="2:2" x14ac:dyDescent="0.2">
      <c r="B217" s="2"/>
    </row>
    <row r="218" spans="2:2" x14ac:dyDescent="0.2">
      <c r="B218" s="2"/>
    </row>
    <row r="219" spans="2:2" x14ac:dyDescent="0.2">
      <c r="B219" s="2"/>
    </row>
    <row r="220" spans="2:2" x14ac:dyDescent="0.2">
      <c r="B220" s="2"/>
    </row>
    <row r="221" spans="2:2" x14ac:dyDescent="0.2">
      <c r="B221" s="2"/>
    </row>
    <row r="222" spans="2:2" x14ac:dyDescent="0.2">
      <c r="B222" s="2"/>
    </row>
    <row r="223" spans="2:2" x14ac:dyDescent="0.2">
      <c r="B223" s="2"/>
    </row>
    <row r="224" spans="2:2" x14ac:dyDescent="0.2">
      <c r="B224" s="2"/>
    </row>
    <row r="225" spans="2:2" x14ac:dyDescent="0.2">
      <c r="B225" s="2"/>
    </row>
    <row r="226" spans="2:2" x14ac:dyDescent="0.2">
      <c r="B226" s="2"/>
    </row>
    <row r="227" spans="2:2" x14ac:dyDescent="0.2">
      <c r="B227" s="2"/>
    </row>
    <row r="228" spans="2:2" x14ac:dyDescent="0.2">
      <c r="B228" s="2"/>
    </row>
    <row r="229" spans="2:2" x14ac:dyDescent="0.2">
      <c r="B229" s="2"/>
    </row>
    <row r="230" spans="2:2" x14ac:dyDescent="0.2">
      <c r="B230" s="2"/>
    </row>
    <row r="231" spans="2:2" x14ac:dyDescent="0.2">
      <c r="B231" s="2"/>
    </row>
    <row r="232" spans="2:2" x14ac:dyDescent="0.2">
      <c r="B232" s="2"/>
    </row>
    <row r="233" spans="2:2" x14ac:dyDescent="0.2">
      <c r="B233" s="2"/>
    </row>
    <row r="234" spans="2:2" x14ac:dyDescent="0.2">
      <c r="B234" s="2"/>
    </row>
    <row r="235" spans="2:2" x14ac:dyDescent="0.2">
      <c r="B235" s="2"/>
    </row>
    <row r="236" spans="2:2" x14ac:dyDescent="0.2">
      <c r="B236" s="2"/>
    </row>
    <row r="237" spans="2:2" x14ac:dyDescent="0.2">
      <c r="B237" s="2"/>
    </row>
    <row r="238" spans="2:2" x14ac:dyDescent="0.2">
      <c r="B238" s="2"/>
    </row>
    <row r="239" spans="2:2" x14ac:dyDescent="0.2">
      <c r="B239" s="2"/>
    </row>
    <row r="240" spans="2:2" x14ac:dyDescent="0.2">
      <c r="B240" s="2"/>
    </row>
    <row r="241" spans="2:2" x14ac:dyDescent="0.2">
      <c r="B241" s="2"/>
    </row>
    <row r="242" spans="2:2" x14ac:dyDescent="0.2">
      <c r="B242" s="2"/>
    </row>
    <row r="243" spans="2:2" x14ac:dyDescent="0.2">
      <c r="B243" s="2"/>
    </row>
    <row r="244" spans="2:2" x14ac:dyDescent="0.2">
      <c r="B244" s="2"/>
    </row>
    <row r="245" spans="2:2" x14ac:dyDescent="0.2">
      <c r="B245" s="2"/>
    </row>
    <row r="246" spans="2:2" x14ac:dyDescent="0.2">
      <c r="B246" s="2"/>
    </row>
    <row r="247" spans="2:2" x14ac:dyDescent="0.2">
      <c r="B247" s="2"/>
    </row>
    <row r="248" spans="2:2" x14ac:dyDescent="0.2">
      <c r="B248" s="2"/>
    </row>
    <row r="249" spans="2:2" x14ac:dyDescent="0.2">
      <c r="B249" s="2"/>
    </row>
    <row r="250" spans="2:2" x14ac:dyDescent="0.2">
      <c r="B250" s="2"/>
    </row>
    <row r="251" spans="2:2" x14ac:dyDescent="0.2">
      <c r="B251" s="2"/>
    </row>
    <row r="252" spans="2:2" x14ac:dyDescent="0.2">
      <c r="B252" s="2"/>
    </row>
    <row r="253" spans="2:2" x14ac:dyDescent="0.2">
      <c r="B253" s="2"/>
    </row>
    <row r="254" spans="2:2" x14ac:dyDescent="0.2">
      <c r="B254" s="2"/>
    </row>
    <row r="255" spans="2:2" x14ac:dyDescent="0.2">
      <c r="B255" s="2"/>
    </row>
    <row r="256" spans="2:2" x14ac:dyDescent="0.2">
      <c r="B256" s="2"/>
    </row>
    <row r="257" spans="2:2" x14ac:dyDescent="0.2">
      <c r="B257" s="2"/>
    </row>
    <row r="258" spans="2:2" x14ac:dyDescent="0.2">
      <c r="B258" s="2"/>
    </row>
    <row r="259" spans="2:2" x14ac:dyDescent="0.2">
      <c r="B259" s="2"/>
    </row>
    <row r="260" spans="2:2" x14ac:dyDescent="0.2">
      <c r="B260" s="2"/>
    </row>
    <row r="261" spans="2:2" x14ac:dyDescent="0.2">
      <c r="B261" s="2"/>
    </row>
    <row r="262" spans="2:2" x14ac:dyDescent="0.2">
      <c r="B262" s="2"/>
    </row>
    <row r="263" spans="2:2" x14ac:dyDescent="0.2">
      <c r="B263" s="2"/>
    </row>
    <row r="264" spans="2:2" x14ac:dyDescent="0.2">
      <c r="B264" s="2"/>
    </row>
    <row r="265" spans="2:2" x14ac:dyDescent="0.2">
      <c r="B265" s="2"/>
    </row>
    <row r="266" spans="2:2" x14ac:dyDescent="0.2">
      <c r="B266" s="2"/>
    </row>
    <row r="267" spans="2:2" x14ac:dyDescent="0.2">
      <c r="B267" s="2"/>
    </row>
    <row r="268" spans="2:2" x14ac:dyDescent="0.2">
      <c r="B268" s="2"/>
    </row>
    <row r="269" spans="2:2" x14ac:dyDescent="0.2">
      <c r="B269" s="2"/>
    </row>
    <row r="270" spans="2:2" x14ac:dyDescent="0.2">
      <c r="B270" s="2"/>
    </row>
    <row r="271" spans="2:2" x14ac:dyDescent="0.2">
      <c r="B271" s="2"/>
    </row>
    <row r="272" spans="2:2" x14ac:dyDescent="0.2">
      <c r="B272" s="2"/>
    </row>
    <row r="273" spans="2:2" x14ac:dyDescent="0.2">
      <c r="B273" s="2"/>
    </row>
    <row r="274" spans="2:2" x14ac:dyDescent="0.2">
      <c r="B274" s="2"/>
    </row>
    <row r="275" spans="2:2" x14ac:dyDescent="0.2">
      <c r="B275" s="2"/>
    </row>
    <row r="276" spans="2:2" x14ac:dyDescent="0.2">
      <c r="B276" s="2"/>
    </row>
    <row r="277" spans="2:2" x14ac:dyDescent="0.2">
      <c r="B277" s="2"/>
    </row>
    <row r="278" spans="2:2" x14ac:dyDescent="0.2">
      <c r="B278" s="2"/>
    </row>
    <row r="279" spans="2:2" x14ac:dyDescent="0.2">
      <c r="B279" s="2"/>
    </row>
    <row r="280" spans="2:2" x14ac:dyDescent="0.2">
      <c r="B280" s="2"/>
    </row>
    <row r="281" spans="2:2" x14ac:dyDescent="0.2">
      <c r="B281" s="2"/>
    </row>
    <row r="282" spans="2:2" x14ac:dyDescent="0.2">
      <c r="B282" s="2"/>
    </row>
    <row r="283" spans="2:2" x14ac:dyDescent="0.2">
      <c r="B283" s="2"/>
    </row>
    <row r="284" spans="2:2" x14ac:dyDescent="0.2">
      <c r="B284" s="2"/>
    </row>
    <row r="285" spans="2:2" x14ac:dyDescent="0.2">
      <c r="B285" s="2"/>
    </row>
    <row r="286" spans="2:2" x14ac:dyDescent="0.2">
      <c r="B286" s="2"/>
    </row>
    <row r="287" spans="2:2" x14ac:dyDescent="0.2">
      <c r="B287" s="2"/>
    </row>
    <row r="288" spans="2:2" x14ac:dyDescent="0.2">
      <c r="B288" s="2"/>
    </row>
    <row r="289" spans="2:2" x14ac:dyDescent="0.2">
      <c r="B289" s="2"/>
    </row>
    <row r="290" spans="2:2" x14ac:dyDescent="0.2">
      <c r="B290" s="2"/>
    </row>
    <row r="291" spans="2:2" x14ac:dyDescent="0.2">
      <c r="B291" s="2"/>
    </row>
    <row r="292" spans="2:2" x14ac:dyDescent="0.2">
      <c r="B292" s="2"/>
    </row>
    <row r="293" spans="2:2" x14ac:dyDescent="0.2">
      <c r="B293" s="2"/>
    </row>
    <row r="294" spans="2:2" x14ac:dyDescent="0.2">
      <c r="B294" s="2"/>
    </row>
    <row r="295" spans="2:2" x14ac:dyDescent="0.2">
      <c r="B295" s="2"/>
    </row>
    <row r="296" spans="2:2" x14ac:dyDescent="0.2">
      <c r="B296" s="2"/>
    </row>
    <row r="297" spans="2:2" x14ac:dyDescent="0.2">
      <c r="B297" s="2"/>
    </row>
    <row r="298" spans="2:2" x14ac:dyDescent="0.2">
      <c r="B298" s="2"/>
    </row>
    <row r="299" spans="2:2" x14ac:dyDescent="0.2">
      <c r="B299" s="2"/>
    </row>
    <row r="300" spans="2:2" x14ac:dyDescent="0.2">
      <c r="B300" s="2"/>
    </row>
    <row r="301" spans="2:2" x14ac:dyDescent="0.2">
      <c r="B301" s="2"/>
    </row>
    <row r="302" spans="2:2" x14ac:dyDescent="0.2">
      <c r="B302" s="2"/>
    </row>
    <row r="303" spans="2:2" x14ac:dyDescent="0.2">
      <c r="B303" s="2"/>
    </row>
    <row r="304" spans="2:2" x14ac:dyDescent="0.2">
      <c r="B304" s="2"/>
    </row>
    <row r="305" spans="2:2" x14ac:dyDescent="0.2">
      <c r="B305" s="2"/>
    </row>
    <row r="306" spans="2:2" x14ac:dyDescent="0.2">
      <c r="B306" s="2"/>
    </row>
    <row r="307" spans="2:2" x14ac:dyDescent="0.2">
      <c r="B307" s="2"/>
    </row>
    <row r="308" spans="2:2" x14ac:dyDescent="0.2">
      <c r="B308" s="2"/>
    </row>
    <row r="309" spans="2:2" x14ac:dyDescent="0.2">
      <c r="B309" s="2"/>
    </row>
    <row r="310" spans="2:2" x14ac:dyDescent="0.2">
      <c r="B310" s="2"/>
    </row>
    <row r="311" spans="2:2" x14ac:dyDescent="0.2">
      <c r="B311" s="2"/>
    </row>
    <row r="312" spans="2:2" x14ac:dyDescent="0.2">
      <c r="B312" s="2"/>
    </row>
    <row r="313" spans="2:2" x14ac:dyDescent="0.2">
      <c r="B313" s="2"/>
    </row>
    <row r="314" spans="2:2" x14ac:dyDescent="0.2">
      <c r="B314" s="2"/>
    </row>
    <row r="315" spans="2:2" x14ac:dyDescent="0.2">
      <c r="B315" s="2"/>
    </row>
    <row r="316" spans="2:2" x14ac:dyDescent="0.2">
      <c r="B316" s="2"/>
    </row>
    <row r="317" spans="2:2" x14ac:dyDescent="0.2">
      <c r="B317" s="2"/>
    </row>
    <row r="318" spans="2:2" x14ac:dyDescent="0.2">
      <c r="B318" s="2"/>
    </row>
    <row r="319" spans="2:2" x14ac:dyDescent="0.2">
      <c r="B319" s="2"/>
    </row>
    <row r="320" spans="2:2" x14ac:dyDescent="0.2">
      <c r="B320" s="2"/>
    </row>
    <row r="321" spans="2:2" x14ac:dyDescent="0.2">
      <c r="B321" s="2"/>
    </row>
    <row r="322" spans="2:2" x14ac:dyDescent="0.2">
      <c r="B322" s="2"/>
    </row>
    <row r="323" spans="2:2" x14ac:dyDescent="0.2">
      <c r="B323" s="2"/>
    </row>
    <row r="324" spans="2:2" x14ac:dyDescent="0.2">
      <c r="B324" s="2"/>
    </row>
    <row r="325" spans="2:2" x14ac:dyDescent="0.2">
      <c r="B325" s="2"/>
    </row>
    <row r="326" spans="2:2" x14ac:dyDescent="0.2">
      <c r="B326" s="2"/>
    </row>
    <row r="327" spans="2:2" x14ac:dyDescent="0.2">
      <c r="B327" s="2"/>
    </row>
    <row r="328" spans="2:2" x14ac:dyDescent="0.2">
      <c r="B328" s="2"/>
    </row>
    <row r="329" spans="2:2" x14ac:dyDescent="0.2">
      <c r="B329" s="2"/>
    </row>
    <row r="330" spans="2:2" x14ac:dyDescent="0.2">
      <c r="B330" s="2"/>
    </row>
    <row r="331" spans="2:2" x14ac:dyDescent="0.2">
      <c r="B331" s="2"/>
    </row>
    <row r="332" spans="2:2" x14ac:dyDescent="0.2">
      <c r="B332" s="2"/>
    </row>
    <row r="333" spans="2:2" x14ac:dyDescent="0.2">
      <c r="B333" s="2"/>
    </row>
    <row r="334" spans="2:2" x14ac:dyDescent="0.2">
      <c r="B334" s="2"/>
    </row>
    <row r="335" spans="2:2" x14ac:dyDescent="0.2">
      <c r="B335" s="2"/>
    </row>
    <row r="336" spans="2:2" x14ac:dyDescent="0.2">
      <c r="B336" s="2"/>
    </row>
    <row r="337" spans="2:2" x14ac:dyDescent="0.2">
      <c r="B337" s="2"/>
    </row>
    <row r="338" spans="2:2" x14ac:dyDescent="0.2">
      <c r="B338" s="2"/>
    </row>
    <row r="339" spans="2:2" x14ac:dyDescent="0.2">
      <c r="B339" s="2"/>
    </row>
    <row r="340" spans="2:2" x14ac:dyDescent="0.2">
      <c r="B340" s="2"/>
    </row>
    <row r="341" spans="2:2" x14ac:dyDescent="0.2">
      <c r="B341" s="2"/>
    </row>
    <row r="342" spans="2:2" x14ac:dyDescent="0.2">
      <c r="B342" s="2"/>
    </row>
    <row r="343" spans="2:2" x14ac:dyDescent="0.2">
      <c r="B343" s="2"/>
    </row>
    <row r="344" spans="2:2" x14ac:dyDescent="0.2">
      <c r="B344" s="2"/>
    </row>
    <row r="345" spans="2:2" x14ac:dyDescent="0.2">
      <c r="B345" s="2"/>
    </row>
    <row r="346" spans="2:2" x14ac:dyDescent="0.2">
      <c r="B346" s="2"/>
    </row>
    <row r="347" spans="2:2" x14ac:dyDescent="0.2">
      <c r="B347" s="2"/>
    </row>
    <row r="348" spans="2:2" x14ac:dyDescent="0.2">
      <c r="B348" s="2"/>
    </row>
    <row r="349" spans="2:2" x14ac:dyDescent="0.2">
      <c r="B349" s="2"/>
    </row>
    <row r="350" spans="2:2" x14ac:dyDescent="0.2">
      <c r="B350" s="2"/>
    </row>
    <row r="351" spans="2:2" x14ac:dyDescent="0.2">
      <c r="B351" s="2"/>
    </row>
    <row r="352" spans="2:2" x14ac:dyDescent="0.2">
      <c r="B352" s="2"/>
    </row>
    <row r="353" spans="2:2" x14ac:dyDescent="0.2">
      <c r="B353" s="2"/>
    </row>
    <row r="354" spans="2:2" x14ac:dyDescent="0.2">
      <c r="B354" s="2"/>
    </row>
    <row r="355" spans="2:2" x14ac:dyDescent="0.2">
      <c r="B355" s="2"/>
    </row>
    <row r="356" spans="2:2" x14ac:dyDescent="0.2">
      <c r="B356" s="2"/>
    </row>
    <row r="357" spans="2:2" x14ac:dyDescent="0.2">
      <c r="B357" s="2"/>
    </row>
    <row r="358" spans="2:2" x14ac:dyDescent="0.2">
      <c r="B358" s="2"/>
    </row>
    <row r="359" spans="2:2" x14ac:dyDescent="0.2">
      <c r="B359" s="2"/>
    </row>
    <row r="360" spans="2:2" x14ac:dyDescent="0.2">
      <c r="B360" s="2"/>
    </row>
    <row r="361" spans="2:2" x14ac:dyDescent="0.2">
      <c r="B361" s="2"/>
    </row>
    <row r="362" spans="2:2" x14ac:dyDescent="0.2">
      <c r="B362" s="2"/>
    </row>
    <row r="363" spans="2:2" x14ac:dyDescent="0.2">
      <c r="B363" s="2"/>
    </row>
    <row r="364" spans="2:2" x14ac:dyDescent="0.2">
      <c r="B364" s="2"/>
    </row>
    <row r="365" spans="2:2" x14ac:dyDescent="0.2">
      <c r="B365" s="2"/>
    </row>
    <row r="366" spans="2:2" x14ac:dyDescent="0.2">
      <c r="B366" s="2"/>
    </row>
    <row r="367" spans="2:2" x14ac:dyDescent="0.2">
      <c r="B367" s="2"/>
    </row>
    <row r="368" spans="2:2" x14ac:dyDescent="0.2">
      <c r="B368" s="2"/>
    </row>
    <row r="369" spans="2:2" x14ac:dyDescent="0.2">
      <c r="B369" s="2"/>
    </row>
    <row r="370" spans="2:2" x14ac:dyDescent="0.2">
      <c r="B370" s="2"/>
    </row>
    <row r="371" spans="2:2" x14ac:dyDescent="0.2">
      <c r="B371" s="2"/>
    </row>
    <row r="372" spans="2:2" x14ac:dyDescent="0.2">
      <c r="B372" s="2"/>
    </row>
    <row r="373" spans="2:2" x14ac:dyDescent="0.2">
      <c r="B373" s="2"/>
    </row>
    <row r="374" spans="2:2" x14ac:dyDescent="0.2">
      <c r="B374" s="2"/>
    </row>
    <row r="375" spans="2:2" x14ac:dyDescent="0.2">
      <c r="B375" s="2"/>
    </row>
    <row r="376" spans="2:2" x14ac:dyDescent="0.2">
      <c r="B376" s="2"/>
    </row>
    <row r="377" spans="2:2" x14ac:dyDescent="0.2">
      <c r="B377" s="2"/>
    </row>
    <row r="378" spans="2:2" x14ac:dyDescent="0.2">
      <c r="B378" s="2"/>
    </row>
    <row r="379" spans="2:2" x14ac:dyDescent="0.2">
      <c r="B379" s="2"/>
    </row>
    <row r="380" spans="2:2" x14ac:dyDescent="0.2">
      <c r="B380" s="2"/>
    </row>
    <row r="381" spans="2:2" x14ac:dyDescent="0.2">
      <c r="B381" s="2"/>
    </row>
    <row r="382" spans="2:2" x14ac:dyDescent="0.2">
      <c r="B382" s="2"/>
    </row>
    <row r="383" spans="2:2" x14ac:dyDescent="0.2">
      <c r="B383" s="2"/>
    </row>
    <row r="384" spans="2:2" x14ac:dyDescent="0.2">
      <c r="B384" s="2"/>
    </row>
    <row r="385" spans="2:2" x14ac:dyDescent="0.2">
      <c r="B385" s="2"/>
    </row>
    <row r="386" spans="2:2" x14ac:dyDescent="0.2">
      <c r="B386" s="2"/>
    </row>
    <row r="387" spans="2:2" x14ac:dyDescent="0.2">
      <c r="B387" s="2"/>
    </row>
    <row r="388" spans="2:2" x14ac:dyDescent="0.2">
      <c r="B388" s="2"/>
    </row>
    <row r="389" spans="2:2" x14ac:dyDescent="0.2">
      <c r="B389" s="2"/>
    </row>
    <row r="390" spans="2:2" x14ac:dyDescent="0.2">
      <c r="B390" s="2"/>
    </row>
    <row r="391" spans="2:2" x14ac:dyDescent="0.2">
      <c r="B391" s="2"/>
    </row>
    <row r="392" spans="2:2" x14ac:dyDescent="0.2">
      <c r="B392" s="2"/>
    </row>
    <row r="393" spans="2:2" x14ac:dyDescent="0.2">
      <c r="B393" s="2"/>
    </row>
    <row r="394" spans="2:2" x14ac:dyDescent="0.2">
      <c r="B394" s="2"/>
    </row>
    <row r="395" spans="2:2" x14ac:dyDescent="0.2">
      <c r="B395" s="2"/>
    </row>
    <row r="396" spans="2:2" x14ac:dyDescent="0.2">
      <c r="B396" s="2"/>
    </row>
    <row r="397" spans="2:2" x14ac:dyDescent="0.2">
      <c r="B397" s="2"/>
    </row>
    <row r="398" spans="2:2" x14ac:dyDescent="0.2">
      <c r="B398" s="2"/>
    </row>
    <row r="399" spans="2:2" x14ac:dyDescent="0.2">
      <c r="B399" s="2"/>
    </row>
    <row r="400" spans="2:2" x14ac:dyDescent="0.2">
      <c r="B400" s="2"/>
    </row>
    <row r="401" spans="2:2" x14ac:dyDescent="0.2">
      <c r="B401" s="2"/>
    </row>
    <row r="402" spans="2:2" x14ac:dyDescent="0.2">
      <c r="B402" s="2"/>
    </row>
    <row r="403" spans="2:2" x14ac:dyDescent="0.2">
      <c r="B403" s="2"/>
    </row>
    <row r="404" spans="2:2" x14ac:dyDescent="0.2">
      <c r="B404" s="2"/>
    </row>
    <row r="405" spans="2:2" x14ac:dyDescent="0.2">
      <c r="B405" s="2"/>
    </row>
    <row r="406" spans="2:2" x14ac:dyDescent="0.2">
      <c r="B406" s="2"/>
    </row>
    <row r="407" spans="2:2" x14ac:dyDescent="0.2">
      <c r="B407" s="2"/>
    </row>
    <row r="408" spans="2:2" x14ac:dyDescent="0.2">
      <c r="B408" s="2"/>
    </row>
    <row r="409" spans="2:2" x14ac:dyDescent="0.2">
      <c r="B409" s="2"/>
    </row>
    <row r="410" spans="2:2" x14ac:dyDescent="0.2">
      <c r="B410" s="2"/>
    </row>
  </sheetData>
  <mergeCells count="19">
    <mergeCell ref="K1:O1"/>
    <mergeCell ref="A1:A2"/>
    <mergeCell ref="B1:B2"/>
    <mergeCell ref="C1:C2"/>
    <mergeCell ref="D1:J1"/>
    <mergeCell ref="A77:C77"/>
    <mergeCell ref="A78:G78"/>
    <mergeCell ref="A3:C3"/>
    <mergeCell ref="A7:C7"/>
    <mergeCell ref="A14:C14"/>
    <mergeCell ref="A36:C36"/>
    <mergeCell ref="A65:C65"/>
    <mergeCell ref="A70:C70"/>
    <mergeCell ref="D70:O70"/>
    <mergeCell ref="D3:O3"/>
    <mergeCell ref="D7:O7"/>
    <mergeCell ref="D14:O14"/>
    <mergeCell ref="D36:O36"/>
    <mergeCell ref="D65:O65"/>
  </mergeCells>
  <pageMargins left="7.874015748031496E-2" right="7.874015748031496E-2" top="0.59055118110236227" bottom="0.59055118110236227" header="0.31496062992125984" footer="0.31496062992125984"/>
  <pageSetup paperSize="9" orientation="landscape" r:id="rId1"/>
  <headerFooter>
    <oddHeader>&amp;C&amp;"Arial,Gras"&amp;UANNEXE 9.b&amp;U : Analyse financière des établissements sous DAF - Evolution  / 2016</oddHeader>
    <oddFooter>&amp;C&amp;8Soins de suite et de réadaptation (SSR) - Bilan PMSI 2017</oddFooter>
  </headerFooter>
  <rowBreaks count="2" manualBreakCount="2">
    <brk id="35" max="16383" man="1"/>
    <brk id="69" max="16383"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sheetPr>
  <dimension ref="A1:S17"/>
  <sheetViews>
    <sheetView workbookViewId="0">
      <selection activeCell="V72" sqref="V72"/>
    </sheetView>
  </sheetViews>
  <sheetFormatPr baseColWidth="10" defaultRowHeight="12.75" x14ac:dyDescent="0.2"/>
  <cols>
    <col min="1" max="1" width="4.140625" customWidth="1"/>
    <col min="2" max="2" width="9.28515625" customWidth="1"/>
    <col min="3" max="3" width="24.140625" customWidth="1"/>
    <col min="4" max="5" width="9.85546875" customWidth="1"/>
    <col min="6" max="6" width="8.42578125" customWidth="1"/>
    <col min="7" max="7" width="9.85546875" customWidth="1"/>
    <col min="8" max="8" width="10.7109375" customWidth="1"/>
    <col min="9" max="9" width="9.85546875" customWidth="1"/>
    <col min="10" max="10" width="11" customWidth="1"/>
    <col min="11" max="11" width="7.7109375" customWidth="1"/>
    <col min="12" max="12" width="8" customWidth="1"/>
    <col min="13" max="13" width="11.7109375" customWidth="1"/>
    <col min="14" max="14" width="9.85546875" customWidth="1"/>
    <col min="18" max="19" width="0" hidden="1" customWidth="1"/>
  </cols>
  <sheetData>
    <row r="1" spans="1:19" s="308" customFormat="1" ht="20.25" customHeight="1" x14ac:dyDescent="0.2">
      <c r="A1" s="844" t="s">
        <v>112</v>
      </c>
      <c r="B1" s="845" t="s">
        <v>113</v>
      </c>
      <c r="C1" s="846" t="s">
        <v>114</v>
      </c>
      <c r="D1" s="839" t="s">
        <v>545</v>
      </c>
      <c r="E1" s="840"/>
      <c r="F1" s="840"/>
      <c r="G1" s="840"/>
      <c r="H1" s="840"/>
      <c r="I1" s="840"/>
      <c r="J1" s="832" t="s">
        <v>553</v>
      </c>
      <c r="K1" s="833"/>
      <c r="L1" s="833"/>
      <c r="M1" s="833"/>
      <c r="N1" s="834"/>
    </row>
    <row r="2" spans="1:19" ht="56.25" x14ac:dyDescent="0.2">
      <c r="A2" s="735"/>
      <c r="B2" s="735"/>
      <c r="C2" s="735"/>
      <c r="D2" s="499" t="s">
        <v>564</v>
      </c>
      <c r="E2" s="498" t="s">
        <v>548</v>
      </c>
      <c r="F2" s="498" t="s">
        <v>549</v>
      </c>
      <c r="G2" s="515" t="s">
        <v>550</v>
      </c>
      <c r="H2" s="636" t="s">
        <v>551</v>
      </c>
      <c r="I2" s="567" t="s">
        <v>552</v>
      </c>
      <c r="J2" s="500" t="s">
        <v>564</v>
      </c>
      <c r="K2" s="501" t="s">
        <v>548</v>
      </c>
      <c r="L2" s="563" t="s">
        <v>549</v>
      </c>
      <c r="M2" s="565" t="s">
        <v>551</v>
      </c>
      <c r="N2" s="568" t="s">
        <v>552</v>
      </c>
      <c r="R2" s="20" t="s">
        <v>570</v>
      </c>
      <c r="S2" s="20" t="s">
        <v>571</v>
      </c>
    </row>
    <row r="3" spans="1:19" x14ac:dyDescent="0.2">
      <c r="A3" s="29" t="s">
        <v>21</v>
      </c>
      <c r="B3" s="29" t="s">
        <v>30</v>
      </c>
      <c r="C3" s="29" t="s">
        <v>31</v>
      </c>
      <c r="D3" s="502">
        <v>1933643</v>
      </c>
      <c r="E3" s="503">
        <v>402</v>
      </c>
      <c r="F3" s="504">
        <v>0</v>
      </c>
      <c r="G3" s="519">
        <v>119469</v>
      </c>
      <c r="H3" s="637">
        <f>D3+E3+F3+G3</f>
        <v>2053514</v>
      </c>
      <c r="I3" s="640">
        <f>H3/R3</f>
        <v>90.582884869872075</v>
      </c>
      <c r="J3" s="627">
        <v>2132445</v>
      </c>
      <c r="K3" s="627">
        <v>0</v>
      </c>
      <c r="L3" s="628">
        <v>0</v>
      </c>
      <c r="M3" s="629">
        <f>J3+K3+L3</f>
        <v>2132445</v>
      </c>
      <c r="N3" s="630">
        <f>M3/S3</f>
        <v>93.651515151515156</v>
      </c>
      <c r="R3" s="308">
        <v>22670</v>
      </c>
      <c r="S3" s="308">
        <v>22770</v>
      </c>
    </row>
    <row r="4" spans="1:19" x14ac:dyDescent="0.2">
      <c r="A4" s="307" t="s">
        <v>21</v>
      </c>
      <c r="B4" s="53" t="s">
        <v>40</v>
      </c>
      <c r="C4" s="229" t="s">
        <v>367</v>
      </c>
      <c r="D4" s="502">
        <v>5962641</v>
      </c>
      <c r="E4" s="509">
        <v>10481</v>
      </c>
      <c r="F4" s="504">
        <v>0</v>
      </c>
      <c r="G4" s="517">
        <v>364277</v>
      </c>
      <c r="H4" s="637">
        <f t="shared" ref="H4:H9" si="0">D4+E4+F4+G4</f>
        <v>6337399</v>
      </c>
      <c r="I4" s="640">
        <f t="shared" ref="I4:I10" si="1">H4/R4</f>
        <v>137.25929696129606</v>
      </c>
      <c r="J4" s="627">
        <v>6315502</v>
      </c>
      <c r="K4" s="631">
        <v>0</v>
      </c>
      <c r="L4" s="628">
        <v>0</v>
      </c>
      <c r="M4" s="629">
        <f t="shared" ref="M4:M9" si="2">J4+K4+L4</f>
        <v>6315502</v>
      </c>
      <c r="N4" s="630">
        <f t="shared" ref="N4:N10" si="3">M4/S4</f>
        <v>136.23033283720528</v>
      </c>
      <c r="R4" s="308">
        <v>46171</v>
      </c>
      <c r="S4" s="308">
        <v>46359</v>
      </c>
    </row>
    <row r="5" spans="1:19" s="308" customFormat="1" x14ac:dyDescent="0.2">
      <c r="A5" s="307" t="s">
        <v>26</v>
      </c>
      <c r="B5" s="53" t="s">
        <v>35</v>
      </c>
      <c r="C5" s="53" t="s">
        <v>236</v>
      </c>
      <c r="D5" s="502">
        <v>5168146</v>
      </c>
      <c r="E5" s="503">
        <v>16667</v>
      </c>
      <c r="F5" s="504">
        <v>0</v>
      </c>
      <c r="G5" s="519">
        <v>289659</v>
      </c>
      <c r="H5" s="637">
        <f t="shared" si="0"/>
        <v>5474472</v>
      </c>
      <c r="I5" s="640">
        <f t="shared" si="1"/>
        <v>123.49083034445422</v>
      </c>
      <c r="J5" s="627">
        <v>5483419</v>
      </c>
      <c r="K5" s="627">
        <v>0</v>
      </c>
      <c r="L5" s="628">
        <v>0</v>
      </c>
      <c r="M5" s="629">
        <f t="shared" si="2"/>
        <v>5483419</v>
      </c>
      <c r="N5" s="630">
        <f t="shared" si="3"/>
        <v>123.99473124844538</v>
      </c>
      <c r="R5" s="308">
        <v>44331</v>
      </c>
      <c r="S5" s="308">
        <v>44223</v>
      </c>
    </row>
    <row r="6" spans="1:19" s="308" customFormat="1" x14ac:dyDescent="0.2">
      <c r="A6" s="307" t="s">
        <v>26</v>
      </c>
      <c r="B6" s="53" t="s">
        <v>44</v>
      </c>
      <c r="C6" s="53" t="s">
        <v>174</v>
      </c>
      <c r="D6" s="502">
        <v>9173262</v>
      </c>
      <c r="E6" s="505">
        <v>16259</v>
      </c>
      <c r="F6" s="504">
        <v>0</v>
      </c>
      <c r="G6" s="517">
        <v>539079</v>
      </c>
      <c r="H6" s="637">
        <f t="shared" si="0"/>
        <v>9728600</v>
      </c>
      <c r="I6" s="640">
        <f t="shared" si="1"/>
        <v>145.88888055784659</v>
      </c>
      <c r="J6" s="627">
        <v>9427774</v>
      </c>
      <c r="K6" s="631">
        <v>0</v>
      </c>
      <c r="L6" s="628">
        <v>0</v>
      </c>
      <c r="M6" s="629">
        <f t="shared" si="2"/>
        <v>9427774</v>
      </c>
      <c r="N6" s="630">
        <f t="shared" si="3"/>
        <v>135.43122692600519</v>
      </c>
      <c r="R6" s="308">
        <v>66685</v>
      </c>
      <c r="S6" s="308">
        <v>69613</v>
      </c>
    </row>
    <row r="7" spans="1:19" s="308" customFormat="1" x14ac:dyDescent="0.2">
      <c r="A7" s="307" t="s">
        <v>53</v>
      </c>
      <c r="B7" s="53" t="s">
        <v>64</v>
      </c>
      <c r="C7" s="53" t="s">
        <v>65</v>
      </c>
      <c r="D7" s="502">
        <v>3482794</v>
      </c>
      <c r="E7" s="503">
        <v>5089</v>
      </c>
      <c r="F7" s="504">
        <v>0</v>
      </c>
      <c r="G7" s="519">
        <v>212426</v>
      </c>
      <c r="H7" s="637">
        <f t="shared" si="0"/>
        <v>3700309</v>
      </c>
      <c r="I7" s="640">
        <f t="shared" si="1"/>
        <v>116.35094173505644</v>
      </c>
      <c r="J7" s="627">
        <v>3701997</v>
      </c>
      <c r="K7" s="627">
        <v>0</v>
      </c>
      <c r="L7" s="628">
        <v>0</v>
      </c>
      <c r="M7" s="629">
        <f t="shared" si="2"/>
        <v>3701997</v>
      </c>
      <c r="N7" s="630">
        <f t="shared" si="3"/>
        <v>116.62036920362904</v>
      </c>
      <c r="R7" s="308">
        <v>31803</v>
      </c>
      <c r="S7" s="308">
        <v>31744</v>
      </c>
    </row>
    <row r="8" spans="1:19" s="308" customFormat="1" x14ac:dyDescent="0.2">
      <c r="A8" s="307" t="s">
        <v>53</v>
      </c>
      <c r="B8" s="53" t="s">
        <v>82</v>
      </c>
      <c r="C8" s="53" t="s">
        <v>83</v>
      </c>
      <c r="D8" s="502">
        <v>1401298</v>
      </c>
      <c r="E8" s="505">
        <v>0</v>
      </c>
      <c r="F8" s="504">
        <v>0</v>
      </c>
      <c r="G8" s="517">
        <v>93258</v>
      </c>
      <c r="H8" s="637">
        <f t="shared" si="0"/>
        <v>1494556</v>
      </c>
      <c r="I8" s="640">
        <f t="shared" si="1"/>
        <v>116.60731840524303</v>
      </c>
      <c r="J8" s="627">
        <v>1514055</v>
      </c>
      <c r="K8" s="627">
        <v>0</v>
      </c>
      <c r="L8" s="628">
        <v>0</v>
      </c>
      <c r="M8" s="629">
        <f t="shared" si="2"/>
        <v>1514055</v>
      </c>
      <c r="N8" s="630">
        <f t="shared" si="3"/>
        <v>118.25783019604781</v>
      </c>
      <c r="R8" s="308">
        <v>12817</v>
      </c>
      <c r="S8" s="308">
        <v>12803</v>
      </c>
    </row>
    <row r="9" spans="1:19" s="308" customFormat="1" ht="13.5" thickBot="1" x14ac:dyDescent="0.25">
      <c r="A9" s="566" t="s">
        <v>5</v>
      </c>
      <c r="B9" s="55" t="s">
        <v>13</v>
      </c>
      <c r="C9" s="55" t="s">
        <v>191</v>
      </c>
      <c r="D9" s="506">
        <v>4089509</v>
      </c>
      <c r="E9" s="507">
        <v>0</v>
      </c>
      <c r="F9" s="508">
        <v>0</v>
      </c>
      <c r="G9" s="518">
        <v>262644</v>
      </c>
      <c r="H9" s="638">
        <f t="shared" si="0"/>
        <v>4352153</v>
      </c>
      <c r="I9" s="640">
        <f t="shared" si="1"/>
        <v>103.62762512500595</v>
      </c>
      <c r="J9" s="632">
        <v>4241543</v>
      </c>
      <c r="K9" s="632">
        <v>0</v>
      </c>
      <c r="L9" s="633">
        <v>0</v>
      </c>
      <c r="M9" s="634">
        <f t="shared" si="2"/>
        <v>4241543</v>
      </c>
      <c r="N9" s="635">
        <f t="shared" si="3"/>
        <v>101.10948748510131</v>
      </c>
      <c r="R9" s="308">
        <v>41998</v>
      </c>
      <c r="S9" s="308">
        <v>41950</v>
      </c>
    </row>
    <row r="10" spans="1:19" s="20" customFormat="1" ht="13.5" thickTop="1" x14ac:dyDescent="0.2">
      <c r="A10" s="841" t="s">
        <v>121</v>
      </c>
      <c r="B10" s="842"/>
      <c r="C10" s="842"/>
      <c r="D10" s="573">
        <f>SUM(D3:D9)</f>
        <v>31211293</v>
      </c>
      <c r="E10" s="573">
        <f t="shared" ref="E10:M10" si="4">SUM(E3:E9)</f>
        <v>48898</v>
      </c>
      <c r="F10" s="573">
        <f t="shared" si="4"/>
        <v>0</v>
      </c>
      <c r="G10" s="574">
        <f t="shared" si="4"/>
        <v>1880812</v>
      </c>
      <c r="H10" s="639">
        <f t="shared" si="4"/>
        <v>33141003</v>
      </c>
      <c r="I10" s="575">
        <f t="shared" si="1"/>
        <v>124.3681508584295</v>
      </c>
      <c r="J10" s="569">
        <f t="shared" si="4"/>
        <v>32816735</v>
      </c>
      <c r="K10" s="569">
        <f t="shared" si="4"/>
        <v>0</v>
      </c>
      <c r="L10" s="570">
        <f t="shared" si="4"/>
        <v>0</v>
      </c>
      <c r="M10" s="571">
        <f t="shared" si="4"/>
        <v>32816735</v>
      </c>
      <c r="N10" s="572">
        <f t="shared" si="3"/>
        <v>121.78613310967781</v>
      </c>
      <c r="R10" s="20">
        <f>SUM(R3:R9)</f>
        <v>266475</v>
      </c>
      <c r="S10" s="20">
        <f>SUM(S3:S9)</f>
        <v>269462</v>
      </c>
    </row>
    <row r="11" spans="1:19" ht="24.75" customHeight="1" x14ac:dyDescent="0.2">
      <c r="A11" s="843" t="s">
        <v>375</v>
      </c>
      <c r="B11" s="747"/>
      <c r="C11" s="747"/>
      <c r="D11" s="747"/>
      <c r="E11" s="747"/>
      <c r="F11" s="747"/>
    </row>
    <row r="12" spans="1:19" x14ac:dyDescent="0.2">
      <c r="A12" s="264"/>
      <c r="B12" s="308"/>
      <c r="C12" s="308"/>
      <c r="D12" s="3"/>
      <c r="E12" s="1"/>
      <c r="F12" s="263"/>
    </row>
    <row r="13" spans="1:19" x14ac:dyDescent="0.2">
      <c r="A13" s="265" t="s">
        <v>353</v>
      </c>
      <c r="B13" s="2"/>
      <c r="C13" s="2"/>
      <c r="D13" s="3"/>
      <c r="E13" s="1"/>
      <c r="F13" s="263"/>
    </row>
    <row r="15" spans="1:19" x14ac:dyDescent="0.2">
      <c r="A15" s="180"/>
    </row>
    <row r="17" spans="6:6" x14ac:dyDescent="0.2">
      <c r="F17" s="215"/>
    </row>
  </sheetData>
  <mergeCells count="7">
    <mergeCell ref="J1:N1"/>
    <mergeCell ref="A10:C10"/>
    <mergeCell ref="A11:F11"/>
    <mergeCell ref="A1:A2"/>
    <mergeCell ref="B1:B2"/>
    <mergeCell ref="C1:C2"/>
    <mergeCell ref="D1:I1"/>
  </mergeCells>
  <pageMargins left="0.19685039370078741" right="0.19685039370078741" top="0.59055118110236227" bottom="0.59055118110236227" header="0.31496062992125984" footer="0.31496062992125984"/>
  <pageSetup paperSize="9" orientation="landscape" r:id="rId1"/>
  <headerFooter>
    <oddHeader>&amp;C&amp;"Arial,Gras"&amp;12&amp;UANNEXE 9.c&amp;U : Analyse financière des établissements OQN - Evolution  / 2016</oddHeader>
    <oddFooter>&amp;C&amp;8Soins de suite et de réadaptation (SSR) - Bilan PMSI 2017</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sheetPr>
  <dimension ref="A1:H94"/>
  <sheetViews>
    <sheetView tabSelected="1" zoomScaleNormal="100" workbookViewId="0">
      <selection activeCell="Q53" sqref="Q53"/>
    </sheetView>
  </sheetViews>
  <sheetFormatPr baseColWidth="10" defaultColWidth="9.140625" defaultRowHeight="11.25" x14ac:dyDescent="0.2"/>
  <cols>
    <col min="1" max="1" width="3.140625" style="225" customWidth="1"/>
    <col min="2" max="2" width="8.7109375" style="225" customWidth="1"/>
    <col min="3" max="3" width="34.42578125" style="225" customWidth="1"/>
    <col min="4" max="4" width="15.85546875" style="416" customWidth="1"/>
    <col min="5" max="6" width="19.28515625" style="416" customWidth="1"/>
    <col min="7" max="238" width="9.140625" style="225"/>
    <col min="239" max="239" width="3.140625" style="225" customWidth="1"/>
    <col min="240" max="240" width="8.7109375" style="225" customWidth="1"/>
    <col min="241" max="241" width="41.42578125" style="225" bestFit="1" customWidth="1"/>
    <col min="242" max="247" width="13.85546875" style="225" customWidth="1"/>
    <col min="248" max="494" width="9.140625" style="225"/>
    <col min="495" max="495" width="3.140625" style="225" customWidth="1"/>
    <col min="496" max="496" width="8.7109375" style="225" customWidth="1"/>
    <col min="497" max="497" width="41.42578125" style="225" bestFit="1" customWidth="1"/>
    <col min="498" max="503" width="13.85546875" style="225" customWidth="1"/>
    <col min="504" max="750" width="9.140625" style="225"/>
    <col min="751" max="751" width="3.140625" style="225" customWidth="1"/>
    <col min="752" max="752" width="8.7109375" style="225" customWidth="1"/>
    <col min="753" max="753" width="41.42578125" style="225" bestFit="1" customWidth="1"/>
    <col min="754" max="759" width="13.85546875" style="225" customWidth="1"/>
    <col min="760" max="1006" width="9.140625" style="225"/>
    <col min="1007" max="1007" width="3.140625" style="225" customWidth="1"/>
    <col min="1008" max="1008" width="8.7109375" style="225" customWidth="1"/>
    <col min="1009" max="1009" width="41.42578125" style="225" bestFit="1" customWidth="1"/>
    <col min="1010" max="1015" width="13.85546875" style="225" customWidth="1"/>
    <col min="1016" max="1262" width="9.140625" style="225"/>
    <col min="1263" max="1263" width="3.140625" style="225" customWidth="1"/>
    <col min="1264" max="1264" width="8.7109375" style="225" customWidth="1"/>
    <col min="1265" max="1265" width="41.42578125" style="225" bestFit="1" customWidth="1"/>
    <col min="1266" max="1271" width="13.85546875" style="225" customWidth="1"/>
    <col min="1272" max="1518" width="9.140625" style="225"/>
    <col min="1519" max="1519" width="3.140625" style="225" customWidth="1"/>
    <col min="1520" max="1520" width="8.7109375" style="225" customWidth="1"/>
    <col min="1521" max="1521" width="41.42578125" style="225" bestFit="1" customWidth="1"/>
    <col min="1522" max="1527" width="13.85546875" style="225" customWidth="1"/>
    <col min="1528" max="1774" width="9.140625" style="225"/>
    <col min="1775" max="1775" width="3.140625" style="225" customWidth="1"/>
    <col min="1776" max="1776" width="8.7109375" style="225" customWidth="1"/>
    <col min="1777" max="1777" width="41.42578125" style="225" bestFit="1" customWidth="1"/>
    <col min="1778" max="1783" width="13.85546875" style="225" customWidth="1"/>
    <col min="1784" max="2030" width="9.140625" style="225"/>
    <col min="2031" max="2031" width="3.140625" style="225" customWidth="1"/>
    <col min="2032" max="2032" width="8.7109375" style="225" customWidth="1"/>
    <col min="2033" max="2033" width="41.42578125" style="225" bestFit="1" customWidth="1"/>
    <col min="2034" max="2039" width="13.85546875" style="225" customWidth="1"/>
    <col min="2040" max="2286" width="9.140625" style="225"/>
    <col min="2287" max="2287" width="3.140625" style="225" customWidth="1"/>
    <col min="2288" max="2288" width="8.7109375" style="225" customWidth="1"/>
    <col min="2289" max="2289" width="41.42578125" style="225" bestFit="1" customWidth="1"/>
    <col min="2290" max="2295" width="13.85546875" style="225" customWidth="1"/>
    <col min="2296" max="2542" width="9.140625" style="225"/>
    <col min="2543" max="2543" width="3.140625" style="225" customWidth="1"/>
    <col min="2544" max="2544" width="8.7109375" style="225" customWidth="1"/>
    <col min="2545" max="2545" width="41.42578125" style="225" bestFit="1" customWidth="1"/>
    <col min="2546" max="2551" width="13.85546875" style="225" customWidth="1"/>
    <col min="2552" max="2798" width="9.140625" style="225"/>
    <col min="2799" max="2799" width="3.140625" style="225" customWidth="1"/>
    <col min="2800" max="2800" width="8.7109375" style="225" customWidth="1"/>
    <col min="2801" max="2801" width="41.42578125" style="225" bestFit="1" customWidth="1"/>
    <col min="2802" max="2807" width="13.85546875" style="225" customWidth="1"/>
    <col min="2808" max="3054" width="9.140625" style="225"/>
    <col min="3055" max="3055" width="3.140625" style="225" customWidth="1"/>
    <col min="3056" max="3056" width="8.7109375" style="225" customWidth="1"/>
    <col min="3057" max="3057" width="41.42578125" style="225" bestFit="1" customWidth="1"/>
    <col min="3058" max="3063" width="13.85546875" style="225" customWidth="1"/>
    <col min="3064" max="3310" width="9.140625" style="225"/>
    <col min="3311" max="3311" width="3.140625" style="225" customWidth="1"/>
    <col min="3312" max="3312" width="8.7109375" style="225" customWidth="1"/>
    <col min="3313" max="3313" width="41.42578125" style="225" bestFit="1" customWidth="1"/>
    <col min="3314" max="3319" width="13.85546875" style="225" customWidth="1"/>
    <col min="3320" max="3566" width="9.140625" style="225"/>
    <col min="3567" max="3567" width="3.140625" style="225" customWidth="1"/>
    <col min="3568" max="3568" width="8.7109375" style="225" customWidth="1"/>
    <col min="3569" max="3569" width="41.42578125" style="225" bestFit="1" customWidth="1"/>
    <col min="3570" max="3575" width="13.85546875" style="225" customWidth="1"/>
    <col min="3576" max="3822" width="9.140625" style="225"/>
    <col min="3823" max="3823" width="3.140625" style="225" customWidth="1"/>
    <col min="3824" max="3824" width="8.7109375" style="225" customWidth="1"/>
    <col min="3825" max="3825" width="41.42578125" style="225" bestFit="1" customWidth="1"/>
    <col min="3826" max="3831" width="13.85546875" style="225" customWidth="1"/>
    <col min="3832" max="4078" width="9.140625" style="225"/>
    <col min="4079" max="4079" width="3.140625" style="225" customWidth="1"/>
    <col min="4080" max="4080" width="8.7109375" style="225" customWidth="1"/>
    <col min="4081" max="4081" width="41.42578125" style="225" bestFit="1" customWidth="1"/>
    <col min="4082" max="4087" width="13.85546875" style="225" customWidth="1"/>
    <col min="4088" max="4334" width="9.140625" style="225"/>
    <col min="4335" max="4335" width="3.140625" style="225" customWidth="1"/>
    <col min="4336" max="4336" width="8.7109375" style="225" customWidth="1"/>
    <col min="4337" max="4337" width="41.42578125" style="225" bestFit="1" customWidth="1"/>
    <col min="4338" max="4343" width="13.85546875" style="225" customWidth="1"/>
    <col min="4344" max="4590" width="9.140625" style="225"/>
    <col min="4591" max="4591" width="3.140625" style="225" customWidth="1"/>
    <col min="4592" max="4592" width="8.7109375" style="225" customWidth="1"/>
    <col min="4593" max="4593" width="41.42578125" style="225" bestFit="1" customWidth="1"/>
    <col min="4594" max="4599" width="13.85546875" style="225" customWidth="1"/>
    <col min="4600" max="4846" width="9.140625" style="225"/>
    <col min="4847" max="4847" width="3.140625" style="225" customWidth="1"/>
    <col min="4848" max="4848" width="8.7109375" style="225" customWidth="1"/>
    <col min="4849" max="4849" width="41.42578125" style="225" bestFit="1" customWidth="1"/>
    <col min="4850" max="4855" width="13.85546875" style="225" customWidth="1"/>
    <col min="4856" max="5102" width="9.140625" style="225"/>
    <col min="5103" max="5103" width="3.140625" style="225" customWidth="1"/>
    <col min="5104" max="5104" width="8.7109375" style="225" customWidth="1"/>
    <col min="5105" max="5105" width="41.42578125" style="225" bestFit="1" customWidth="1"/>
    <col min="5106" max="5111" width="13.85546875" style="225" customWidth="1"/>
    <col min="5112" max="5358" width="9.140625" style="225"/>
    <col min="5359" max="5359" width="3.140625" style="225" customWidth="1"/>
    <col min="5360" max="5360" width="8.7109375" style="225" customWidth="1"/>
    <col min="5361" max="5361" width="41.42578125" style="225" bestFit="1" customWidth="1"/>
    <col min="5362" max="5367" width="13.85546875" style="225" customWidth="1"/>
    <col min="5368" max="5614" width="9.140625" style="225"/>
    <col min="5615" max="5615" width="3.140625" style="225" customWidth="1"/>
    <col min="5616" max="5616" width="8.7109375" style="225" customWidth="1"/>
    <col min="5617" max="5617" width="41.42578125" style="225" bestFit="1" customWidth="1"/>
    <col min="5618" max="5623" width="13.85546875" style="225" customWidth="1"/>
    <col min="5624" max="5870" width="9.140625" style="225"/>
    <col min="5871" max="5871" width="3.140625" style="225" customWidth="1"/>
    <col min="5872" max="5872" width="8.7109375" style="225" customWidth="1"/>
    <col min="5873" max="5873" width="41.42578125" style="225" bestFit="1" customWidth="1"/>
    <col min="5874" max="5879" width="13.85546875" style="225" customWidth="1"/>
    <col min="5880" max="6126" width="9.140625" style="225"/>
    <col min="6127" max="6127" width="3.140625" style="225" customWidth="1"/>
    <col min="6128" max="6128" width="8.7109375" style="225" customWidth="1"/>
    <col min="6129" max="6129" width="41.42578125" style="225" bestFit="1" customWidth="1"/>
    <col min="6130" max="6135" width="13.85546875" style="225" customWidth="1"/>
    <col min="6136" max="6382" width="9.140625" style="225"/>
    <col min="6383" max="6383" width="3.140625" style="225" customWidth="1"/>
    <col min="6384" max="6384" width="8.7109375" style="225" customWidth="1"/>
    <col min="6385" max="6385" width="41.42578125" style="225" bestFit="1" customWidth="1"/>
    <col min="6386" max="6391" width="13.85546875" style="225" customWidth="1"/>
    <col min="6392" max="6638" width="9.140625" style="225"/>
    <col min="6639" max="6639" width="3.140625" style="225" customWidth="1"/>
    <col min="6640" max="6640" width="8.7109375" style="225" customWidth="1"/>
    <col min="6641" max="6641" width="41.42578125" style="225" bestFit="1" customWidth="1"/>
    <col min="6642" max="6647" width="13.85546875" style="225" customWidth="1"/>
    <col min="6648" max="6894" width="9.140625" style="225"/>
    <col min="6895" max="6895" width="3.140625" style="225" customWidth="1"/>
    <col min="6896" max="6896" width="8.7109375" style="225" customWidth="1"/>
    <col min="6897" max="6897" width="41.42578125" style="225" bestFit="1" customWidth="1"/>
    <col min="6898" max="6903" width="13.85546875" style="225" customWidth="1"/>
    <col min="6904" max="7150" width="9.140625" style="225"/>
    <col min="7151" max="7151" width="3.140625" style="225" customWidth="1"/>
    <col min="7152" max="7152" width="8.7109375" style="225" customWidth="1"/>
    <col min="7153" max="7153" width="41.42578125" style="225" bestFit="1" customWidth="1"/>
    <col min="7154" max="7159" width="13.85546875" style="225" customWidth="1"/>
    <col min="7160" max="7406" width="9.140625" style="225"/>
    <col min="7407" max="7407" width="3.140625" style="225" customWidth="1"/>
    <col min="7408" max="7408" width="8.7109375" style="225" customWidth="1"/>
    <col min="7409" max="7409" width="41.42578125" style="225" bestFit="1" customWidth="1"/>
    <col min="7410" max="7415" width="13.85546875" style="225" customWidth="1"/>
    <col min="7416" max="7662" width="9.140625" style="225"/>
    <col min="7663" max="7663" width="3.140625" style="225" customWidth="1"/>
    <col min="7664" max="7664" width="8.7109375" style="225" customWidth="1"/>
    <col min="7665" max="7665" width="41.42578125" style="225" bestFit="1" customWidth="1"/>
    <col min="7666" max="7671" width="13.85546875" style="225" customWidth="1"/>
    <col min="7672" max="7918" width="9.140625" style="225"/>
    <col min="7919" max="7919" width="3.140625" style="225" customWidth="1"/>
    <col min="7920" max="7920" width="8.7109375" style="225" customWidth="1"/>
    <col min="7921" max="7921" width="41.42578125" style="225" bestFit="1" customWidth="1"/>
    <col min="7922" max="7927" width="13.85546875" style="225" customWidth="1"/>
    <col min="7928" max="8174" width="9.140625" style="225"/>
    <col min="8175" max="8175" width="3.140625" style="225" customWidth="1"/>
    <col min="8176" max="8176" width="8.7109375" style="225" customWidth="1"/>
    <col min="8177" max="8177" width="41.42578125" style="225" bestFit="1" customWidth="1"/>
    <col min="8178" max="8183" width="13.85546875" style="225" customWidth="1"/>
    <col min="8184" max="8430" width="9.140625" style="225"/>
    <col min="8431" max="8431" width="3.140625" style="225" customWidth="1"/>
    <col min="8432" max="8432" width="8.7109375" style="225" customWidth="1"/>
    <col min="8433" max="8433" width="41.42578125" style="225" bestFit="1" customWidth="1"/>
    <col min="8434" max="8439" width="13.85546875" style="225" customWidth="1"/>
    <col min="8440" max="8686" width="9.140625" style="225"/>
    <col min="8687" max="8687" width="3.140625" style="225" customWidth="1"/>
    <col min="8688" max="8688" width="8.7109375" style="225" customWidth="1"/>
    <col min="8689" max="8689" width="41.42578125" style="225" bestFit="1" customWidth="1"/>
    <col min="8690" max="8695" width="13.85546875" style="225" customWidth="1"/>
    <col min="8696" max="8942" width="9.140625" style="225"/>
    <col min="8943" max="8943" width="3.140625" style="225" customWidth="1"/>
    <col min="8944" max="8944" width="8.7109375" style="225" customWidth="1"/>
    <col min="8945" max="8945" width="41.42578125" style="225" bestFit="1" customWidth="1"/>
    <col min="8946" max="8951" width="13.85546875" style="225" customWidth="1"/>
    <col min="8952" max="9198" width="9.140625" style="225"/>
    <col min="9199" max="9199" width="3.140625" style="225" customWidth="1"/>
    <col min="9200" max="9200" width="8.7109375" style="225" customWidth="1"/>
    <col min="9201" max="9201" width="41.42578125" style="225" bestFit="1" customWidth="1"/>
    <col min="9202" max="9207" width="13.85546875" style="225" customWidth="1"/>
    <col min="9208" max="9454" width="9.140625" style="225"/>
    <col min="9455" max="9455" width="3.140625" style="225" customWidth="1"/>
    <col min="9456" max="9456" width="8.7109375" style="225" customWidth="1"/>
    <col min="9457" max="9457" width="41.42578125" style="225" bestFit="1" customWidth="1"/>
    <col min="9458" max="9463" width="13.85546875" style="225" customWidth="1"/>
    <col min="9464" max="9710" width="9.140625" style="225"/>
    <col min="9711" max="9711" width="3.140625" style="225" customWidth="1"/>
    <col min="9712" max="9712" width="8.7109375" style="225" customWidth="1"/>
    <col min="9713" max="9713" width="41.42578125" style="225" bestFit="1" customWidth="1"/>
    <col min="9714" max="9719" width="13.85546875" style="225" customWidth="1"/>
    <col min="9720" max="9966" width="9.140625" style="225"/>
    <col min="9967" max="9967" width="3.140625" style="225" customWidth="1"/>
    <col min="9968" max="9968" width="8.7109375" style="225" customWidth="1"/>
    <col min="9969" max="9969" width="41.42578125" style="225" bestFit="1" customWidth="1"/>
    <col min="9970" max="9975" width="13.85546875" style="225" customWidth="1"/>
    <col min="9976" max="10222" width="9.140625" style="225"/>
    <col min="10223" max="10223" width="3.140625" style="225" customWidth="1"/>
    <col min="10224" max="10224" width="8.7109375" style="225" customWidth="1"/>
    <col min="10225" max="10225" width="41.42578125" style="225" bestFit="1" customWidth="1"/>
    <col min="10226" max="10231" width="13.85546875" style="225" customWidth="1"/>
    <col min="10232" max="10478" width="9.140625" style="225"/>
    <col min="10479" max="10479" width="3.140625" style="225" customWidth="1"/>
    <col min="10480" max="10480" width="8.7109375" style="225" customWidth="1"/>
    <col min="10481" max="10481" width="41.42578125" style="225" bestFit="1" customWidth="1"/>
    <col min="10482" max="10487" width="13.85546875" style="225" customWidth="1"/>
    <col min="10488" max="10734" width="9.140625" style="225"/>
    <col min="10735" max="10735" width="3.140625" style="225" customWidth="1"/>
    <col min="10736" max="10736" width="8.7109375" style="225" customWidth="1"/>
    <col min="10737" max="10737" width="41.42578125" style="225" bestFit="1" customWidth="1"/>
    <col min="10738" max="10743" width="13.85546875" style="225" customWidth="1"/>
    <col min="10744" max="10990" width="9.140625" style="225"/>
    <col min="10991" max="10991" width="3.140625" style="225" customWidth="1"/>
    <col min="10992" max="10992" width="8.7109375" style="225" customWidth="1"/>
    <col min="10993" max="10993" width="41.42578125" style="225" bestFit="1" customWidth="1"/>
    <col min="10994" max="10999" width="13.85546875" style="225" customWidth="1"/>
    <col min="11000" max="11246" width="9.140625" style="225"/>
    <col min="11247" max="11247" width="3.140625" style="225" customWidth="1"/>
    <col min="11248" max="11248" width="8.7109375" style="225" customWidth="1"/>
    <col min="11249" max="11249" width="41.42578125" style="225" bestFit="1" customWidth="1"/>
    <col min="11250" max="11255" width="13.85546875" style="225" customWidth="1"/>
    <col min="11256" max="11502" width="9.140625" style="225"/>
    <col min="11503" max="11503" width="3.140625" style="225" customWidth="1"/>
    <col min="11504" max="11504" width="8.7109375" style="225" customWidth="1"/>
    <col min="11505" max="11505" width="41.42578125" style="225" bestFit="1" customWidth="1"/>
    <col min="11506" max="11511" width="13.85546875" style="225" customWidth="1"/>
    <col min="11512" max="11758" width="9.140625" style="225"/>
    <col min="11759" max="11759" width="3.140625" style="225" customWidth="1"/>
    <col min="11760" max="11760" width="8.7109375" style="225" customWidth="1"/>
    <col min="11761" max="11761" width="41.42578125" style="225" bestFit="1" customWidth="1"/>
    <col min="11762" max="11767" width="13.85546875" style="225" customWidth="1"/>
    <col min="11768" max="12014" width="9.140625" style="225"/>
    <col min="12015" max="12015" width="3.140625" style="225" customWidth="1"/>
    <col min="12016" max="12016" width="8.7109375" style="225" customWidth="1"/>
    <col min="12017" max="12017" width="41.42578125" style="225" bestFit="1" customWidth="1"/>
    <col min="12018" max="12023" width="13.85546875" style="225" customWidth="1"/>
    <col min="12024" max="12270" width="9.140625" style="225"/>
    <col min="12271" max="12271" width="3.140625" style="225" customWidth="1"/>
    <col min="12272" max="12272" width="8.7109375" style="225" customWidth="1"/>
    <col min="12273" max="12273" width="41.42578125" style="225" bestFit="1" customWidth="1"/>
    <col min="12274" max="12279" width="13.85546875" style="225" customWidth="1"/>
    <col min="12280" max="12526" width="9.140625" style="225"/>
    <col min="12527" max="12527" width="3.140625" style="225" customWidth="1"/>
    <col min="12528" max="12528" width="8.7109375" style="225" customWidth="1"/>
    <col min="12529" max="12529" width="41.42578125" style="225" bestFit="1" customWidth="1"/>
    <col min="12530" max="12535" width="13.85546875" style="225" customWidth="1"/>
    <col min="12536" max="12782" width="9.140625" style="225"/>
    <col min="12783" max="12783" width="3.140625" style="225" customWidth="1"/>
    <col min="12784" max="12784" width="8.7109375" style="225" customWidth="1"/>
    <col min="12785" max="12785" width="41.42578125" style="225" bestFit="1" customWidth="1"/>
    <col min="12786" max="12791" width="13.85546875" style="225" customWidth="1"/>
    <col min="12792" max="13038" width="9.140625" style="225"/>
    <col min="13039" max="13039" width="3.140625" style="225" customWidth="1"/>
    <col min="13040" max="13040" width="8.7109375" style="225" customWidth="1"/>
    <col min="13041" max="13041" width="41.42578125" style="225" bestFit="1" customWidth="1"/>
    <col min="13042" max="13047" width="13.85546875" style="225" customWidth="1"/>
    <col min="13048" max="13294" width="9.140625" style="225"/>
    <col min="13295" max="13295" width="3.140625" style="225" customWidth="1"/>
    <col min="13296" max="13296" width="8.7109375" style="225" customWidth="1"/>
    <col min="13297" max="13297" width="41.42578125" style="225" bestFit="1" customWidth="1"/>
    <col min="13298" max="13303" width="13.85546875" style="225" customWidth="1"/>
    <col min="13304" max="13550" width="9.140625" style="225"/>
    <col min="13551" max="13551" width="3.140625" style="225" customWidth="1"/>
    <col min="13552" max="13552" width="8.7109375" style="225" customWidth="1"/>
    <col min="13553" max="13553" width="41.42578125" style="225" bestFit="1" customWidth="1"/>
    <col min="13554" max="13559" width="13.85546875" style="225" customWidth="1"/>
    <col min="13560" max="13806" width="9.140625" style="225"/>
    <col min="13807" max="13807" width="3.140625" style="225" customWidth="1"/>
    <col min="13808" max="13808" width="8.7109375" style="225" customWidth="1"/>
    <col min="13809" max="13809" width="41.42578125" style="225" bestFit="1" customWidth="1"/>
    <col min="13810" max="13815" width="13.85546875" style="225" customWidth="1"/>
    <col min="13816" max="14062" width="9.140625" style="225"/>
    <col min="14063" max="14063" width="3.140625" style="225" customWidth="1"/>
    <col min="14064" max="14064" width="8.7109375" style="225" customWidth="1"/>
    <col min="14065" max="14065" width="41.42578125" style="225" bestFit="1" customWidth="1"/>
    <col min="14066" max="14071" width="13.85546875" style="225" customWidth="1"/>
    <col min="14072" max="14318" width="9.140625" style="225"/>
    <col min="14319" max="14319" width="3.140625" style="225" customWidth="1"/>
    <col min="14320" max="14320" width="8.7109375" style="225" customWidth="1"/>
    <col min="14321" max="14321" width="41.42578125" style="225" bestFit="1" customWidth="1"/>
    <col min="14322" max="14327" width="13.85546875" style="225" customWidth="1"/>
    <col min="14328" max="14574" width="9.140625" style="225"/>
    <col min="14575" max="14575" width="3.140625" style="225" customWidth="1"/>
    <col min="14576" max="14576" width="8.7109375" style="225" customWidth="1"/>
    <col min="14577" max="14577" width="41.42578125" style="225" bestFit="1" customWidth="1"/>
    <col min="14578" max="14583" width="13.85546875" style="225" customWidth="1"/>
    <col min="14584" max="14830" width="9.140625" style="225"/>
    <col min="14831" max="14831" width="3.140625" style="225" customWidth="1"/>
    <col min="14832" max="14832" width="8.7109375" style="225" customWidth="1"/>
    <col min="14833" max="14833" width="41.42578125" style="225" bestFit="1" customWidth="1"/>
    <col min="14834" max="14839" width="13.85546875" style="225" customWidth="1"/>
    <col min="14840" max="15086" width="9.140625" style="225"/>
    <col min="15087" max="15087" width="3.140625" style="225" customWidth="1"/>
    <col min="15088" max="15088" width="8.7109375" style="225" customWidth="1"/>
    <col min="15089" max="15089" width="41.42578125" style="225" bestFit="1" customWidth="1"/>
    <col min="15090" max="15095" width="13.85546875" style="225" customWidth="1"/>
    <col min="15096" max="15342" width="9.140625" style="225"/>
    <col min="15343" max="15343" width="3.140625" style="225" customWidth="1"/>
    <col min="15344" max="15344" width="8.7109375" style="225" customWidth="1"/>
    <col min="15345" max="15345" width="41.42578125" style="225" bestFit="1" customWidth="1"/>
    <col min="15346" max="15351" width="13.85546875" style="225" customWidth="1"/>
    <col min="15352" max="15598" width="9.140625" style="225"/>
    <col min="15599" max="15599" width="3.140625" style="225" customWidth="1"/>
    <col min="15600" max="15600" width="8.7109375" style="225" customWidth="1"/>
    <col min="15601" max="15601" width="41.42578125" style="225" bestFit="1" customWidth="1"/>
    <col min="15602" max="15607" width="13.85546875" style="225" customWidth="1"/>
    <col min="15608" max="15854" width="9.140625" style="225"/>
    <col min="15855" max="15855" width="3.140625" style="225" customWidth="1"/>
    <col min="15856" max="15856" width="8.7109375" style="225" customWidth="1"/>
    <col min="15857" max="15857" width="41.42578125" style="225" bestFit="1" customWidth="1"/>
    <col min="15858" max="15863" width="13.85546875" style="225" customWidth="1"/>
    <col min="15864" max="16110" width="9.140625" style="225"/>
    <col min="16111" max="16111" width="3.140625" style="225" customWidth="1"/>
    <col min="16112" max="16112" width="8.7109375" style="225" customWidth="1"/>
    <col min="16113" max="16113" width="41.42578125" style="225" bestFit="1" customWidth="1"/>
    <col min="16114" max="16119" width="13.85546875" style="225" customWidth="1"/>
    <col min="16120" max="16384" width="9.140625" style="225"/>
  </cols>
  <sheetData>
    <row r="1" spans="1:8" s="605" customFormat="1" ht="36" customHeight="1" x14ac:dyDescent="0.2">
      <c r="A1" s="659" t="s">
        <v>112</v>
      </c>
      <c r="B1" s="659" t="s">
        <v>113</v>
      </c>
      <c r="C1" s="659" t="s">
        <v>114</v>
      </c>
      <c r="D1" s="661" t="s">
        <v>572</v>
      </c>
      <c r="E1" s="648" t="s">
        <v>573</v>
      </c>
      <c r="F1" s="648" t="s">
        <v>574</v>
      </c>
    </row>
    <row r="2" spans="1:8" s="605" customFormat="1" ht="36" customHeight="1" x14ac:dyDescent="0.2">
      <c r="A2" s="660"/>
      <c r="B2" s="660"/>
      <c r="C2" s="660"/>
      <c r="D2" s="662"/>
      <c r="E2" s="649"/>
      <c r="F2" s="649"/>
    </row>
    <row r="3" spans="1:8" ht="12.75" x14ac:dyDescent="0.2">
      <c r="A3" s="653" t="s">
        <v>251</v>
      </c>
      <c r="B3" s="654"/>
      <c r="C3" s="655"/>
      <c r="D3" s="650"/>
      <c r="E3" s="651"/>
      <c r="F3" s="749"/>
    </row>
    <row r="4" spans="1:8" ht="12.75" x14ac:dyDescent="0.2">
      <c r="A4" s="10" t="s">
        <v>21</v>
      </c>
      <c r="B4" s="10" t="s">
        <v>45</v>
      </c>
      <c r="C4" s="10" t="s">
        <v>171</v>
      </c>
      <c r="D4" s="224">
        <v>1</v>
      </c>
      <c r="E4" s="394">
        <v>1</v>
      </c>
      <c r="F4" s="408">
        <v>0.94989770273459562</v>
      </c>
      <c r="H4" s="308"/>
    </row>
    <row r="5" spans="1:8" ht="12.75" x14ac:dyDescent="0.2">
      <c r="A5" s="10" t="s">
        <v>53</v>
      </c>
      <c r="B5" s="10" t="s">
        <v>79</v>
      </c>
      <c r="C5" s="10" t="s">
        <v>199</v>
      </c>
      <c r="D5" s="224">
        <v>0.99259259259259258</v>
      </c>
      <c r="E5" s="394">
        <v>0.58333333333333337</v>
      </c>
      <c r="F5" s="408">
        <v>0.97716374608019896</v>
      </c>
      <c r="H5" s="308"/>
    </row>
    <row r="6" spans="1:8" ht="12.75" x14ac:dyDescent="0.2">
      <c r="A6" s="10" t="s">
        <v>2</v>
      </c>
      <c r="B6" s="10" t="s">
        <v>15</v>
      </c>
      <c r="C6" s="10" t="s">
        <v>16</v>
      </c>
      <c r="D6" s="224" t="s">
        <v>540</v>
      </c>
      <c r="E6" s="394">
        <v>0</v>
      </c>
      <c r="F6" s="408">
        <v>1.8747090933501591</v>
      </c>
      <c r="H6" s="308"/>
    </row>
    <row r="7" spans="1:8" ht="12.75" x14ac:dyDescent="0.2">
      <c r="A7" s="653" t="s">
        <v>158</v>
      </c>
      <c r="B7" s="654"/>
      <c r="C7" s="655"/>
      <c r="D7" s="603"/>
      <c r="E7" s="604"/>
      <c r="F7" s="624"/>
      <c r="H7" s="308"/>
    </row>
    <row r="8" spans="1:8" ht="12.75" x14ac:dyDescent="0.2">
      <c r="A8" s="10" t="s">
        <v>21</v>
      </c>
      <c r="B8" s="10" t="s">
        <v>37</v>
      </c>
      <c r="C8" s="10" t="s">
        <v>169</v>
      </c>
      <c r="D8" s="224">
        <v>4.9128367670364499E-2</v>
      </c>
      <c r="E8" s="394">
        <v>0.20358306188925082</v>
      </c>
      <c r="F8" s="408">
        <v>0.93826537047011205</v>
      </c>
      <c r="H8" s="308"/>
    </row>
    <row r="9" spans="1:8" ht="12.75" x14ac:dyDescent="0.2">
      <c r="A9" s="10" t="s">
        <v>26</v>
      </c>
      <c r="B9" s="10" t="s">
        <v>35</v>
      </c>
      <c r="C9" s="10" t="s">
        <v>236</v>
      </c>
      <c r="D9" s="224">
        <v>0.12186115214180207</v>
      </c>
      <c r="E9" s="405">
        <v>0.82078313253012047</v>
      </c>
      <c r="F9" s="409" t="s">
        <v>542</v>
      </c>
      <c r="H9" s="308"/>
    </row>
    <row r="10" spans="1:8" ht="12.75" x14ac:dyDescent="0.2">
      <c r="A10" s="273" t="s">
        <v>34</v>
      </c>
      <c r="B10" s="10" t="s">
        <v>99</v>
      </c>
      <c r="C10" s="10" t="s">
        <v>177</v>
      </c>
      <c r="D10" s="224">
        <v>8.673469387755102E-2</v>
      </c>
      <c r="E10" s="394">
        <v>0.3229706390328152</v>
      </c>
      <c r="F10" s="408">
        <v>1.4437263371326641</v>
      </c>
      <c r="H10" s="308"/>
    </row>
    <row r="11" spans="1:8" ht="12.75" x14ac:dyDescent="0.2">
      <c r="A11" s="10" t="s">
        <v>34</v>
      </c>
      <c r="B11" s="10" t="s">
        <v>103</v>
      </c>
      <c r="C11" s="10" t="s">
        <v>104</v>
      </c>
      <c r="D11" s="224">
        <v>8.7025316455696208E-2</v>
      </c>
      <c r="E11" s="394">
        <v>0.54315960912052119</v>
      </c>
      <c r="F11" s="408" t="s">
        <v>579</v>
      </c>
      <c r="H11" s="308"/>
    </row>
    <row r="12" spans="1:8" ht="12.75" x14ac:dyDescent="0.2">
      <c r="A12" s="10" t="s">
        <v>53</v>
      </c>
      <c r="B12" s="10" t="s">
        <v>56</v>
      </c>
      <c r="C12" s="10" t="s">
        <v>182</v>
      </c>
      <c r="D12" s="224">
        <v>6.637168141592921E-2</v>
      </c>
      <c r="E12" s="394">
        <v>0.20616113744075829</v>
      </c>
      <c r="F12" s="408" t="s">
        <v>580</v>
      </c>
      <c r="H12" s="308"/>
    </row>
    <row r="13" spans="1:8" ht="12.75" x14ac:dyDescent="0.2">
      <c r="A13" s="10" t="s">
        <v>2</v>
      </c>
      <c r="B13" s="10" t="s">
        <v>14</v>
      </c>
      <c r="C13" s="10" t="s">
        <v>195</v>
      </c>
      <c r="D13" s="224">
        <v>3.5714285714285712E-2</v>
      </c>
      <c r="E13" s="394">
        <v>0.65280000000000005</v>
      </c>
      <c r="F13" s="408">
        <v>0.91823221094408092</v>
      </c>
      <c r="H13" s="308"/>
    </row>
    <row r="14" spans="1:8" ht="12.75" x14ac:dyDescent="0.2">
      <c r="A14" s="10" t="s">
        <v>2</v>
      </c>
      <c r="B14" s="10" t="s">
        <v>17</v>
      </c>
      <c r="C14" s="10" t="s">
        <v>196</v>
      </c>
      <c r="D14" s="224">
        <v>9.4890510948905105E-2</v>
      </c>
      <c r="E14" s="394">
        <v>6.3988095238095233E-2</v>
      </c>
      <c r="F14" s="408">
        <v>0.97020448027783956</v>
      </c>
      <c r="H14" s="308"/>
    </row>
    <row r="15" spans="1:8" ht="12.75" x14ac:dyDescent="0.2">
      <c r="A15" s="653" t="s">
        <v>159</v>
      </c>
      <c r="B15" s="654"/>
      <c r="C15" s="655"/>
      <c r="D15" s="603"/>
      <c r="E15" s="604"/>
      <c r="F15" s="624"/>
      <c r="H15" s="308"/>
    </row>
    <row r="16" spans="1:8" ht="12.75" x14ac:dyDescent="0.2">
      <c r="A16" s="10" t="s">
        <v>21</v>
      </c>
      <c r="B16" s="10" t="s">
        <v>20</v>
      </c>
      <c r="C16" s="10" t="s">
        <v>165</v>
      </c>
      <c r="D16" s="224">
        <v>6.5349544072948323E-2</v>
      </c>
      <c r="E16" s="394">
        <v>0.44095195330040415</v>
      </c>
      <c r="F16" s="408">
        <v>0.90511382219555048</v>
      </c>
      <c r="G16" s="585"/>
      <c r="H16" s="308"/>
    </row>
    <row r="17" spans="1:8" ht="12.75" x14ac:dyDescent="0.2">
      <c r="A17" s="10" t="s">
        <v>21</v>
      </c>
      <c r="B17" s="10" t="s">
        <v>40</v>
      </c>
      <c r="C17" s="10" t="s">
        <v>367</v>
      </c>
      <c r="D17" s="224">
        <v>0.15136226034308778</v>
      </c>
      <c r="E17" s="394">
        <v>0.39694656488549618</v>
      </c>
      <c r="F17" s="408" t="s">
        <v>542</v>
      </c>
      <c r="G17" s="585"/>
      <c r="H17" s="308"/>
    </row>
    <row r="18" spans="1:8" ht="12.75" x14ac:dyDescent="0.2">
      <c r="A18" s="10" t="s">
        <v>21</v>
      </c>
      <c r="B18" s="10" t="s">
        <v>41</v>
      </c>
      <c r="C18" s="10" t="s">
        <v>321</v>
      </c>
      <c r="D18" s="224">
        <v>0.42868525896414345</v>
      </c>
      <c r="E18" s="394">
        <v>0.44383727990285365</v>
      </c>
      <c r="F18" s="408" t="s">
        <v>542</v>
      </c>
      <c r="G18" s="585"/>
      <c r="H18" s="308"/>
    </row>
    <row r="19" spans="1:8" ht="12.75" x14ac:dyDescent="0.2">
      <c r="A19" s="10" t="s">
        <v>21</v>
      </c>
      <c r="B19" s="10" t="s">
        <v>47</v>
      </c>
      <c r="C19" s="10" t="s">
        <v>48</v>
      </c>
      <c r="D19" s="224">
        <v>0.30958663148636761</v>
      </c>
      <c r="E19" s="394">
        <v>0.34895833333333331</v>
      </c>
      <c r="F19" s="408">
        <v>1.2741789282956586</v>
      </c>
      <c r="G19" s="585"/>
      <c r="H19" s="308"/>
    </row>
    <row r="20" spans="1:8" ht="12.75" x14ac:dyDescent="0.2">
      <c r="A20" s="10" t="s">
        <v>26</v>
      </c>
      <c r="B20" s="10" t="s">
        <v>24</v>
      </c>
      <c r="C20" s="10" t="s">
        <v>25</v>
      </c>
      <c r="D20" s="224">
        <v>2.0754716981132074E-2</v>
      </c>
      <c r="E20" s="394">
        <v>0.65517241379310343</v>
      </c>
      <c r="F20" s="408">
        <v>0.83919844665682641</v>
      </c>
      <c r="G20" s="585"/>
      <c r="H20" s="308"/>
    </row>
    <row r="21" spans="1:8" ht="12.75" x14ac:dyDescent="0.2">
      <c r="A21" s="10" t="s">
        <v>26</v>
      </c>
      <c r="B21" s="10" t="s">
        <v>39</v>
      </c>
      <c r="C21" s="10" t="s">
        <v>172</v>
      </c>
      <c r="D21" s="224">
        <v>4.1749502982107355E-2</v>
      </c>
      <c r="E21" s="394">
        <v>0.35856573705179284</v>
      </c>
      <c r="F21" s="408">
        <v>1.0839766411135536</v>
      </c>
      <c r="G21" s="585"/>
      <c r="H21" s="308"/>
    </row>
    <row r="22" spans="1:8" ht="12.75" x14ac:dyDescent="0.2">
      <c r="A22" s="10" t="s">
        <v>26</v>
      </c>
      <c r="B22" s="10" t="s">
        <v>46</v>
      </c>
      <c r="C22" s="10" t="s">
        <v>222</v>
      </c>
      <c r="D22" s="224">
        <v>0.23550401427297057</v>
      </c>
      <c r="E22" s="394">
        <v>0.35322033898305083</v>
      </c>
      <c r="F22" s="408">
        <v>0.96868275413355032</v>
      </c>
      <c r="G22" s="585"/>
      <c r="H22" s="308"/>
    </row>
    <row r="23" spans="1:8" ht="12.75" x14ac:dyDescent="0.2">
      <c r="A23" s="10" t="s">
        <v>34</v>
      </c>
      <c r="B23" s="10" t="s">
        <v>32</v>
      </c>
      <c r="C23" s="10" t="s">
        <v>33</v>
      </c>
      <c r="D23" s="224">
        <v>0.48848848848848847</v>
      </c>
      <c r="E23" s="394">
        <v>0.79973118279569888</v>
      </c>
      <c r="F23" s="408">
        <v>0.85008918483017182</v>
      </c>
      <c r="G23" s="585"/>
      <c r="H23" s="308"/>
    </row>
    <row r="24" spans="1:8" ht="12.75" x14ac:dyDescent="0.2">
      <c r="A24" s="10" t="s">
        <v>85</v>
      </c>
      <c r="B24" s="10" t="s">
        <v>87</v>
      </c>
      <c r="C24" s="10" t="s">
        <v>88</v>
      </c>
      <c r="D24" s="224">
        <v>7.0114942528735638E-2</v>
      </c>
      <c r="E24" s="394">
        <v>0.47106598984771575</v>
      </c>
      <c r="F24" s="408">
        <v>0.90940924029785186</v>
      </c>
      <c r="G24" s="585"/>
      <c r="H24" s="308"/>
    </row>
    <row r="25" spans="1:8" ht="12.75" x14ac:dyDescent="0.2">
      <c r="A25" s="10" t="s">
        <v>85</v>
      </c>
      <c r="B25" s="10" t="s">
        <v>107</v>
      </c>
      <c r="C25" s="10" t="s">
        <v>485</v>
      </c>
      <c r="D25" s="224">
        <v>3.2986895616809758E-2</v>
      </c>
      <c r="E25" s="394">
        <v>0.13980891719745223</v>
      </c>
      <c r="F25" s="408">
        <v>0.97445561368368094</v>
      </c>
      <c r="G25" s="585"/>
      <c r="H25" s="308"/>
    </row>
    <row r="26" spans="1:8" ht="12.75" x14ac:dyDescent="0.2">
      <c r="A26" s="10" t="s">
        <v>53</v>
      </c>
      <c r="B26" s="10" t="s">
        <v>54</v>
      </c>
      <c r="C26" s="10" t="s">
        <v>482</v>
      </c>
      <c r="D26" s="224">
        <v>0.12483574244415244</v>
      </c>
      <c r="E26" s="394">
        <v>0.2988505747126437</v>
      </c>
      <c r="F26" s="408">
        <v>1.2052362052262986</v>
      </c>
      <c r="G26" s="585"/>
      <c r="H26" s="308"/>
    </row>
    <row r="27" spans="1:8" ht="12.75" x14ac:dyDescent="0.2">
      <c r="A27" s="10" t="s">
        <v>53</v>
      </c>
      <c r="B27" s="10" t="s">
        <v>57</v>
      </c>
      <c r="C27" s="10" t="s">
        <v>359</v>
      </c>
      <c r="D27" s="224">
        <v>6.7729083665338641E-2</v>
      </c>
      <c r="E27" s="394">
        <v>0.21694214876033058</v>
      </c>
      <c r="F27" s="408">
        <v>0.97928490848148231</v>
      </c>
      <c r="G27" s="585"/>
      <c r="H27" s="308"/>
    </row>
    <row r="28" spans="1:8" ht="12.75" x14ac:dyDescent="0.2">
      <c r="A28" s="10" t="s">
        <v>53</v>
      </c>
      <c r="B28" s="10" t="s">
        <v>64</v>
      </c>
      <c r="C28" s="10" t="s">
        <v>65</v>
      </c>
      <c r="D28" s="224">
        <v>7.6997112608277185E-2</v>
      </c>
      <c r="E28" s="394">
        <v>0.34141791044776121</v>
      </c>
      <c r="F28" s="408" t="s">
        <v>542</v>
      </c>
      <c r="G28" s="585"/>
      <c r="H28" s="308"/>
    </row>
    <row r="29" spans="1:8" ht="12.75" x14ac:dyDescent="0.2">
      <c r="A29" s="10" t="s">
        <v>53</v>
      </c>
      <c r="B29" s="10" t="s">
        <v>77</v>
      </c>
      <c r="C29" s="10" t="s">
        <v>364</v>
      </c>
      <c r="D29" s="224">
        <v>6.3176895306859202E-2</v>
      </c>
      <c r="E29" s="394">
        <v>0.11961301671064203</v>
      </c>
      <c r="F29" s="408">
        <v>0.99048049598566368</v>
      </c>
      <c r="G29" s="585"/>
      <c r="H29" s="308"/>
    </row>
    <row r="30" spans="1:8" ht="12.75" x14ac:dyDescent="0.2">
      <c r="A30" s="10" t="s">
        <v>53</v>
      </c>
      <c r="B30" s="10" t="s">
        <v>78</v>
      </c>
      <c r="C30" s="10" t="s">
        <v>189</v>
      </c>
      <c r="D30" s="224">
        <v>0.54101838755304099</v>
      </c>
      <c r="E30" s="394">
        <v>0.24338624338624337</v>
      </c>
      <c r="F30" s="408" t="s">
        <v>580</v>
      </c>
      <c r="G30" s="585"/>
      <c r="H30" s="308"/>
    </row>
    <row r="31" spans="1:8" ht="12.75" x14ac:dyDescent="0.2">
      <c r="A31" s="10" t="s">
        <v>53</v>
      </c>
      <c r="B31" s="10" t="s">
        <v>200</v>
      </c>
      <c r="C31" s="10" t="s">
        <v>201</v>
      </c>
      <c r="D31" s="224">
        <v>6.9421487603305784E-2</v>
      </c>
      <c r="E31" s="394">
        <v>0.18167938931297709</v>
      </c>
      <c r="F31" s="408">
        <v>1.158401853286364</v>
      </c>
      <c r="G31" s="585"/>
      <c r="H31" s="308"/>
    </row>
    <row r="32" spans="1:8" ht="12.75" x14ac:dyDescent="0.2">
      <c r="A32" s="10" t="s">
        <v>5</v>
      </c>
      <c r="B32" s="10" t="s">
        <v>3</v>
      </c>
      <c r="C32" s="10" t="s">
        <v>4</v>
      </c>
      <c r="D32" s="224">
        <v>7.642276422764227E-2</v>
      </c>
      <c r="E32" s="394">
        <v>0.61833333333333329</v>
      </c>
      <c r="F32" s="408" t="s">
        <v>582</v>
      </c>
      <c r="G32" s="585"/>
      <c r="H32" s="308"/>
    </row>
    <row r="33" spans="1:8" ht="12.75" x14ac:dyDescent="0.2">
      <c r="A33" s="10" t="s">
        <v>5</v>
      </c>
      <c r="B33" s="10" t="s">
        <v>13</v>
      </c>
      <c r="C33" s="10" t="s">
        <v>191</v>
      </c>
      <c r="D33" s="224">
        <v>6.3429137760158572E-2</v>
      </c>
      <c r="E33" s="394">
        <v>0.72680937818552493</v>
      </c>
      <c r="F33" s="408" t="s">
        <v>542</v>
      </c>
      <c r="G33" s="585"/>
      <c r="H33" s="308"/>
    </row>
    <row r="34" spans="1:8" ht="12.75" x14ac:dyDescent="0.2">
      <c r="A34" s="10" t="s">
        <v>5</v>
      </c>
      <c r="B34" s="10" t="s">
        <v>49</v>
      </c>
      <c r="C34" s="10" t="s">
        <v>50</v>
      </c>
      <c r="D34" s="224">
        <v>0.2404040404040404</v>
      </c>
      <c r="E34" s="394">
        <v>0.73926868044515104</v>
      </c>
      <c r="F34" s="408">
        <v>0.98294203939312552</v>
      </c>
      <c r="G34" s="585"/>
      <c r="H34" s="308"/>
    </row>
    <row r="35" spans="1:8" ht="12.75" x14ac:dyDescent="0.2">
      <c r="A35" s="10" t="s">
        <v>5</v>
      </c>
      <c r="B35" s="10" t="s">
        <v>59</v>
      </c>
      <c r="C35" s="10" t="s">
        <v>60</v>
      </c>
      <c r="D35" s="224">
        <v>9.8765432098765427E-2</v>
      </c>
      <c r="E35" s="394">
        <v>0.84411764705882353</v>
      </c>
      <c r="F35" s="408">
        <v>0.7990600598862948</v>
      </c>
      <c r="G35" s="585"/>
      <c r="H35" s="308"/>
    </row>
    <row r="36" spans="1:8" ht="11.25" customHeight="1" x14ac:dyDescent="0.2">
      <c r="A36" s="10" t="s">
        <v>2</v>
      </c>
      <c r="B36" s="10" t="s">
        <v>0</v>
      </c>
      <c r="C36" s="10" t="s">
        <v>1</v>
      </c>
      <c r="D36" s="224">
        <v>9.0090090090090089E-3</v>
      </c>
      <c r="E36" s="394">
        <v>0.35926305015353122</v>
      </c>
      <c r="F36" s="408">
        <v>0.69148291562344621</v>
      </c>
      <c r="G36" s="585"/>
      <c r="H36" s="308"/>
    </row>
    <row r="37" spans="1:8" ht="12.75" x14ac:dyDescent="0.2">
      <c r="A37" s="10" t="s">
        <v>2</v>
      </c>
      <c r="B37" s="10" t="s">
        <v>6</v>
      </c>
      <c r="C37" s="10" t="s">
        <v>7</v>
      </c>
      <c r="D37" s="224">
        <v>0.10902696365767878</v>
      </c>
      <c r="E37" s="394">
        <v>0.26418786692759294</v>
      </c>
      <c r="F37" s="408">
        <v>0.93614587615511868</v>
      </c>
      <c r="G37" s="585"/>
      <c r="H37" s="308"/>
    </row>
    <row r="38" spans="1:8" ht="12.75" x14ac:dyDescent="0.2">
      <c r="A38" s="10" t="s">
        <v>2</v>
      </c>
      <c r="B38" s="10" t="s">
        <v>8</v>
      </c>
      <c r="C38" s="10" t="s">
        <v>486</v>
      </c>
      <c r="D38" s="224">
        <v>0.51883674818241898</v>
      </c>
      <c r="E38" s="394">
        <v>0.32977642276422764</v>
      </c>
      <c r="F38" s="408" t="s">
        <v>583</v>
      </c>
      <c r="G38" s="585"/>
      <c r="H38" s="308"/>
    </row>
    <row r="39" spans="1:8" ht="12.75" x14ac:dyDescent="0.2">
      <c r="A39" s="10" t="s">
        <v>2</v>
      </c>
      <c r="B39" s="10" t="s">
        <v>10</v>
      </c>
      <c r="C39" s="10" t="s">
        <v>194</v>
      </c>
      <c r="D39" s="224">
        <v>0.39366963402571709</v>
      </c>
      <c r="E39" s="394">
        <v>0.37552742616033757</v>
      </c>
      <c r="F39" s="408">
        <v>0.84622704288513739</v>
      </c>
      <c r="G39" s="585"/>
      <c r="H39" s="308"/>
    </row>
    <row r="40" spans="1:8" ht="12.75" x14ac:dyDescent="0.2">
      <c r="A40" s="10" t="s">
        <v>12</v>
      </c>
      <c r="B40" s="10" t="s">
        <v>105</v>
      </c>
      <c r="C40" s="10" t="s">
        <v>467</v>
      </c>
      <c r="D40" s="224">
        <v>0.19841718485019785</v>
      </c>
      <c r="E40" s="394">
        <v>0.4209070796460177</v>
      </c>
      <c r="F40" s="408">
        <v>0.84450082374548852</v>
      </c>
      <c r="G40" s="585"/>
      <c r="H40" s="308"/>
    </row>
    <row r="41" spans="1:8" ht="12.75" x14ac:dyDescent="0.2">
      <c r="A41" s="653" t="s">
        <v>160</v>
      </c>
      <c r="B41" s="654"/>
      <c r="C41" s="655"/>
      <c r="D41" s="603"/>
      <c r="E41" s="604"/>
      <c r="F41" s="624"/>
      <c r="H41" s="308"/>
    </row>
    <row r="42" spans="1:8" ht="12.75" x14ac:dyDescent="0.2">
      <c r="A42" s="10" t="s">
        <v>21</v>
      </c>
      <c r="B42" s="10" t="s">
        <v>22</v>
      </c>
      <c r="C42" s="10" t="s">
        <v>487</v>
      </c>
      <c r="D42" s="224">
        <v>5.6250000000000001E-2</v>
      </c>
      <c r="E42" s="394">
        <v>0.30329670329670327</v>
      </c>
      <c r="F42" s="408">
        <v>0.87667877079436618</v>
      </c>
      <c r="G42" s="585"/>
      <c r="H42" s="308"/>
    </row>
    <row r="43" spans="1:8" ht="12.75" x14ac:dyDescent="0.2">
      <c r="A43" s="10" t="s">
        <v>21</v>
      </c>
      <c r="B43" s="10" t="s">
        <v>27</v>
      </c>
      <c r="C43" s="10" t="s">
        <v>166</v>
      </c>
      <c r="D43" s="224">
        <v>0.12949640287769784</v>
      </c>
      <c r="E43" s="394">
        <v>6.8965517241379309E-3</v>
      </c>
      <c r="F43" s="408">
        <v>1.1000078069101957</v>
      </c>
      <c r="G43" s="585"/>
      <c r="H43" s="308"/>
    </row>
    <row r="44" spans="1:8" ht="12.75" x14ac:dyDescent="0.2">
      <c r="A44" s="10" t="s">
        <v>21</v>
      </c>
      <c r="B44" s="10" t="s">
        <v>28</v>
      </c>
      <c r="C44" s="10" t="s">
        <v>167</v>
      </c>
      <c r="D44" s="224">
        <v>0.10824742268041238</v>
      </c>
      <c r="E44" s="394">
        <v>0</v>
      </c>
      <c r="F44" s="408" t="s">
        <v>580</v>
      </c>
      <c r="G44" s="585"/>
      <c r="H44" s="308"/>
    </row>
    <row r="45" spans="1:8" ht="12.75" x14ac:dyDescent="0.2">
      <c r="A45" s="10" t="s">
        <v>21</v>
      </c>
      <c r="B45" s="10" t="s">
        <v>29</v>
      </c>
      <c r="C45" s="10" t="s">
        <v>168</v>
      </c>
      <c r="D45" s="224">
        <v>2.2624434389140271E-2</v>
      </c>
      <c r="E45" s="394">
        <v>0.35204081632653061</v>
      </c>
      <c r="F45" s="408">
        <v>1.107380032441915</v>
      </c>
      <c r="G45" s="585"/>
      <c r="H45" s="308"/>
    </row>
    <row r="46" spans="1:8" ht="12.75" x14ac:dyDescent="0.2">
      <c r="A46" s="10" t="s">
        <v>21</v>
      </c>
      <c r="B46" s="10" t="s">
        <v>30</v>
      </c>
      <c r="C46" s="10" t="s">
        <v>31</v>
      </c>
      <c r="D46" s="224">
        <v>3.626220362622036E-2</v>
      </c>
      <c r="E46" s="394">
        <v>0</v>
      </c>
      <c r="F46" s="408" t="s">
        <v>542</v>
      </c>
      <c r="G46" s="585"/>
      <c r="H46" s="308"/>
    </row>
    <row r="47" spans="1:8" ht="12.75" x14ac:dyDescent="0.2">
      <c r="A47" s="10" t="s">
        <v>21</v>
      </c>
      <c r="B47" s="10" t="s">
        <v>317</v>
      </c>
      <c r="C47" s="10" t="s">
        <v>318</v>
      </c>
      <c r="D47" s="224">
        <v>0.68707482993197277</v>
      </c>
      <c r="E47" s="394">
        <v>0.10919540229885058</v>
      </c>
      <c r="F47" s="408" t="s">
        <v>542</v>
      </c>
      <c r="G47" s="585"/>
      <c r="H47" s="308"/>
    </row>
    <row r="48" spans="1:8" ht="12.75" x14ac:dyDescent="0.2">
      <c r="A48" s="10" t="s">
        <v>21</v>
      </c>
      <c r="B48" s="10" t="s">
        <v>38</v>
      </c>
      <c r="C48" s="10" t="s">
        <v>170</v>
      </c>
      <c r="D48" s="224">
        <v>0.17171717171717171</v>
      </c>
      <c r="E48" s="394">
        <v>2.1126760563380281E-2</v>
      </c>
      <c r="F48" s="408">
        <v>1.0119879842656425</v>
      </c>
      <c r="G48" s="585"/>
      <c r="H48" s="308"/>
    </row>
    <row r="49" spans="1:8" ht="12.75" x14ac:dyDescent="0.2">
      <c r="A49" s="10" t="s">
        <v>26</v>
      </c>
      <c r="B49" s="10" t="s">
        <v>43</v>
      </c>
      <c r="C49" s="10" t="s">
        <v>173</v>
      </c>
      <c r="D49" s="224">
        <v>9.1415830546265328E-2</v>
      </c>
      <c r="E49" s="394">
        <v>0.26223776223776224</v>
      </c>
      <c r="F49" s="408">
        <v>0.90539174474543926</v>
      </c>
      <c r="G49" s="585"/>
      <c r="H49" s="308"/>
    </row>
    <row r="50" spans="1:8" ht="12.75" x14ac:dyDescent="0.2">
      <c r="A50" s="10" t="s">
        <v>34</v>
      </c>
      <c r="B50" s="10" t="s">
        <v>36</v>
      </c>
      <c r="C50" s="10" t="s">
        <v>221</v>
      </c>
      <c r="D50" s="224">
        <v>0.11728395061728394</v>
      </c>
      <c r="E50" s="394">
        <v>0.36442516268980479</v>
      </c>
      <c r="F50" s="408">
        <v>0.99695533294536975</v>
      </c>
      <c r="G50" s="585"/>
      <c r="H50" s="308"/>
    </row>
    <row r="51" spans="1:8" ht="12.75" x14ac:dyDescent="0.2">
      <c r="A51" s="10" t="s">
        <v>34</v>
      </c>
      <c r="B51" s="10" t="s">
        <v>92</v>
      </c>
      <c r="C51" s="10" t="s">
        <v>254</v>
      </c>
      <c r="D51" s="224">
        <v>4.2986425339366516E-2</v>
      </c>
      <c r="E51" s="394">
        <v>0.37070938215102978</v>
      </c>
      <c r="F51" s="408">
        <v>0.85459508276596652</v>
      </c>
      <c r="G51" s="585"/>
      <c r="H51" s="308"/>
    </row>
    <row r="52" spans="1:8" ht="12.75" x14ac:dyDescent="0.2">
      <c r="A52" s="10" t="s">
        <v>34</v>
      </c>
      <c r="B52" s="10" t="s">
        <v>95</v>
      </c>
      <c r="C52" s="10" t="s">
        <v>176</v>
      </c>
      <c r="D52" s="224">
        <v>2.9900332225913623E-2</v>
      </c>
      <c r="E52" s="394">
        <v>6.7615658362989328E-2</v>
      </c>
      <c r="F52" s="408">
        <v>1.1163957384514336</v>
      </c>
      <c r="G52" s="585"/>
      <c r="H52" s="308"/>
    </row>
    <row r="53" spans="1:8" ht="12.75" x14ac:dyDescent="0.2">
      <c r="A53" s="10" t="s">
        <v>34</v>
      </c>
      <c r="B53" s="10" t="s">
        <v>96</v>
      </c>
      <c r="C53" s="10" t="s">
        <v>97</v>
      </c>
      <c r="D53" s="224">
        <v>2.865329512893983E-2</v>
      </c>
      <c r="E53" s="394">
        <v>0.40939597315436244</v>
      </c>
      <c r="F53" s="408" t="s">
        <v>584</v>
      </c>
      <c r="G53" s="585"/>
      <c r="H53" s="308"/>
    </row>
    <row r="54" spans="1:8" ht="12.75" x14ac:dyDescent="0.2">
      <c r="A54" s="10" t="s">
        <v>85</v>
      </c>
      <c r="B54" s="10" t="s">
        <v>480</v>
      </c>
      <c r="C54" s="10" t="s">
        <v>481</v>
      </c>
      <c r="D54" s="224">
        <v>7.0093457943925228E-2</v>
      </c>
      <c r="E54" s="394">
        <v>9.9526066350710901E-2</v>
      </c>
      <c r="F54" s="408" t="s">
        <v>542</v>
      </c>
      <c r="G54" s="585"/>
      <c r="H54" s="308"/>
    </row>
    <row r="55" spans="1:8" ht="12.75" x14ac:dyDescent="0.2">
      <c r="A55" s="10" t="s">
        <v>85</v>
      </c>
      <c r="B55" s="10" t="s">
        <v>84</v>
      </c>
      <c r="C55" s="10" t="s">
        <v>178</v>
      </c>
      <c r="D55" s="224">
        <v>0.09</v>
      </c>
      <c r="E55" s="394">
        <v>0</v>
      </c>
      <c r="F55" s="408">
        <v>0.9106694839463092</v>
      </c>
      <c r="G55" s="585"/>
      <c r="H55" s="308"/>
    </row>
    <row r="56" spans="1:8" ht="12.75" x14ac:dyDescent="0.2">
      <c r="A56" s="10" t="s">
        <v>85</v>
      </c>
      <c r="B56" s="10" t="s">
        <v>86</v>
      </c>
      <c r="C56" s="10" t="s">
        <v>179</v>
      </c>
      <c r="D56" s="224">
        <v>0.04</v>
      </c>
      <c r="E56" s="394">
        <v>3.614457831325301E-2</v>
      </c>
      <c r="F56" s="408">
        <v>1.2079704022828306</v>
      </c>
      <c r="G56" s="585"/>
      <c r="H56" s="308"/>
    </row>
    <row r="57" spans="1:8" ht="12.75" x14ac:dyDescent="0.2">
      <c r="A57" s="10" t="s">
        <v>85</v>
      </c>
      <c r="B57" s="10" t="s">
        <v>94</v>
      </c>
      <c r="C57" s="10" t="s">
        <v>180</v>
      </c>
      <c r="D57" s="224">
        <v>9.2592592592592587E-3</v>
      </c>
      <c r="E57" s="405">
        <v>0.17886178861788618</v>
      </c>
      <c r="F57" s="409">
        <v>0.98408894857478457</v>
      </c>
      <c r="G57" s="585"/>
      <c r="H57" s="308"/>
    </row>
    <row r="58" spans="1:8" ht="12.75" x14ac:dyDescent="0.2">
      <c r="A58" s="10" t="s">
        <v>85</v>
      </c>
      <c r="B58" s="10" t="s">
        <v>98</v>
      </c>
      <c r="C58" s="10" t="s">
        <v>156</v>
      </c>
      <c r="D58" s="224">
        <v>0.16949152542372881</v>
      </c>
      <c r="E58" s="394">
        <v>0.49411764705882355</v>
      </c>
      <c r="F58" s="408">
        <v>0.96773930665101715</v>
      </c>
      <c r="G58" s="585"/>
      <c r="H58" s="308"/>
    </row>
    <row r="59" spans="1:8" ht="12.75" x14ac:dyDescent="0.2">
      <c r="A59" s="10" t="s">
        <v>85</v>
      </c>
      <c r="B59" s="10" t="s">
        <v>102</v>
      </c>
      <c r="C59" s="10" t="s">
        <v>181</v>
      </c>
      <c r="D59" s="224">
        <v>7.2376357056694818E-2</v>
      </c>
      <c r="E59" s="394">
        <v>0.48604060913705582</v>
      </c>
      <c r="F59" s="408">
        <v>0.86496389435701182</v>
      </c>
      <c r="G59" s="585"/>
      <c r="H59" s="308"/>
    </row>
    <row r="60" spans="1:8" ht="12.75" x14ac:dyDescent="0.2">
      <c r="A60" s="10" t="s">
        <v>53</v>
      </c>
      <c r="B60" s="10" t="s">
        <v>51</v>
      </c>
      <c r="C60" s="10" t="s">
        <v>52</v>
      </c>
      <c r="D60" s="224">
        <v>7.3569482288828342E-2</v>
      </c>
      <c r="E60" s="394">
        <v>0.24571428571428572</v>
      </c>
      <c r="F60" s="408">
        <v>0.83111138725048739</v>
      </c>
      <c r="G60" s="585"/>
      <c r="H60" s="308"/>
    </row>
    <row r="61" spans="1:8" ht="12.75" x14ac:dyDescent="0.2">
      <c r="A61" s="10" t="s">
        <v>53</v>
      </c>
      <c r="B61" s="10" t="s">
        <v>61</v>
      </c>
      <c r="C61" s="10" t="s">
        <v>311</v>
      </c>
      <c r="D61" s="224">
        <v>4.6511627906976744E-2</v>
      </c>
      <c r="E61" s="394">
        <v>8.3665338645418322E-2</v>
      </c>
      <c r="F61" s="408">
        <v>0.95762083015046962</v>
      </c>
      <c r="G61" s="585"/>
      <c r="H61" s="308"/>
    </row>
    <row r="62" spans="1:8" ht="12.75" x14ac:dyDescent="0.2">
      <c r="A62" s="10" t="s">
        <v>53</v>
      </c>
      <c r="B62" s="10" t="s">
        <v>69</v>
      </c>
      <c r="C62" s="10" t="s">
        <v>184</v>
      </c>
      <c r="D62" s="224">
        <v>6.9444444444444448E-2</v>
      </c>
      <c r="E62" s="405">
        <v>0</v>
      </c>
      <c r="F62" s="409">
        <v>1.0360335837912069</v>
      </c>
      <c r="G62" s="585"/>
      <c r="H62" s="308"/>
    </row>
    <row r="63" spans="1:8" ht="12.75" x14ac:dyDescent="0.2">
      <c r="A63" s="10" t="s">
        <v>53</v>
      </c>
      <c r="B63" s="10" t="s">
        <v>70</v>
      </c>
      <c r="C63" s="10" t="s">
        <v>185</v>
      </c>
      <c r="D63" s="224">
        <v>6.6666666666666666E-2</v>
      </c>
      <c r="E63" s="394">
        <v>5.3763440860215055E-2</v>
      </c>
      <c r="F63" s="408">
        <v>0.87853654708347162</v>
      </c>
      <c r="G63" s="585"/>
      <c r="H63" s="308"/>
    </row>
    <row r="64" spans="1:8" ht="12.75" x14ac:dyDescent="0.2">
      <c r="A64" s="10" t="s">
        <v>53</v>
      </c>
      <c r="B64" s="10" t="s">
        <v>71</v>
      </c>
      <c r="C64" s="10" t="s">
        <v>186</v>
      </c>
      <c r="D64" s="224">
        <v>0.05</v>
      </c>
      <c r="E64" s="394">
        <v>3.864734299516908E-2</v>
      </c>
      <c r="F64" s="408">
        <v>1.2405768676025675</v>
      </c>
      <c r="G64" s="585"/>
      <c r="H64" s="308"/>
    </row>
    <row r="65" spans="1:8" ht="12.75" x14ac:dyDescent="0.2">
      <c r="A65" s="10" t="s">
        <v>53</v>
      </c>
      <c r="B65" s="10" t="s">
        <v>72</v>
      </c>
      <c r="C65" s="10" t="s">
        <v>187</v>
      </c>
      <c r="D65" s="224">
        <v>0.11032863849765258</v>
      </c>
      <c r="E65" s="394">
        <v>0.18686868686868688</v>
      </c>
      <c r="F65" s="408">
        <v>1.082774709663725</v>
      </c>
      <c r="G65" s="585"/>
      <c r="H65" s="308"/>
    </row>
    <row r="66" spans="1:8" ht="12.75" x14ac:dyDescent="0.2">
      <c r="A66" s="10" t="s">
        <v>5</v>
      </c>
      <c r="B66" s="10" t="s">
        <v>62</v>
      </c>
      <c r="C66" s="10" t="s">
        <v>63</v>
      </c>
      <c r="D66" s="224">
        <v>4.1379310344827586E-2</v>
      </c>
      <c r="E66" s="394">
        <v>2.1739130434782608E-2</v>
      </c>
      <c r="F66" s="408">
        <v>0.87731676077269694</v>
      </c>
      <c r="G66" s="585"/>
      <c r="H66" s="308"/>
    </row>
    <row r="67" spans="1:8" ht="12.75" x14ac:dyDescent="0.2">
      <c r="A67" s="10" t="s">
        <v>5</v>
      </c>
      <c r="B67" s="10" t="s">
        <v>76</v>
      </c>
      <c r="C67" s="10" t="s">
        <v>488</v>
      </c>
      <c r="D67" s="224">
        <v>3.6649214659685861E-2</v>
      </c>
      <c r="E67" s="394">
        <v>0</v>
      </c>
      <c r="F67" s="408">
        <v>0.88063921470823936</v>
      </c>
      <c r="G67" s="585"/>
      <c r="H67" s="308"/>
    </row>
    <row r="68" spans="1:8" ht="12.75" x14ac:dyDescent="0.2">
      <c r="A68" s="10" t="s">
        <v>5</v>
      </c>
      <c r="B68" s="10" t="s">
        <v>81</v>
      </c>
      <c r="C68" s="10" t="s">
        <v>193</v>
      </c>
      <c r="D68" s="224">
        <v>0.11874999999999999</v>
      </c>
      <c r="E68" s="394">
        <v>0.96113074204946991</v>
      </c>
      <c r="F68" s="408">
        <v>0.8723250064814706</v>
      </c>
      <c r="G68" s="585"/>
      <c r="H68" s="308"/>
    </row>
    <row r="69" spans="1:8" ht="12.75" x14ac:dyDescent="0.2">
      <c r="A69" s="273" t="s">
        <v>2</v>
      </c>
      <c r="B69" s="10" t="s">
        <v>253</v>
      </c>
      <c r="C69" s="10" t="s">
        <v>483</v>
      </c>
      <c r="D69" s="224">
        <v>2.9013539651837523E-2</v>
      </c>
      <c r="E69" s="394">
        <v>0.31771894093686354</v>
      </c>
      <c r="F69" s="408">
        <v>1.4397939195783791</v>
      </c>
      <c r="G69" s="585"/>
      <c r="H69" s="308"/>
    </row>
    <row r="70" spans="1:8" ht="12.75" x14ac:dyDescent="0.2">
      <c r="A70" s="10" t="s">
        <v>12</v>
      </c>
      <c r="B70" s="10" t="s">
        <v>11</v>
      </c>
      <c r="C70" s="10" t="s">
        <v>197</v>
      </c>
      <c r="D70" s="224">
        <v>4.5045045045045045E-3</v>
      </c>
      <c r="E70" s="394">
        <v>0.9468599033816425</v>
      </c>
      <c r="F70" s="408">
        <v>1.5483104091995104</v>
      </c>
      <c r="G70" s="585"/>
      <c r="H70" s="308"/>
    </row>
    <row r="71" spans="1:8" ht="12.75" x14ac:dyDescent="0.2">
      <c r="A71" s="10" t="s">
        <v>12</v>
      </c>
      <c r="B71" s="10" t="s">
        <v>89</v>
      </c>
      <c r="C71" s="10" t="s">
        <v>198</v>
      </c>
      <c r="D71" s="224">
        <v>7.6470588235294124E-2</v>
      </c>
      <c r="E71" s="394">
        <v>0.14473684210526316</v>
      </c>
      <c r="F71" s="408">
        <v>1.0886828355246716</v>
      </c>
      <c r="G71" s="585"/>
      <c r="H71" s="308"/>
    </row>
    <row r="72" spans="1:8" ht="12.75" x14ac:dyDescent="0.2">
      <c r="A72" s="653" t="s">
        <v>484</v>
      </c>
      <c r="B72" s="654"/>
      <c r="C72" s="655"/>
      <c r="D72" s="603"/>
      <c r="E72" s="604"/>
      <c r="F72" s="624"/>
      <c r="H72" s="308"/>
    </row>
    <row r="73" spans="1:8" ht="12.75" x14ac:dyDescent="0.2">
      <c r="A73" s="10" t="s">
        <v>34</v>
      </c>
      <c r="B73" s="10" t="s">
        <v>90</v>
      </c>
      <c r="C73" s="10" t="s">
        <v>91</v>
      </c>
      <c r="D73" s="224">
        <v>0.45578231292517007</v>
      </c>
      <c r="E73" s="394">
        <v>0.98750000000000004</v>
      </c>
      <c r="F73" s="408">
        <v>0.81050796139753734</v>
      </c>
      <c r="H73" s="308"/>
    </row>
    <row r="74" spans="1:8" ht="12.75" x14ac:dyDescent="0.2">
      <c r="A74" s="10" t="s">
        <v>34</v>
      </c>
      <c r="B74" s="10" t="s">
        <v>100</v>
      </c>
      <c r="C74" s="10" t="s">
        <v>101</v>
      </c>
      <c r="D74" s="224">
        <v>0.12781954887218044</v>
      </c>
      <c r="E74" s="394">
        <v>0.95973154362416102</v>
      </c>
      <c r="F74" s="408">
        <v>0.97796117103137092</v>
      </c>
      <c r="H74" s="308"/>
    </row>
    <row r="75" spans="1:8" ht="12.75" x14ac:dyDescent="0.2">
      <c r="A75" s="10" t="s">
        <v>53</v>
      </c>
      <c r="B75" s="10" t="s">
        <v>74</v>
      </c>
      <c r="C75" s="10" t="s">
        <v>75</v>
      </c>
      <c r="D75" s="224" t="s">
        <v>540</v>
      </c>
      <c r="E75" s="394">
        <v>0.98095238095238091</v>
      </c>
      <c r="F75" s="408">
        <v>1.0303769692837548</v>
      </c>
      <c r="H75" s="308"/>
    </row>
    <row r="76" spans="1:8" ht="12.75" x14ac:dyDescent="0.2">
      <c r="A76" s="10" t="s">
        <v>53</v>
      </c>
      <c r="B76" s="10" t="s">
        <v>82</v>
      </c>
      <c r="C76" s="10" t="s">
        <v>83</v>
      </c>
      <c r="D76" s="224">
        <v>0.75409836065573765</v>
      </c>
      <c r="E76" s="394">
        <v>0.93680297397769519</v>
      </c>
      <c r="F76" s="408" t="s">
        <v>542</v>
      </c>
      <c r="H76" s="308"/>
    </row>
    <row r="77" spans="1:8" ht="12.75" x14ac:dyDescent="0.2">
      <c r="A77" s="10" t="s">
        <v>2</v>
      </c>
      <c r="B77" s="10" t="s">
        <v>18</v>
      </c>
      <c r="C77" s="10" t="s">
        <v>19</v>
      </c>
      <c r="D77" s="224">
        <v>0.64189189189189189</v>
      </c>
      <c r="E77" s="405">
        <v>0.98787878787878791</v>
      </c>
      <c r="F77" s="409">
        <v>0.98176784315755139</v>
      </c>
      <c r="H77" s="308"/>
    </row>
    <row r="78" spans="1:8" ht="12.75" x14ac:dyDescent="0.2">
      <c r="A78" s="653" t="s">
        <v>161</v>
      </c>
      <c r="B78" s="654"/>
      <c r="C78" s="655"/>
      <c r="D78" s="603"/>
      <c r="E78" s="604"/>
      <c r="F78" s="624"/>
      <c r="H78" s="308"/>
    </row>
    <row r="79" spans="1:8" ht="12.75" x14ac:dyDescent="0.2">
      <c r="A79" s="10" t="s">
        <v>21</v>
      </c>
      <c r="B79" s="10" t="s">
        <v>42</v>
      </c>
      <c r="C79" s="10" t="s">
        <v>322</v>
      </c>
      <c r="D79" s="224">
        <v>0.53353204172876301</v>
      </c>
      <c r="E79" s="394">
        <v>0.42339075249320035</v>
      </c>
      <c r="F79" s="408" t="s">
        <v>585</v>
      </c>
      <c r="H79" s="308"/>
    </row>
    <row r="80" spans="1:8" ht="12.75" x14ac:dyDescent="0.2">
      <c r="A80" s="10" t="s">
        <v>21</v>
      </c>
      <c r="B80" s="10" t="s">
        <v>256</v>
      </c>
      <c r="C80" s="10" t="s">
        <v>323</v>
      </c>
      <c r="D80" s="224">
        <v>0.81069042316258355</v>
      </c>
      <c r="E80" s="394">
        <v>0.9155749636098981</v>
      </c>
      <c r="F80" s="408" t="s">
        <v>542</v>
      </c>
      <c r="H80" s="308"/>
    </row>
    <row r="81" spans="1:8" ht="12.75" x14ac:dyDescent="0.2">
      <c r="A81" s="10" t="s">
        <v>26</v>
      </c>
      <c r="B81" s="10" t="s">
        <v>44</v>
      </c>
      <c r="C81" s="10" t="s">
        <v>174</v>
      </c>
      <c r="D81" s="224">
        <v>0.3441048034934498</v>
      </c>
      <c r="E81" s="394">
        <v>0.34672686230248306</v>
      </c>
      <c r="F81" s="408" t="s">
        <v>542</v>
      </c>
      <c r="H81" s="308"/>
    </row>
    <row r="82" spans="1:8" ht="12.75" x14ac:dyDescent="0.2">
      <c r="A82" s="10" t="s">
        <v>34</v>
      </c>
      <c r="B82" s="10" t="s">
        <v>93</v>
      </c>
      <c r="C82" s="10" t="s">
        <v>175</v>
      </c>
      <c r="D82" s="224">
        <v>0.68950276243093922</v>
      </c>
      <c r="E82" s="394">
        <v>0.47171853856562923</v>
      </c>
      <c r="F82" s="408">
        <v>1.4133168605843991</v>
      </c>
      <c r="H82" s="308"/>
    </row>
    <row r="83" spans="1:8" ht="12.75" x14ac:dyDescent="0.2">
      <c r="A83" s="10" t="s">
        <v>53</v>
      </c>
      <c r="B83" s="10" t="s">
        <v>66</v>
      </c>
      <c r="C83" s="10" t="s">
        <v>67</v>
      </c>
      <c r="D83" s="224">
        <v>0.50326323422770125</v>
      </c>
      <c r="E83" s="394">
        <v>0.90295857988165684</v>
      </c>
      <c r="F83" s="408">
        <v>1.065706142307318</v>
      </c>
      <c r="H83" s="308"/>
    </row>
    <row r="84" spans="1:8" ht="12.75" x14ac:dyDescent="0.2">
      <c r="A84" s="273" t="s">
        <v>53</v>
      </c>
      <c r="B84" s="10" t="s">
        <v>68</v>
      </c>
      <c r="C84" s="10" t="s">
        <v>164</v>
      </c>
      <c r="D84" s="224">
        <v>0.56445993031358888</v>
      </c>
      <c r="E84" s="394">
        <v>0.57056451612903225</v>
      </c>
      <c r="F84" s="408">
        <v>1.4514376061099918</v>
      </c>
      <c r="H84" s="308"/>
    </row>
    <row r="85" spans="1:8" ht="12.75" x14ac:dyDescent="0.2">
      <c r="A85" s="273" t="s">
        <v>53</v>
      </c>
      <c r="B85" s="10" t="s">
        <v>73</v>
      </c>
      <c r="C85" s="10" t="s">
        <v>188</v>
      </c>
      <c r="D85" s="224">
        <v>0.40017825311942962</v>
      </c>
      <c r="E85" s="394">
        <v>0.27769516728624533</v>
      </c>
      <c r="F85" s="408">
        <v>1.2155678865232973</v>
      </c>
      <c r="H85" s="308"/>
    </row>
    <row r="86" spans="1:8" ht="13.5" thickBot="1" x14ac:dyDescent="0.25">
      <c r="A86" s="10" t="s">
        <v>53</v>
      </c>
      <c r="B86" s="10" t="s">
        <v>80</v>
      </c>
      <c r="C86" s="10" t="s">
        <v>190</v>
      </c>
      <c r="D86" s="224">
        <v>1</v>
      </c>
      <c r="E86" s="394">
        <v>0.99638989169675085</v>
      </c>
      <c r="F86" s="408">
        <v>1.6490481078000121</v>
      </c>
      <c r="H86" s="308"/>
    </row>
    <row r="87" spans="1:8" ht="13.5" thickTop="1" x14ac:dyDescent="0.2">
      <c r="A87" s="816" t="s">
        <v>121</v>
      </c>
      <c r="B87" s="817"/>
      <c r="C87" s="818"/>
      <c r="D87" s="474">
        <v>0.2252970731318287</v>
      </c>
      <c r="E87" s="474">
        <v>0.41362371612105392</v>
      </c>
      <c r="F87" s="625">
        <v>1.3</v>
      </c>
    </row>
    <row r="88" spans="1:8" ht="11.25" customHeight="1" x14ac:dyDescent="0.2">
      <c r="A88" s="22" t="s">
        <v>587</v>
      </c>
    </row>
    <row r="89" spans="1:8" ht="21" customHeight="1" x14ac:dyDescent="0.2">
      <c r="A89" s="656" t="s">
        <v>575</v>
      </c>
      <c r="B89" s="742"/>
      <c r="C89" s="742"/>
      <c r="D89" s="742"/>
      <c r="E89" s="742"/>
      <c r="F89" s="742"/>
    </row>
    <row r="90" spans="1:8" ht="30" customHeight="1" x14ac:dyDescent="0.2">
      <c r="A90" s="665" t="s">
        <v>576</v>
      </c>
      <c r="B90" s="666"/>
      <c r="C90" s="666"/>
      <c r="D90" s="667"/>
      <c r="E90" s="667"/>
      <c r="F90" s="743"/>
    </row>
    <row r="91" spans="1:8" ht="21" customHeight="1" x14ac:dyDescent="0.2">
      <c r="A91" s="656" t="s">
        <v>578</v>
      </c>
      <c r="B91" s="742"/>
      <c r="C91" s="742"/>
      <c r="D91" s="742"/>
      <c r="E91" s="742"/>
      <c r="F91" s="742"/>
    </row>
    <row r="92" spans="1:8" x14ac:dyDescent="0.2">
      <c r="A92" s="1" t="s">
        <v>581</v>
      </c>
    </row>
    <row r="93" spans="1:8" ht="24" customHeight="1" x14ac:dyDescent="0.2">
      <c r="A93" s="656" t="s">
        <v>586</v>
      </c>
      <c r="B93" s="742"/>
      <c r="C93" s="742"/>
      <c r="D93" s="742"/>
      <c r="E93" s="742"/>
      <c r="F93" s="742"/>
    </row>
    <row r="94" spans="1:8" x14ac:dyDescent="0.2">
      <c r="A94" s="656"/>
      <c r="B94" s="657"/>
      <c r="C94" s="657"/>
      <c r="D94" s="658"/>
      <c r="E94" s="658"/>
      <c r="F94" s="225"/>
    </row>
  </sheetData>
  <mergeCells count="19">
    <mergeCell ref="A78:C78"/>
    <mergeCell ref="A93:F93"/>
    <mergeCell ref="A94:E94"/>
    <mergeCell ref="A87:C87"/>
    <mergeCell ref="F1:F2"/>
    <mergeCell ref="D3:F3"/>
    <mergeCell ref="A89:F89"/>
    <mergeCell ref="A90:F90"/>
    <mergeCell ref="A91:F91"/>
    <mergeCell ref="A15:C15"/>
    <mergeCell ref="A41:C41"/>
    <mergeCell ref="A72:C72"/>
    <mergeCell ref="A3:C3"/>
    <mergeCell ref="A7:C7"/>
    <mergeCell ref="A1:A2"/>
    <mergeCell ref="B1:B2"/>
    <mergeCell ref="C1:C2"/>
    <mergeCell ref="D1:D2"/>
    <mergeCell ref="E1:E2"/>
  </mergeCells>
  <pageMargins left="0.19685039370078741" right="0.19685039370078741" top="0.59055118110236227" bottom="0.39370078740157483" header="0.19685039370078741" footer="0.19685039370078741"/>
  <pageSetup paperSize="9" orientation="portrait" r:id="rId1"/>
  <headerFooter>
    <oddHeader>&amp;C&amp;"Arial,Gras"&amp;12&amp;UANNEXE 10&amp;U : Indicateurs soumis à la concertation dans le cadre du PRS 2018-2022 pour suivre la thématique SSR</oddHeader>
    <oddFooter>&amp;C&amp;8Soins de suite et de réadaptation (SSR) - Bilan PMSI 2017</oddFooter>
  </headerFooter>
  <rowBreaks count="1" manualBreakCount="1">
    <brk id="4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rgb="FF008000"/>
  </sheetPr>
  <dimension ref="A1:N26"/>
  <sheetViews>
    <sheetView zoomScaleNormal="100" workbookViewId="0">
      <selection activeCell="V72" sqref="V72"/>
    </sheetView>
  </sheetViews>
  <sheetFormatPr baseColWidth="10" defaultRowHeight="12.75" x14ac:dyDescent="0.2"/>
  <cols>
    <col min="1" max="1" width="2.85546875" customWidth="1"/>
    <col min="2" max="2" width="8.7109375" bestFit="1" customWidth="1"/>
    <col min="3" max="3" width="41.42578125" bestFit="1" customWidth="1"/>
    <col min="4" max="9" width="14.7109375" customWidth="1"/>
  </cols>
  <sheetData>
    <row r="1" spans="1:14" x14ac:dyDescent="0.2">
      <c r="A1" s="659" t="s">
        <v>112</v>
      </c>
      <c r="B1" s="659" t="s">
        <v>113</v>
      </c>
      <c r="C1" s="659" t="s">
        <v>114</v>
      </c>
      <c r="D1" s="221" t="s">
        <v>223</v>
      </c>
      <c r="E1" s="221" t="s">
        <v>224</v>
      </c>
      <c r="F1" s="221" t="s">
        <v>225</v>
      </c>
      <c r="G1" s="221" t="s">
        <v>226</v>
      </c>
      <c r="H1" s="221" t="s">
        <v>227</v>
      </c>
      <c r="I1" s="221" t="s">
        <v>228</v>
      </c>
    </row>
    <row r="2" spans="1:14" ht="33.75" x14ac:dyDescent="0.2">
      <c r="A2" s="660"/>
      <c r="B2" s="660"/>
      <c r="C2" s="660"/>
      <c r="D2" s="218" t="s">
        <v>203</v>
      </c>
      <c r="E2" s="218" t="s">
        <v>205</v>
      </c>
      <c r="F2" s="218" t="s">
        <v>207</v>
      </c>
      <c r="G2" s="218" t="s">
        <v>210</v>
      </c>
      <c r="H2" s="218" t="s">
        <v>234</v>
      </c>
      <c r="I2" s="218" t="s">
        <v>215</v>
      </c>
    </row>
    <row r="3" spans="1:14" s="308" customFormat="1" x14ac:dyDescent="0.2">
      <c r="A3" s="203" t="s">
        <v>21</v>
      </c>
      <c r="B3" s="205" t="s">
        <v>20</v>
      </c>
      <c r="C3" s="203" t="s">
        <v>165</v>
      </c>
      <c r="D3" s="202">
        <v>302</v>
      </c>
      <c r="E3" s="202">
        <v>0</v>
      </c>
      <c r="F3" s="202">
        <v>0</v>
      </c>
      <c r="G3" s="202">
        <v>0</v>
      </c>
      <c r="H3" s="202">
        <v>0</v>
      </c>
      <c r="I3" s="202">
        <v>0</v>
      </c>
      <c r="K3" s="215"/>
    </row>
    <row r="4" spans="1:14" x14ac:dyDescent="0.2">
      <c r="A4" s="203" t="s">
        <v>21</v>
      </c>
      <c r="B4" s="203" t="s">
        <v>41</v>
      </c>
      <c r="C4" s="205" t="s">
        <v>446</v>
      </c>
      <c r="D4" s="202">
        <v>3547</v>
      </c>
      <c r="E4" s="202">
        <v>4481</v>
      </c>
      <c r="F4" s="202">
        <v>2472</v>
      </c>
      <c r="G4" s="202">
        <v>120</v>
      </c>
      <c r="H4" s="202">
        <v>367</v>
      </c>
      <c r="I4" s="202">
        <v>0</v>
      </c>
      <c r="K4" s="215"/>
    </row>
    <row r="5" spans="1:14" x14ac:dyDescent="0.2">
      <c r="A5" s="203" t="s">
        <v>21</v>
      </c>
      <c r="B5" s="203" t="s">
        <v>42</v>
      </c>
      <c r="C5" s="205" t="s">
        <v>447</v>
      </c>
      <c r="D5" s="202">
        <v>0</v>
      </c>
      <c r="E5" s="202">
        <v>2148</v>
      </c>
      <c r="F5" s="202">
        <v>1963</v>
      </c>
      <c r="G5" s="202">
        <v>356</v>
      </c>
      <c r="H5" s="202">
        <v>4204</v>
      </c>
      <c r="I5" s="202">
        <v>0</v>
      </c>
      <c r="K5" s="215"/>
    </row>
    <row r="6" spans="1:14" x14ac:dyDescent="0.2">
      <c r="A6" s="203" t="s">
        <v>21</v>
      </c>
      <c r="B6" s="203" t="s">
        <v>45</v>
      </c>
      <c r="C6" s="203" t="s">
        <v>171</v>
      </c>
      <c r="D6" s="202">
        <v>1110</v>
      </c>
      <c r="E6" s="202">
        <v>0</v>
      </c>
      <c r="F6" s="202">
        <v>0</v>
      </c>
      <c r="G6" s="202">
        <v>0</v>
      </c>
      <c r="H6" s="202">
        <v>0</v>
      </c>
      <c r="I6" s="202">
        <v>0</v>
      </c>
      <c r="K6" s="215"/>
    </row>
    <row r="7" spans="1:14" x14ac:dyDescent="0.2">
      <c r="A7" s="205" t="s">
        <v>26</v>
      </c>
      <c r="B7" s="205" t="s">
        <v>46</v>
      </c>
      <c r="C7" s="206" t="s">
        <v>222</v>
      </c>
      <c r="D7" s="202">
        <v>0</v>
      </c>
      <c r="E7" s="202">
        <v>69</v>
      </c>
      <c r="F7" s="202">
        <v>332</v>
      </c>
      <c r="G7" s="202">
        <v>0</v>
      </c>
      <c r="H7" s="202">
        <v>0</v>
      </c>
      <c r="I7" s="202">
        <v>0</v>
      </c>
      <c r="K7" s="215"/>
    </row>
    <row r="8" spans="1:14" x14ac:dyDescent="0.2">
      <c r="A8" s="203" t="s">
        <v>34</v>
      </c>
      <c r="B8" s="203" t="s">
        <v>93</v>
      </c>
      <c r="C8" s="203" t="s">
        <v>175</v>
      </c>
      <c r="D8" s="202">
        <v>0</v>
      </c>
      <c r="E8" s="202">
        <v>3455</v>
      </c>
      <c r="F8" s="202">
        <v>9533</v>
      </c>
      <c r="G8" s="202">
        <v>0</v>
      </c>
      <c r="H8" s="202">
        <v>0</v>
      </c>
      <c r="I8" s="202">
        <v>458</v>
      </c>
      <c r="K8" s="215"/>
    </row>
    <row r="9" spans="1:14" x14ac:dyDescent="0.2">
      <c r="A9" s="204" t="s">
        <v>85</v>
      </c>
      <c r="B9" s="204" t="s">
        <v>107</v>
      </c>
      <c r="C9" s="204" t="s">
        <v>108</v>
      </c>
      <c r="D9" s="202">
        <v>1422</v>
      </c>
      <c r="E9" s="202">
        <v>0</v>
      </c>
      <c r="F9" s="202">
        <v>0</v>
      </c>
      <c r="G9" s="202">
        <v>0</v>
      </c>
      <c r="H9" s="202">
        <v>0</v>
      </c>
      <c r="I9" s="202">
        <v>0</v>
      </c>
      <c r="K9" s="215"/>
    </row>
    <row r="10" spans="1:14" x14ac:dyDescent="0.2">
      <c r="A10" s="203" t="s">
        <v>53</v>
      </c>
      <c r="B10" s="203" t="s">
        <v>68</v>
      </c>
      <c r="C10" s="203" t="s">
        <v>164</v>
      </c>
      <c r="D10" s="202">
        <v>0</v>
      </c>
      <c r="E10" s="202">
        <v>892</v>
      </c>
      <c r="F10" s="202">
        <v>1836</v>
      </c>
      <c r="G10" s="202">
        <v>0</v>
      </c>
      <c r="H10" s="202">
        <v>0</v>
      </c>
      <c r="I10" s="202">
        <v>0</v>
      </c>
      <c r="K10" s="215"/>
    </row>
    <row r="11" spans="1:14" x14ac:dyDescent="0.2">
      <c r="A11" s="203" t="s">
        <v>53</v>
      </c>
      <c r="B11" s="203" t="s">
        <v>78</v>
      </c>
      <c r="C11" s="203" t="s">
        <v>189</v>
      </c>
      <c r="D11" s="202">
        <v>0</v>
      </c>
      <c r="E11" s="202">
        <v>1632</v>
      </c>
      <c r="F11" s="202">
        <v>3207</v>
      </c>
      <c r="G11" s="202">
        <v>0</v>
      </c>
      <c r="H11" s="202">
        <v>0</v>
      </c>
      <c r="I11" s="202">
        <v>0</v>
      </c>
      <c r="K11" s="215"/>
    </row>
    <row r="12" spans="1:14" x14ac:dyDescent="0.2">
      <c r="A12" s="203" t="s">
        <v>53</v>
      </c>
      <c r="B12" s="203" t="s">
        <v>79</v>
      </c>
      <c r="C12" s="203" t="s">
        <v>199</v>
      </c>
      <c r="D12" s="202">
        <v>7629</v>
      </c>
      <c r="E12" s="202">
        <v>0</v>
      </c>
      <c r="F12" s="202">
        <v>0</v>
      </c>
      <c r="G12" s="202">
        <v>0</v>
      </c>
      <c r="H12" s="202">
        <v>0</v>
      </c>
      <c r="I12" s="202">
        <v>0</v>
      </c>
      <c r="K12" s="215"/>
      <c r="N12" s="277"/>
    </row>
    <row r="13" spans="1:14" x14ac:dyDescent="0.2">
      <c r="A13" s="203" t="s">
        <v>2</v>
      </c>
      <c r="B13" s="203" t="s">
        <v>8</v>
      </c>
      <c r="C13" s="203" t="s">
        <v>9</v>
      </c>
      <c r="D13" s="202">
        <v>0</v>
      </c>
      <c r="E13" s="202">
        <v>1121</v>
      </c>
      <c r="F13" s="202">
        <v>7430</v>
      </c>
      <c r="G13" s="202">
        <v>0</v>
      </c>
      <c r="H13" s="202">
        <v>0</v>
      </c>
      <c r="I13" s="202">
        <v>0</v>
      </c>
      <c r="K13" s="215"/>
      <c r="N13" s="277"/>
    </row>
    <row r="14" spans="1:14" ht="13.5" thickBot="1" x14ac:dyDescent="0.25">
      <c r="A14" s="203" t="s">
        <v>2</v>
      </c>
      <c r="B14" s="203" t="s">
        <v>15</v>
      </c>
      <c r="C14" s="203" t="s">
        <v>16</v>
      </c>
      <c r="D14" s="202">
        <v>4366</v>
      </c>
      <c r="E14" s="202">
        <v>0</v>
      </c>
      <c r="F14" s="202">
        <v>0</v>
      </c>
      <c r="G14" s="202">
        <v>0</v>
      </c>
      <c r="H14" s="202">
        <v>0</v>
      </c>
      <c r="I14" s="202">
        <v>0</v>
      </c>
      <c r="K14" s="215"/>
    </row>
    <row r="15" spans="1:14" ht="13.5" thickTop="1" x14ac:dyDescent="0.2">
      <c r="A15" s="696" t="s">
        <v>121</v>
      </c>
      <c r="B15" s="697"/>
      <c r="C15" s="697"/>
      <c r="D15" s="201">
        <f>SUM(D3:D14)</f>
        <v>18376</v>
      </c>
      <c r="E15" s="201">
        <f t="shared" ref="E15:I15" si="0">SUM(E3:E14)</f>
        <v>13798</v>
      </c>
      <c r="F15" s="201">
        <f t="shared" si="0"/>
        <v>26773</v>
      </c>
      <c r="G15" s="201">
        <f t="shared" si="0"/>
        <v>476</v>
      </c>
      <c r="H15" s="201">
        <f t="shared" si="0"/>
        <v>4571</v>
      </c>
      <c r="I15" s="201">
        <f t="shared" si="0"/>
        <v>458</v>
      </c>
      <c r="K15" s="215"/>
    </row>
    <row r="17" spans="1:9" x14ac:dyDescent="0.2">
      <c r="A17" s="22" t="s">
        <v>479</v>
      </c>
      <c r="C17" s="308"/>
      <c r="D17" s="308"/>
      <c r="E17" s="308"/>
      <c r="F17" s="308"/>
      <c r="G17" s="308"/>
      <c r="H17" s="308"/>
      <c r="I17" s="308"/>
    </row>
    <row r="26" spans="1:9" x14ac:dyDescent="0.2">
      <c r="A26" s="290"/>
    </row>
  </sheetData>
  <mergeCells count="4">
    <mergeCell ref="A15:C15"/>
    <mergeCell ref="A1:A2"/>
    <mergeCell ref="B1:B2"/>
    <mergeCell ref="C1:C2"/>
  </mergeCells>
  <pageMargins left="0.47244094488188981" right="0.31496062992125984" top="0.74803149606299213" bottom="0.74803149606299213" header="0.31496062992125984" footer="0.31496062992125984"/>
  <pageSetup paperSize="9" orientation="landscape" r:id="rId1"/>
  <headerFooter>
    <oddHeader>&amp;C&amp;"Arial,Gras"&amp;12&amp;UANNEXE 4.b&amp;U &amp;K000000: PMSI SSR - Activité 2017 - Nombre de journées réalsées par type d'autorisation - Enfants et Adolescents</oddHeader>
    <oddFooter>&amp;C&amp;8Soins de suite et de réadaptation (SSR) - Bilan PMSI 2017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99CC00"/>
  </sheetPr>
  <dimension ref="A1:S99"/>
  <sheetViews>
    <sheetView topLeftCell="A64" zoomScaleNormal="100" workbookViewId="0">
      <selection activeCell="V72" sqref="V72"/>
    </sheetView>
  </sheetViews>
  <sheetFormatPr baseColWidth="10" defaultColWidth="9.140625" defaultRowHeight="11.25" x14ac:dyDescent="0.2"/>
  <cols>
    <col min="1" max="1" width="3.140625" style="1" customWidth="1"/>
    <col min="2" max="2" width="8.7109375" style="1" customWidth="1"/>
    <col min="3" max="3" width="47.28515625" style="1" customWidth="1"/>
    <col min="4" max="4" width="7.85546875" style="4" customWidth="1"/>
    <col min="5" max="5" width="7.28515625" style="6" customWidth="1"/>
    <col min="6" max="6" width="6.85546875" style="6" customWidth="1"/>
    <col min="7" max="7" width="6.42578125" style="6" customWidth="1"/>
    <col min="8" max="8" width="6.5703125" style="6" customWidth="1"/>
    <col min="9" max="9" width="7.85546875" style="4" customWidth="1"/>
    <col min="10" max="10" width="6.7109375" style="6" customWidth="1"/>
    <col min="11" max="11" width="8" style="6" customWidth="1"/>
    <col min="12" max="12" width="7.42578125" style="4" customWidth="1"/>
    <col min="13" max="13" width="7.140625" style="6" customWidth="1"/>
    <col min="14" max="14" width="7.42578125" style="7" customWidth="1"/>
    <col min="15" max="15" width="6.5703125" style="6" customWidth="1"/>
    <col min="16" max="16384" width="9.140625" style="1"/>
  </cols>
  <sheetData>
    <row r="1" spans="1:17" s="5" customFormat="1" ht="36" customHeight="1" x14ac:dyDescent="0.2">
      <c r="A1" s="659" t="s">
        <v>112</v>
      </c>
      <c r="B1" s="659" t="s">
        <v>113</v>
      </c>
      <c r="C1" s="659" t="s">
        <v>114</v>
      </c>
      <c r="D1" s="700" t="s">
        <v>115</v>
      </c>
      <c r="E1" s="702" t="s">
        <v>494</v>
      </c>
      <c r="F1" s="699" t="s">
        <v>111</v>
      </c>
      <c r="G1" s="699"/>
      <c r="H1" s="699"/>
      <c r="I1" s="700" t="s">
        <v>117</v>
      </c>
      <c r="J1" s="701"/>
      <c r="K1" s="701"/>
      <c r="L1" s="661" t="s">
        <v>118</v>
      </c>
      <c r="M1" s="698"/>
      <c r="N1" s="698" t="s">
        <v>119</v>
      </c>
      <c r="O1" s="698"/>
    </row>
    <row r="2" spans="1:17" s="5" customFormat="1" ht="84" customHeight="1" x14ac:dyDescent="0.2">
      <c r="A2" s="660"/>
      <c r="B2" s="660"/>
      <c r="C2" s="660"/>
      <c r="D2" s="703"/>
      <c r="E2" s="672"/>
      <c r="F2" s="40" t="s">
        <v>109</v>
      </c>
      <c r="G2" s="41" t="s">
        <v>116</v>
      </c>
      <c r="H2" s="42" t="s">
        <v>110</v>
      </c>
      <c r="I2" s="39" t="s">
        <v>115</v>
      </c>
      <c r="J2" s="43" t="s">
        <v>494</v>
      </c>
      <c r="K2" s="44" t="s">
        <v>154</v>
      </c>
      <c r="L2" s="45" t="s">
        <v>120</v>
      </c>
      <c r="M2" s="42" t="s">
        <v>494</v>
      </c>
      <c r="N2" s="45" t="s">
        <v>120</v>
      </c>
      <c r="O2" s="42" t="s">
        <v>494</v>
      </c>
    </row>
    <row r="3" spans="1:17" ht="11.25" customHeight="1" x14ac:dyDescent="0.2">
      <c r="A3" s="10" t="s">
        <v>21</v>
      </c>
      <c r="B3" s="29" t="s">
        <v>20</v>
      </c>
      <c r="C3" s="29" t="s">
        <v>165</v>
      </c>
      <c r="D3" s="103">
        <v>66004</v>
      </c>
      <c r="E3" s="111">
        <v>7.9100879999999991E-3</v>
      </c>
      <c r="F3" s="181">
        <f>I3/D3</f>
        <v>0.93636749287921939</v>
      </c>
      <c r="G3" s="182">
        <f>L3/D3</f>
        <v>6.3632507120780557E-2</v>
      </c>
      <c r="H3" s="107">
        <v>0</v>
      </c>
      <c r="I3" s="103">
        <v>61804</v>
      </c>
      <c r="J3" s="348">
        <v>-2.163454E-3</v>
      </c>
      <c r="K3" s="183">
        <v>1.8660112999999999E-2</v>
      </c>
      <c r="L3" s="108">
        <v>4200</v>
      </c>
      <c r="M3" s="110">
        <v>0.183765502</v>
      </c>
      <c r="N3" s="105">
        <v>0</v>
      </c>
      <c r="O3" s="107" t="s">
        <v>229</v>
      </c>
      <c r="P3" s="61"/>
      <c r="Q3" s="586"/>
    </row>
    <row r="4" spans="1:17" ht="12.75" x14ac:dyDescent="0.2">
      <c r="A4" s="29" t="s">
        <v>21</v>
      </c>
      <c r="B4" s="29" t="s">
        <v>22</v>
      </c>
      <c r="C4" s="10" t="s">
        <v>23</v>
      </c>
      <c r="D4" s="103">
        <v>10247</v>
      </c>
      <c r="E4" s="111">
        <v>6.1205467999999999E-2</v>
      </c>
      <c r="F4" s="184">
        <f t="shared" ref="F4:F67" si="0">I4/D4</f>
        <v>1</v>
      </c>
      <c r="G4" s="185">
        <f t="shared" ref="G4:G67" si="1">L4/D4</f>
        <v>0</v>
      </c>
      <c r="H4" s="107">
        <f t="shared" ref="H4:H67" si="2">N4/D4</f>
        <v>0</v>
      </c>
      <c r="I4" s="103">
        <v>10247</v>
      </c>
      <c r="J4" s="348">
        <v>6.1205467999999999E-2</v>
      </c>
      <c r="K4" s="183">
        <v>1.0622154999999999E-2</v>
      </c>
      <c r="L4" s="112">
        <v>0</v>
      </c>
      <c r="M4" s="107" t="s">
        <v>229</v>
      </c>
      <c r="N4" s="105">
        <v>0</v>
      </c>
      <c r="O4" s="107" t="s">
        <v>229</v>
      </c>
      <c r="P4" s="61"/>
      <c r="Q4" s="586"/>
    </row>
    <row r="5" spans="1:17" ht="12.75" x14ac:dyDescent="0.2">
      <c r="A5" s="29" t="s">
        <v>21</v>
      </c>
      <c r="B5" s="29" t="s">
        <v>27</v>
      </c>
      <c r="C5" s="29" t="s">
        <v>166</v>
      </c>
      <c r="D5" s="103">
        <v>3533</v>
      </c>
      <c r="E5" s="111">
        <v>3.3343083000000003E-2</v>
      </c>
      <c r="F5" s="184">
        <f t="shared" si="0"/>
        <v>1</v>
      </c>
      <c r="G5" s="185">
        <f t="shared" si="1"/>
        <v>0</v>
      </c>
      <c r="H5" s="107">
        <f t="shared" si="2"/>
        <v>0</v>
      </c>
      <c r="I5" s="103">
        <v>3533</v>
      </c>
      <c r="J5" s="348">
        <v>3.3343083000000003E-2</v>
      </c>
      <c r="K5" s="183">
        <v>9.2592590000000006E-3</v>
      </c>
      <c r="L5" s="112">
        <v>0</v>
      </c>
      <c r="M5" s="107" t="s">
        <v>229</v>
      </c>
      <c r="N5" s="105">
        <v>0</v>
      </c>
      <c r="O5" s="107" t="s">
        <v>229</v>
      </c>
      <c r="P5" s="61"/>
      <c r="Q5" s="586"/>
    </row>
    <row r="6" spans="1:17" ht="12.75" x14ac:dyDescent="0.2">
      <c r="A6" s="29" t="s">
        <v>21</v>
      </c>
      <c r="B6" s="29" t="s">
        <v>28</v>
      </c>
      <c r="C6" s="29" t="s">
        <v>167</v>
      </c>
      <c r="D6" s="103">
        <v>10864</v>
      </c>
      <c r="E6" s="111">
        <v>2.1436630000000002E-2</v>
      </c>
      <c r="F6" s="184">
        <f t="shared" si="0"/>
        <v>1</v>
      </c>
      <c r="G6" s="185">
        <f t="shared" si="1"/>
        <v>0</v>
      </c>
      <c r="H6" s="107">
        <f t="shared" si="2"/>
        <v>0</v>
      </c>
      <c r="I6" s="103">
        <v>10864</v>
      </c>
      <c r="J6" s="348">
        <v>2.1436630000000002E-2</v>
      </c>
      <c r="K6" s="183">
        <v>3.1023779999999998E-3</v>
      </c>
      <c r="L6" s="112">
        <v>0</v>
      </c>
      <c r="M6" s="107" t="s">
        <v>229</v>
      </c>
      <c r="N6" s="105">
        <v>0</v>
      </c>
      <c r="O6" s="107" t="s">
        <v>229</v>
      </c>
      <c r="P6" s="61"/>
      <c r="Q6" s="586"/>
    </row>
    <row r="7" spans="1:17" ht="12.75" x14ac:dyDescent="0.2">
      <c r="A7" s="29" t="s">
        <v>21</v>
      </c>
      <c r="B7" s="29" t="s">
        <v>29</v>
      </c>
      <c r="C7" s="29" t="s">
        <v>168</v>
      </c>
      <c r="D7" s="103">
        <v>5234</v>
      </c>
      <c r="E7" s="111">
        <v>7.6290356000000004E-2</v>
      </c>
      <c r="F7" s="184">
        <f t="shared" si="0"/>
        <v>1</v>
      </c>
      <c r="G7" s="185">
        <f t="shared" si="1"/>
        <v>0</v>
      </c>
      <c r="H7" s="107">
        <f t="shared" si="2"/>
        <v>0</v>
      </c>
      <c r="I7" s="103">
        <v>5234</v>
      </c>
      <c r="J7" s="348">
        <v>7.6290356000000004E-2</v>
      </c>
      <c r="K7" s="183">
        <v>1.2565445E-2</v>
      </c>
      <c r="L7" s="112">
        <v>0</v>
      </c>
      <c r="M7" s="107" t="s">
        <v>229</v>
      </c>
      <c r="N7" s="105">
        <v>0</v>
      </c>
      <c r="O7" s="107" t="s">
        <v>229</v>
      </c>
      <c r="P7" s="61"/>
      <c r="Q7" s="586"/>
    </row>
    <row r="8" spans="1:17" ht="12.75" x14ac:dyDescent="0.2">
      <c r="A8" s="29" t="s">
        <v>21</v>
      </c>
      <c r="B8" s="29" t="s">
        <v>30</v>
      </c>
      <c r="C8" s="29" t="s">
        <v>31</v>
      </c>
      <c r="D8" s="103">
        <v>22670</v>
      </c>
      <c r="E8" s="118">
        <v>-4.3917440000000004E-3</v>
      </c>
      <c r="F8" s="184">
        <f t="shared" si="0"/>
        <v>1</v>
      </c>
      <c r="G8" s="185">
        <f t="shared" si="1"/>
        <v>0</v>
      </c>
      <c r="H8" s="107">
        <f t="shared" si="2"/>
        <v>0</v>
      </c>
      <c r="I8" s="103">
        <v>22670</v>
      </c>
      <c r="J8" s="349">
        <v>-4.3917440000000004E-3</v>
      </c>
      <c r="K8" s="183">
        <v>2.0387360000000002E-3</v>
      </c>
      <c r="L8" s="112">
        <v>0</v>
      </c>
      <c r="M8" s="107" t="s">
        <v>229</v>
      </c>
      <c r="N8" s="105">
        <v>0</v>
      </c>
      <c r="O8" s="107" t="s">
        <v>229</v>
      </c>
      <c r="P8" s="61"/>
      <c r="Q8" s="586"/>
    </row>
    <row r="9" spans="1:17" ht="12.75" x14ac:dyDescent="0.2">
      <c r="A9" s="29" t="s">
        <v>21</v>
      </c>
      <c r="B9" s="29" t="s">
        <v>37</v>
      </c>
      <c r="C9" s="29" t="s">
        <v>169</v>
      </c>
      <c r="D9" s="103">
        <v>17436</v>
      </c>
      <c r="E9" s="111">
        <v>2.3359549E-2</v>
      </c>
      <c r="F9" s="184">
        <f t="shared" si="0"/>
        <v>1</v>
      </c>
      <c r="G9" s="185">
        <f t="shared" si="1"/>
        <v>0</v>
      </c>
      <c r="H9" s="107">
        <f t="shared" si="2"/>
        <v>0</v>
      </c>
      <c r="I9" s="103">
        <v>17436</v>
      </c>
      <c r="J9" s="348">
        <v>2.3359549E-2</v>
      </c>
      <c r="K9" s="183">
        <v>8.7040620000000003E-3</v>
      </c>
      <c r="L9" s="112">
        <v>0</v>
      </c>
      <c r="M9" s="107" t="s">
        <v>229</v>
      </c>
      <c r="N9" s="105">
        <v>0</v>
      </c>
      <c r="O9" s="107" t="s">
        <v>229</v>
      </c>
      <c r="P9" s="61"/>
      <c r="Q9" s="586"/>
    </row>
    <row r="10" spans="1:17" ht="12.75" x14ac:dyDescent="0.2">
      <c r="A10" s="10" t="s">
        <v>21</v>
      </c>
      <c r="B10" s="10" t="s">
        <v>317</v>
      </c>
      <c r="C10" s="10" t="s">
        <v>376</v>
      </c>
      <c r="D10" s="103">
        <v>2542</v>
      </c>
      <c r="E10" s="323">
        <v>-0.142085724</v>
      </c>
      <c r="F10" s="184">
        <f t="shared" si="0"/>
        <v>0.57238394964594808</v>
      </c>
      <c r="G10" s="185">
        <f t="shared" si="1"/>
        <v>0.42761605035405192</v>
      </c>
      <c r="H10" s="107">
        <f t="shared" si="2"/>
        <v>0</v>
      </c>
      <c r="I10" s="103">
        <v>1455</v>
      </c>
      <c r="J10" s="348">
        <v>1.1821975E-2</v>
      </c>
      <c r="K10" s="183">
        <v>0.20070422500000001</v>
      </c>
      <c r="L10" s="112">
        <v>1087</v>
      </c>
      <c r="M10" s="347">
        <v>-0.28721311500000002</v>
      </c>
      <c r="N10" s="105">
        <v>0</v>
      </c>
      <c r="O10" s="107" t="s">
        <v>229</v>
      </c>
      <c r="P10" s="61"/>
      <c r="Q10" s="586"/>
    </row>
    <row r="11" spans="1:17" ht="12.75" x14ac:dyDescent="0.2">
      <c r="A11" s="29" t="s">
        <v>21</v>
      </c>
      <c r="B11" s="29" t="s">
        <v>38</v>
      </c>
      <c r="C11" s="29" t="s">
        <v>170</v>
      </c>
      <c r="D11" s="103">
        <v>10279</v>
      </c>
      <c r="E11" s="111">
        <v>6.1880165000000001E-2</v>
      </c>
      <c r="F11" s="184">
        <f t="shared" si="0"/>
        <v>1</v>
      </c>
      <c r="G11" s="185">
        <f t="shared" si="1"/>
        <v>0</v>
      </c>
      <c r="H11" s="107">
        <f t="shared" si="2"/>
        <v>0</v>
      </c>
      <c r="I11" s="103">
        <v>10279</v>
      </c>
      <c r="J11" s="348">
        <v>6.1880165000000001E-2</v>
      </c>
      <c r="K11" s="183">
        <v>5.6980060000000003E-3</v>
      </c>
      <c r="L11" s="112">
        <v>0</v>
      </c>
      <c r="M11" s="107" t="s">
        <v>229</v>
      </c>
      <c r="N11" s="105">
        <v>0</v>
      </c>
      <c r="O11" s="107" t="s">
        <v>229</v>
      </c>
      <c r="P11" s="61"/>
      <c r="Q11" s="586"/>
    </row>
    <row r="12" spans="1:17" ht="12.75" x14ac:dyDescent="0.2">
      <c r="A12" s="29" t="s">
        <v>21</v>
      </c>
      <c r="B12" s="29" t="s">
        <v>40</v>
      </c>
      <c r="C12" s="10" t="s">
        <v>367</v>
      </c>
      <c r="D12" s="103">
        <v>46171</v>
      </c>
      <c r="E12" s="111">
        <v>-4.0553070000000002E-3</v>
      </c>
      <c r="F12" s="181">
        <f t="shared" si="0"/>
        <v>0.79822832513915665</v>
      </c>
      <c r="G12" s="182">
        <f t="shared" si="1"/>
        <v>0.1654501743518659</v>
      </c>
      <c r="H12" s="107">
        <f t="shared" si="2"/>
        <v>3.6321500508977499E-2</v>
      </c>
      <c r="I12" s="103">
        <v>36855</v>
      </c>
      <c r="J12" s="348">
        <v>-1.0232033999999999E-2</v>
      </c>
      <c r="K12" s="183">
        <v>1.8406907E-2</v>
      </c>
      <c r="L12" s="108">
        <v>7639</v>
      </c>
      <c r="M12" s="107">
        <v>1.5284423E-2</v>
      </c>
      <c r="N12" s="105">
        <v>1677</v>
      </c>
      <c r="O12" s="107">
        <v>4.8780487999999997E-2</v>
      </c>
      <c r="P12" s="61"/>
      <c r="Q12" s="586"/>
    </row>
    <row r="13" spans="1:17" ht="12.75" x14ac:dyDescent="0.2">
      <c r="A13" s="209" t="s">
        <v>21</v>
      </c>
      <c r="B13" s="29" t="s">
        <v>41</v>
      </c>
      <c r="C13" s="29" t="s">
        <v>321</v>
      </c>
      <c r="D13" s="103">
        <v>46657</v>
      </c>
      <c r="E13" s="111">
        <v>2.6195399000000001E-2</v>
      </c>
      <c r="F13" s="181">
        <f t="shared" si="0"/>
        <v>0.7478191911181602</v>
      </c>
      <c r="G13" s="182">
        <f t="shared" si="1"/>
        <v>0.2521808088818398</v>
      </c>
      <c r="H13" s="107">
        <f t="shared" si="2"/>
        <v>0</v>
      </c>
      <c r="I13" s="103">
        <v>34891</v>
      </c>
      <c r="J13" s="348">
        <v>-4.0111145000000001E-2</v>
      </c>
      <c r="K13" s="183">
        <v>6.0562934999999998E-2</v>
      </c>
      <c r="L13" s="108">
        <v>11766</v>
      </c>
      <c r="M13" s="107">
        <v>0.29055610399999998</v>
      </c>
      <c r="N13" s="105">
        <v>0</v>
      </c>
      <c r="O13" s="107" t="s">
        <v>229</v>
      </c>
      <c r="P13" s="61"/>
      <c r="Q13" s="586"/>
    </row>
    <row r="14" spans="1:17" ht="12.75" x14ac:dyDescent="0.2">
      <c r="A14" s="29" t="s">
        <v>21</v>
      </c>
      <c r="B14" s="29" t="s">
        <v>42</v>
      </c>
      <c r="C14" s="29" t="s">
        <v>322</v>
      </c>
      <c r="D14" s="103">
        <v>53074</v>
      </c>
      <c r="E14" s="111">
        <v>-4.0496076999999998E-2</v>
      </c>
      <c r="F14" s="181">
        <f t="shared" si="0"/>
        <v>0.7349926517692279</v>
      </c>
      <c r="G14" s="185">
        <f t="shared" si="1"/>
        <v>0.26500734823077216</v>
      </c>
      <c r="H14" s="107">
        <f t="shared" si="2"/>
        <v>0</v>
      </c>
      <c r="I14" s="103">
        <v>39009</v>
      </c>
      <c r="J14" s="348">
        <v>6.0055980000000002E-2</v>
      </c>
      <c r="K14" s="183">
        <v>6.2939110000000006E-2</v>
      </c>
      <c r="L14" s="112">
        <v>14065</v>
      </c>
      <c r="M14" s="347">
        <v>-0.24034566600000001</v>
      </c>
      <c r="N14" s="105">
        <v>0</v>
      </c>
      <c r="O14" s="107" t="s">
        <v>229</v>
      </c>
      <c r="P14" s="61"/>
      <c r="Q14" s="586"/>
    </row>
    <row r="15" spans="1:17" ht="12.75" x14ac:dyDescent="0.2">
      <c r="A15" s="29" t="s">
        <v>21</v>
      </c>
      <c r="B15" s="29" t="s">
        <v>256</v>
      </c>
      <c r="C15" s="29" t="s">
        <v>323</v>
      </c>
      <c r="D15" s="103">
        <v>12727</v>
      </c>
      <c r="E15" s="111">
        <v>1.2167966000000001E-2</v>
      </c>
      <c r="F15" s="181">
        <f t="shared" si="0"/>
        <v>0.65278541683036062</v>
      </c>
      <c r="G15" s="182">
        <f t="shared" si="1"/>
        <v>0.34721458316963932</v>
      </c>
      <c r="H15" s="110">
        <f t="shared" si="2"/>
        <v>0</v>
      </c>
      <c r="I15" s="103">
        <v>8308</v>
      </c>
      <c r="J15" s="348">
        <v>-1.6921074000000001E-2</v>
      </c>
      <c r="K15" s="183">
        <v>5.3357314000000003E-2</v>
      </c>
      <c r="L15" s="108">
        <v>4419</v>
      </c>
      <c r="M15" s="110">
        <v>7.1792384000000001E-2</v>
      </c>
      <c r="N15" s="116">
        <v>0</v>
      </c>
      <c r="O15" s="110" t="s">
        <v>229</v>
      </c>
      <c r="P15" s="61"/>
      <c r="Q15" s="586"/>
    </row>
    <row r="16" spans="1:17" ht="12.75" x14ac:dyDescent="0.2">
      <c r="A16" s="29" t="s">
        <v>21</v>
      </c>
      <c r="B16" s="29" t="s">
        <v>45</v>
      </c>
      <c r="C16" s="29" t="s">
        <v>171</v>
      </c>
      <c r="D16" s="103">
        <v>1110</v>
      </c>
      <c r="E16" s="111">
        <v>1.0009099E-2</v>
      </c>
      <c r="F16" s="184">
        <f t="shared" si="0"/>
        <v>1</v>
      </c>
      <c r="G16" s="185">
        <f t="shared" si="1"/>
        <v>0</v>
      </c>
      <c r="H16" s="107">
        <f t="shared" si="2"/>
        <v>0</v>
      </c>
      <c r="I16" s="103">
        <v>1110</v>
      </c>
      <c r="J16" s="348">
        <v>1.0009099E-2</v>
      </c>
      <c r="K16" s="186">
        <v>0</v>
      </c>
      <c r="L16" s="112">
        <v>0</v>
      </c>
      <c r="M16" s="107" t="s">
        <v>229</v>
      </c>
      <c r="N16" s="105">
        <v>0</v>
      </c>
      <c r="O16" s="107" t="s">
        <v>229</v>
      </c>
      <c r="P16" s="61"/>
      <c r="Q16" s="586"/>
    </row>
    <row r="17" spans="1:19" ht="13.5" thickBot="1" x14ac:dyDescent="0.25">
      <c r="A17" s="30" t="s">
        <v>21</v>
      </c>
      <c r="B17" s="30" t="s">
        <v>47</v>
      </c>
      <c r="C17" s="30" t="s">
        <v>48</v>
      </c>
      <c r="D17" s="119">
        <v>42934</v>
      </c>
      <c r="E17" s="121">
        <v>-2.5821383E-2</v>
      </c>
      <c r="F17" s="187">
        <f t="shared" si="0"/>
        <v>0.96087017282340337</v>
      </c>
      <c r="G17" s="188">
        <f t="shared" si="1"/>
        <v>3.9129827176596639E-2</v>
      </c>
      <c r="H17" s="124">
        <f t="shared" si="2"/>
        <v>0</v>
      </c>
      <c r="I17" s="119">
        <v>41254</v>
      </c>
      <c r="J17" s="350">
        <v>-3.1687166000000003E-2</v>
      </c>
      <c r="K17" s="189">
        <v>4.842076E-2</v>
      </c>
      <c r="L17" s="127">
        <v>1680</v>
      </c>
      <c r="M17" s="587">
        <v>0.14441416900000001</v>
      </c>
      <c r="N17" s="122">
        <v>0</v>
      </c>
      <c r="O17" s="124" t="s">
        <v>229</v>
      </c>
      <c r="P17" s="61"/>
      <c r="Q17" s="586"/>
    </row>
    <row r="18" spans="1:19" s="9" customFormat="1" ht="13.5" thickTop="1" x14ac:dyDescent="0.2">
      <c r="A18" s="692" t="s">
        <v>140</v>
      </c>
      <c r="B18" s="693"/>
      <c r="C18" s="693"/>
      <c r="D18" s="75">
        <v>351482</v>
      </c>
      <c r="E18" s="212">
        <v>2.4758499999999998E-4</v>
      </c>
      <c r="F18" s="72">
        <f t="shared" si="0"/>
        <v>0.86760915210451739</v>
      </c>
      <c r="G18" s="73">
        <f t="shared" si="1"/>
        <v>0.12761962205745955</v>
      </c>
      <c r="H18" s="74">
        <f t="shared" si="2"/>
        <v>4.7712258380229996E-3</v>
      </c>
      <c r="I18" s="75">
        <v>304949</v>
      </c>
      <c r="J18" s="76">
        <v>3.2009109999999999E-3</v>
      </c>
      <c r="K18" s="77">
        <v>3.1786336999999998E-2</v>
      </c>
      <c r="L18" s="78">
        <v>44856</v>
      </c>
      <c r="M18" s="79">
        <v>-2.1038847999999999E-2</v>
      </c>
      <c r="N18" s="80">
        <v>1677</v>
      </c>
      <c r="O18" s="81">
        <v>4.8780487999999997E-2</v>
      </c>
      <c r="P18" s="82"/>
      <c r="Q18" s="586"/>
      <c r="R18" s="1"/>
      <c r="S18" s="1"/>
    </row>
    <row r="19" spans="1:19" ht="12.75" x14ac:dyDescent="0.2">
      <c r="A19" s="29" t="s">
        <v>26</v>
      </c>
      <c r="B19" s="29" t="s">
        <v>24</v>
      </c>
      <c r="C19" s="29" t="s">
        <v>25</v>
      </c>
      <c r="D19" s="103">
        <v>18233</v>
      </c>
      <c r="E19" s="210">
        <v>5.3565237000000002E-2</v>
      </c>
      <c r="F19" s="181">
        <f t="shared" si="0"/>
        <v>0.86886414742499862</v>
      </c>
      <c r="G19" s="182">
        <f t="shared" si="1"/>
        <v>0.13113585257500138</v>
      </c>
      <c r="H19" s="107">
        <f t="shared" si="2"/>
        <v>0</v>
      </c>
      <c r="I19" s="103">
        <v>15842</v>
      </c>
      <c r="J19" s="65">
        <v>1.2074362999999999E-2</v>
      </c>
      <c r="K19" s="183">
        <v>9.3795089999999994E-3</v>
      </c>
      <c r="L19" s="108">
        <v>2391</v>
      </c>
      <c r="M19" s="321">
        <v>0.44646098000000001</v>
      </c>
      <c r="N19" s="105">
        <v>0</v>
      </c>
      <c r="O19" s="67" t="s">
        <v>229</v>
      </c>
      <c r="P19" s="61"/>
      <c r="Q19" s="586"/>
    </row>
    <row r="20" spans="1:19" ht="12.75" x14ac:dyDescent="0.2">
      <c r="A20" s="29" t="s">
        <v>26</v>
      </c>
      <c r="B20" s="29" t="s">
        <v>35</v>
      </c>
      <c r="C20" s="10" t="s">
        <v>236</v>
      </c>
      <c r="D20" s="103">
        <v>44331</v>
      </c>
      <c r="E20" s="210">
        <v>2.4421680000000002E-3</v>
      </c>
      <c r="F20" s="184">
        <f t="shared" si="0"/>
        <v>1</v>
      </c>
      <c r="G20" s="185">
        <f t="shared" si="1"/>
        <v>0</v>
      </c>
      <c r="H20" s="107">
        <f t="shared" si="2"/>
        <v>0</v>
      </c>
      <c r="I20" s="103">
        <v>44331</v>
      </c>
      <c r="J20" s="65">
        <v>2.4421680000000002E-3</v>
      </c>
      <c r="K20" s="183">
        <v>5.367195E-3</v>
      </c>
      <c r="L20" s="112">
        <v>0</v>
      </c>
      <c r="M20" s="67" t="s">
        <v>229</v>
      </c>
      <c r="N20" s="105">
        <v>0</v>
      </c>
      <c r="O20" s="67" t="s">
        <v>229</v>
      </c>
      <c r="P20" s="61"/>
      <c r="Q20" s="586"/>
    </row>
    <row r="21" spans="1:19" ht="12.75" x14ac:dyDescent="0.2">
      <c r="A21" s="29" t="s">
        <v>26</v>
      </c>
      <c r="B21" s="29" t="s">
        <v>39</v>
      </c>
      <c r="C21" s="29" t="s">
        <v>172</v>
      </c>
      <c r="D21" s="103">
        <v>18243</v>
      </c>
      <c r="E21" s="210">
        <v>2.0930101999999999E-2</v>
      </c>
      <c r="F21" s="184">
        <f t="shared" si="0"/>
        <v>0.87551389574083205</v>
      </c>
      <c r="G21" s="185">
        <f t="shared" si="1"/>
        <v>0.1244861042591679</v>
      </c>
      <c r="H21" s="107">
        <f t="shared" si="2"/>
        <v>0</v>
      </c>
      <c r="I21" s="103">
        <v>15972</v>
      </c>
      <c r="J21" s="65">
        <v>1.0822099999999999E-2</v>
      </c>
      <c r="K21" s="183">
        <v>3.228121E-3</v>
      </c>
      <c r="L21" s="112">
        <v>2271</v>
      </c>
      <c r="M21" s="67">
        <v>9.8162475999999999E-2</v>
      </c>
      <c r="N21" s="105">
        <v>0</v>
      </c>
      <c r="O21" s="67" t="s">
        <v>229</v>
      </c>
      <c r="P21" s="61"/>
      <c r="Q21" s="586"/>
    </row>
    <row r="22" spans="1:19" ht="12.75" x14ac:dyDescent="0.2">
      <c r="A22" s="29" t="s">
        <v>26</v>
      </c>
      <c r="B22" s="29" t="s">
        <v>43</v>
      </c>
      <c r="C22" s="29" t="s">
        <v>173</v>
      </c>
      <c r="D22" s="103">
        <v>31086</v>
      </c>
      <c r="E22" s="210">
        <v>2.5196227000000002E-2</v>
      </c>
      <c r="F22" s="184">
        <f t="shared" si="0"/>
        <v>1</v>
      </c>
      <c r="G22" s="185">
        <f t="shared" si="1"/>
        <v>0</v>
      </c>
      <c r="H22" s="107">
        <f t="shared" si="2"/>
        <v>0</v>
      </c>
      <c r="I22" s="103">
        <v>31086</v>
      </c>
      <c r="J22" s="65">
        <v>2.5196227000000002E-2</v>
      </c>
      <c r="K22" s="183">
        <v>3.951825E-3</v>
      </c>
      <c r="L22" s="112">
        <v>0</v>
      </c>
      <c r="M22" s="67" t="s">
        <v>229</v>
      </c>
      <c r="N22" s="105">
        <v>0</v>
      </c>
      <c r="O22" s="67" t="s">
        <v>229</v>
      </c>
      <c r="P22" s="61"/>
      <c r="Q22" s="586"/>
    </row>
    <row r="23" spans="1:19" ht="12.75" x14ac:dyDescent="0.2">
      <c r="A23" s="29" t="s">
        <v>26</v>
      </c>
      <c r="B23" s="29" t="s">
        <v>44</v>
      </c>
      <c r="C23" s="29" t="s">
        <v>174</v>
      </c>
      <c r="D23" s="103">
        <v>66685</v>
      </c>
      <c r="E23" s="210">
        <v>-4.2061108999999999E-2</v>
      </c>
      <c r="F23" s="181">
        <f t="shared" si="0"/>
        <v>0.62063432556047082</v>
      </c>
      <c r="G23" s="182">
        <f t="shared" si="1"/>
        <v>0.16793881682537301</v>
      </c>
      <c r="H23" s="110">
        <f t="shared" si="2"/>
        <v>0.21142685761415611</v>
      </c>
      <c r="I23" s="103">
        <v>41387</v>
      </c>
      <c r="J23" s="65">
        <v>-3.5897315999999999E-2</v>
      </c>
      <c r="K23" s="183">
        <v>9.1510961000000002E-2</v>
      </c>
      <c r="L23" s="108">
        <v>11199</v>
      </c>
      <c r="M23" s="66">
        <v>5.2962299999999999E-3</v>
      </c>
      <c r="N23" s="116">
        <v>14099</v>
      </c>
      <c r="O23" s="66">
        <v>-9.3020264000000005E-2</v>
      </c>
      <c r="P23" s="61"/>
      <c r="Q23" s="586"/>
    </row>
    <row r="24" spans="1:19" ht="13.5" thickBot="1" x14ac:dyDescent="0.25">
      <c r="A24" s="30" t="s">
        <v>26</v>
      </c>
      <c r="B24" s="30" t="s">
        <v>46</v>
      </c>
      <c r="C24" s="30" t="s">
        <v>222</v>
      </c>
      <c r="D24" s="119">
        <v>45446</v>
      </c>
      <c r="E24" s="211">
        <v>-1.2623026000000001E-2</v>
      </c>
      <c r="F24" s="187">
        <f t="shared" si="0"/>
        <v>0.85732517713330103</v>
      </c>
      <c r="G24" s="188">
        <f t="shared" si="1"/>
        <v>0.14267482286669894</v>
      </c>
      <c r="H24" s="124">
        <f t="shared" si="2"/>
        <v>0</v>
      </c>
      <c r="I24" s="119">
        <v>38962</v>
      </c>
      <c r="J24" s="69">
        <v>-1.9330481E-2</v>
      </c>
      <c r="K24" s="189">
        <v>1.5673518000000001E-2</v>
      </c>
      <c r="L24" s="127">
        <v>6484</v>
      </c>
      <c r="M24" s="70">
        <v>2.9696680999999999E-2</v>
      </c>
      <c r="N24" s="122">
        <v>0</v>
      </c>
      <c r="O24" s="71" t="s">
        <v>229</v>
      </c>
      <c r="P24" s="61"/>
      <c r="Q24" s="586"/>
    </row>
    <row r="25" spans="1:19" ht="13.5" thickTop="1" x14ac:dyDescent="0.2">
      <c r="A25" s="692" t="s">
        <v>141</v>
      </c>
      <c r="B25" s="693"/>
      <c r="C25" s="693"/>
      <c r="D25" s="75">
        <v>224024</v>
      </c>
      <c r="E25" s="212">
        <v>-5.9282930000000003E-3</v>
      </c>
      <c r="F25" s="72">
        <f t="shared" si="0"/>
        <v>0.83732100132128695</v>
      </c>
      <c r="G25" s="73">
        <f t="shared" si="1"/>
        <v>9.9743777452415819E-2</v>
      </c>
      <c r="H25" s="74">
        <f t="shared" si="2"/>
        <v>6.2935221226297189E-2</v>
      </c>
      <c r="I25" s="75">
        <v>187580</v>
      </c>
      <c r="J25" s="76">
        <v>-5.7087730000000003E-3</v>
      </c>
      <c r="K25" s="77">
        <v>2.572257E-2</v>
      </c>
      <c r="L25" s="78">
        <v>22345</v>
      </c>
      <c r="M25" s="79">
        <v>5.6101710999999999E-2</v>
      </c>
      <c r="N25" s="80">
        <v>14099</v>
      </c>
      <c r="O25" s="81">
        <v>-9.3020264000000005E-2</v>
      </c>
      <c r="P25" s="61"/>
      <c r="Q25" s="586"/>
    </row>
    <row r="26" spans="1:19" ht="12.75" x14ac:dyDescent="0.2">
      <c r="A26" s="29" t="s">
        <v>34</v>
      </c>
      <c r="B26" s="29" t="s">
        <v>32</v>
      </c>
      <c r="C26" s="29" t="s">
        <v>33</v>
      </c>
      <c r="D26" s="103">
        <v>21098</v>
      </c>
      <c r="E26" s="210">
        <v>5.1931959999999997E-3</v>
      </c>
      <c r="F26" s="184">
        <f t="shared" si="0"/>
        <v>0.98767655701962276</v>
      </c>
      <c r="G26" s="185">
        <f t="shared" si="1"/>
        <v>1.2323442980377287E-2</v>
      </c>
      <c r="H26" s="107">
        <f t="shared" si="2"/>
        <v>0</v>
      </c>
      <c r="I26" s="103">
        <v>20838</v>
      </c>
      <c r="J26" s="65">
        <v>-7.1942450000000002E-3</v>
      </c>
      <c r="K26" s="183">
        <v>3.6182486E-2</v>
      </c>
      <c r="L26" s="112">
        <v>260</v>
      </c>
      <c r="M26" s="67" t="s">
        <v>229</v>
      </c>
      <c r="N26" s="105">
        <v>0</v>
      </c>
      <c r="O26" s="67" t="s">
        <v>229</v>
      </c>
      <c r="P26" s="61"/>
      <c r="Q26" s="586"/>
    </row>
    <row r="27" spans="1:19" ht="12.75" x14ac:dyDescent="0.2">
      <c r="A27" s="29" t="s">
        <v>34</v>
      </c>
      <c r="B27" s="29" t="s">
        <v>36</v>
      </c>
      <c r="C27" s="29" t="s">
        <v>221</v>
      </c>
      <c r="D27" s="103">
        <v>13753</v>
      </c>
      <c r="E27" s="210">
        <v>-2.7781705E-2</v>
      </c>
      <c r="F27" s="184">
        <f t="shared" si="0"/>
        <v>1</v>
      </c>
      <c r="G27" s="185">
        <f t="shared" si="1"/>
        <v>0</v>
      </c>
      <c r="H27" s="107">
        <f t="shared" si="2"/>
        <v>0</v>
      </c>
      <c r="I27" s="103">
        <v>13753</v>
      </c>
      <c r="J27" s="65">
        <v>-2.7781705E-2</v>
      </c>
      <c r="K27" s="183">
        <v>1.0743802E-2</v>
      </c>
      <c r="L27" s="112">
        <v>0</v>
      </c>
      <c r="M27" s="67" t="s">
        <v>229</v>
      </c>
      <c r="N27" s="105">
        <v>0</v>
      </c>
      <c r="O27" s="67" t="s">
        <v>229</v>
      </c>
      <c r="P27" s="61"/>
      <c r="Q27" s="586"/>
    </row>
    <row r="28" spans="1:19" ht="12.75" x14ac:dyDescent="0.2">
      <c r="A28" s="29" t="s">
        <v>34</v>
      </c>
      <c r="B28" s="29" t="s">
        <v>90</v>
      </c>
      <c r="C28" s="29" t="s">
        <v>91</v>
      </c>
      <c r="D28" s="103">
        <v>8884</v>
      </c>
      <c r="E28" s="210">
        <v>7.7632217000000003E-2</v>
      </c>
      <c r="F28" s="184">
        <f t="shared" si="0"/>
        <v>1</v>
      </c>
      <c r="G28" s="185">
        <f t="shared" si="1"/>
        <v>0</v>
      </c>
      <c r="H28" s="107">
        <f t="shared" si="2"/>
        <v>0</v>
      </c>
      <c r="I28" s="103">
        <v>8884</v>
      </c>
      <c r="J28" s="65">
        <v>7.7632217000000003E-2</v>
      </c>
      <c r="K28" s="183">
        <v>4.2553189999999996E-3</v>
      </c>
      <c r="L28" s="112">
        <v>0</v>
      </c>
      <c r="M28" s="67" t="s">
        <v>229</v>
      </c>
      <c r="N28" s="105">
        <v>0</v>
      </c>
      <c r="O28" s="67" t="s">
        <v>229</v>
      </c>
      <c r="P28" s="61"/>
      <c r="Q28" s="586"/>
    </row>
    <row r="29" spans="1:19" ht="12.75" x14ac:dyDescent="0.2">
      <c r="A29" s="29" t="s">
        <v>34</v>
      </c>
      <c r="B29" s="29" t="s">
        <v>92</v>
      </c>
      <c r="C29" s="10" t="s">
        <v>254</v>
      </c>
      <c r="D29" s="103">
        <v>13193</v>
      </c>
      <c r="E29" s="210">
        <v>8.0226159999999998E-3</v>
      </c>
      <c r="F29" s="184">
        <f t="shared" si="0"/>
        <v>1</v>
      </c>
      <c r="G29" s="185">
        <f t="shared" si="1"/>
        <v>0</v>
      </c>
      <c r="H29" s="107">
        <f t="shared" si="2"/>
        <v>0</v>
      </c>
      <c r="I29" s="103">
        <v>13193</v>
      </c>
      <c r="J29" s="65">
        <v>8.0226159999999998E-3</v>
      </c>
      <c r="K29" s="183">
        <v>9.9869739999999992E-3</v>
      </c>
      <c r="L29" s="112">
        <v>0</v>
      </c>
      <c r="M29" s="67" t="s">
        <v>229</v>
      </c>
      <c r="N29" s="105">
        <v>0</v>
      </c>
      <c r="O29" s="67" t="s">
        <v>229</v>
      </c>
      <c r="P29" s="61"/>
      <c r="Q29" s="586"/>
    </row>
    <row r="30" spans="1:19" ht="12.75" x14ac:dyDescent="0.2">
      <c r="A30" s="29" t="s">
        <v>34</v>
      </c>
      <c r="B30" s="29" t="s">
        <v>93</v>
      </c>
      <c r="C30" s="29" t="s">
        <v>175</v>
      </c>
      <c r="D30" s="103">
        <v>82722</v>
      </c>
      <c r="E30" s="210">
        <v>-6.7479949999999997E-3</v>
      </c>
      <c r="F30" s="181">
        <f t="shared" si="0"/>
        <v>0.54957568724160444</v>
      </c>
      <c r="G30" s="182">
        <f t="shared" si="1"/>
        <v>0.45042431275839562</v>
      </c>
      <c r="H30" s="110">
        <f t="shared" si="2"/>
        <v>0</v>
      </c>
      <c r="I30" s="103">
        <v>45462</v>
      </c>
      <c r="J30" s="65">
        <v>-4.0886076E-2</v>
      </c>
      <c r="K30" s="183">
        <v>0.22965360200000001</v>
      </c>
      <c r="L30" s="108">
        <v>37260</v>
      </c>
      <c r="M30" s="66">
        <v>3.8345781000000002E-2</v>
      </c>
      <c r="N30" s="116">
        <v>0</v>
      </c>
      <c r="O30" s="66" t="s">
        <v>229</v>
      </c>
      <c r="P30" s="61"/>
      <c r="Q30" s="586"/>
    </row>
    <row r="31" spans="1:19" ht="12.75" x14ac:dyDescent="0.2">
      <c r="A31" s="29" t="s">
        <v>34</v>
      </c>
      <c r="B31" s="29" t="s">
        <v>95</v>
      </c>
      <c r="C31" s="29" t="s">
        <v>176</v>
      </c>
      <c r="D31" s="103">
        <v>8134</v>
      </c>
      <c r="E31" s="210">
        <v>-2.3998080000000001E-2</v>
      </c>
      <c r="F31" s="184">
        <f t="shared" si="0"/>
        <v>1</v>
      </c>
      <c r="G31" s="185">
        <f t="shared" si="1"/>
        <v>0</v>
      </c>
      <c r="H31" s="107">
        <f t="shared" si="2"/>
        <v>0</v>
      </c>
      <c r="I31" s="103">
        <v>8134</v>
      </c>
      <c r="J31" s="65">
        <v>-2.3998080000000001E-2</v>
      </c>
      <c r="K31" s="183">
        <v>4.8076919999999997E-3</v>
      </c>
      <c r="L31" s="112">
        <v>0</v>
      </c>
      <c r="M31" s="67" t="s">
        <v>229</v>
      </c>
      <c r="N31" s="105">
        <v>0</v>
      </c>
      <c r="O31" s="67" t="s">
        <v>229</v>
      </c>
      <c r="P31" s="61"/>
      <c r="Q31" s="586"/>
    </row>
    <row r="32" spans="1:19" ht="12.75" x14ac:dyDescent="0.2">
      <c r="A32" s="29" t="s">
        <v>34</v>
      </c>
      <c r="B32" s="29" t="s">
        <v>96</v>
      </c>
      <c r="C32" s="29" t="s">
        <v>97</v>
      </c>
      <c r="D32" s="103">
        <v>9251</v>
      </c>
      <c r="E32" s="289">
        <v>0.18785310699999999</v>
      </c>
      <c r="F32" s="184">
        <f t="shared" si="0"/>
        <v>1</v>
      </c>
      <c r="G32" s="185">
        <f t="shared" si="1"/>
        <v>0</v>
      </c>
      <c r="H32" s="107">
        <f t="shared" si="2"/>
        <v>0</v>
      </c>
      <c r="I32" s="103">
        <v>9251</v>
      </c>
      <c r="J32" s="320">
        <v>0.18785310699999999</v>
      </c>
      <c r="K32" s="183">
        <v>7.8644890000000005E-3</v>
      </c>
      <c r="L32" s="112">
        <v>0</v>
      </c>
      <c r="M32" s="67" t="s">
        <v>229</v>
      </c>
      <c r="N32" s="105">
        <v>0</v>
      </c>
      <c r="O32" s="67" t="s">
        <v>229</v>
      </c>
      <c r="P32" s="61"/>
      <c r="Q32" s="586"/>
    </row>
    <row r="33" spans="1:17" ht="12.75" x14ac:dyDescent="0.2">
      <c r="A33" s="29" t="s">
        <v>34</v>
      </c>
      <c r="B33" s="29" t="s">
        <v>99</v>
      </c>
      <c r="C33" s="29" t="s">
        <v>177</v>
      </c>
      <c r="D33" s="103">
        <v>24349</v>
      </c>
      <c r="E33" s="210">
        <v>-7.0684325000000006E-2</v>
      </c>
      <c r="F33" s="184">
        <f t="shared" si="0"/>
        <v>1</v>
      </c>
      <c r="G33" s="185">
        <f t="shared" si="1"/>
        <v>0</v>
      </c>
      <c r="H33" s="107">
        <f t="shared" si="2"/>
        <v>0</v>
      </c>
      <c r="I33" s="103">
        <v>24349</v>
      </c>
      <c r="J33" s="65">
        <v>-7.0684325000000006E-2</v>
      </c>
      <c r="K33" s="183">
        <v>7.2301170000000003E-3</v>
      </c>
      <c r="L33" s="112">
        <v>0</v>
      </c>
      <c r="M33" s="67" t="s">
        <v>229</v>
      </c>
      <c r="N33" s="105">
        <v>0</v>
      </c>
      <c r="O33" s="67" t="s">
        <v>229</v>
      </c>
      <c r="P33" s="61"/>
      <c r="Q33" s="586"/>
    </row>
    <row r="34" spans="1:17" ht="12.75" x14ac:dyDescent="0.2">
      <c r="A34" s="29" t="s">
        <v>34</v>
      </c>
      <c r="B34" s="29" t="s">
        <v>100</v>
      </c>
      <c r="C34" s="29" t="s">
        <v>101</v>
      </c>
      <c r="D34" s="103">
        <v>8788</v>
      </c>
      <c r="E34" s="210">
        <v>-7.8149585999999993E-2</v>
      </c>
      <c r="F34" s="184">
        <f t="shared" si="0"/>
        <v>1</v>
      </c>
      <c r="G34" s="185">
        <f t="shared" si="1"/>
        <v>0</v>
      </c>
      <c r="H34" s="107">
        <f t="shared" si="2"/>
        <v>0</v>
      </c>
      <c r="I34" s="103">
        <v>8788</v>
      </c>
      <c r="J34" s="65">
        <v>-7.8149585999999993E-2</v>
      </c>
      <c r="K34" s="183">
        <v>1.9417475999999999E-2</v>
      </c>
      <c r="L34" s="112">
        <v>0</v>
      </c>
      <c r="M34" s="67" t="s">
        <v>229</v>
      </c>
      <c r="N34" s="105">
        <v>0</v>
      </c>
      <c r="O34" s="67" t="s">
        <v>229</v>
      </c>
      <c r="P34" s="61"/>
      <c r="Q34" s="586"/>
    </row>
    <row r="35" spans="1:17" ht="13.5" thickBot="1" x14ac:dyDescent="0.25">
      <c r="A35" s="30" t="s">
        <v>34</v>
      </c>
      <c r="B35" s="30" t="s">
        <v>103</v>
      </c>
      <c r="C35" s="30" t="s">
        <v>104</v>
      </c>
      <c r="D35" s="119">
        <v>45263</v>
      </c>
      <c r="E35" s="211">
        <v>7.0629419999999998E-2</v>
      </c>
      <c r="F35" s="190">
        <f t="shared" si="0"/>
        <v>1</v>
      </c>
      <c r="G35" s="191">
        <f t="shared" si="1"/>
        <v>0</v>
      </c>
      <c r="H35" s="124">
        <f t="shared" si="2"/>
        <v>0</v>
      </c>
      <c r="I35" s="119">
        <v>45263</v>
      </c>
      <c r="J35" s="69">
        <v>7.0629419999999998E-2</v>
      </c>
      <c r="K35" s="189">
        <v>6.0770620000000003E-3</v>
      </c>
      <c r="L35" s="125">
        <v>0</v>
      </c>
      <c r="M35" s="71" t="s">
        <v>229</v>
      </c>
      <c r="N35" s="122">
        <v>0</v>
      </c>
      <c r="O35" s="71" t="s">
        <v>229</v>
      </c>
      <c r="P35" s="61"/>
      <c r="Q35" s="586"/>
    </row>
    <row r="36" spans="1:17" ht="13.5" thickTop="1" x14ac:dyDescent="0.2">
      <c r="A36" s="692" t="s">
        <v>142</v>
      </c>
      <c r="B36" s="693"/>
      <c r="C36" s="693"/>
      <c r="D36" s="75">
        <v>235435</v>
      </c>
      <c r="E36" s="212">
        <v>6.6314929999999996E-3</v>
      </c>
      <c r="F36" s="72">
        <f t="shared" si="0"/>
        <v>0.84063541954254895</v>
      </c>
      <c r="G36" s="73">
        <f t="shared" si="1"/>
        <v>0.15936458045745111</v>
      </c>
      <c r="H36" s="74">
        <f t="shared" si="2"/>
        <v>0</v>
      </c>
      <c r="I36" s="75">
        <v>197915</v>
      </c>
      <c r="J36" s="76">
        <v>-4.2929300000000002E-4</v>
      </c>
      <c r="K36" s="77">
        <v>6.4698546999999995E-2</v>
      </c>
      <c r="L36" s="78">
        <v>37520</v>
      </c>
      <c r="M36" s="79">
        <v>4.5591350000000003E-2</v>
      </c>
      <c r="N36" s="80">
        <v>0</v>
      </c>
      <c r="O36" s="81" t="s">
        <v>229</v>
      </c>
      <c r="P36" s="61"/>
      <c r="Q36" s="586"/>
    </row>
    <row r="37" spans="1:17" ht="12.75" x14ac:dyDescent="0.2">
      <c r="A37" s="10" t="s">
        <v>85</v>
      </c>
      <c r="B37" s="10" t="s">
        <v>480</v>
      </c>
      <c r="C37" s="24" t="s">
        <v>500</v>
      </c>
      <c r="D37" s="103">
        <v>5647</v>
      </c>
      <c r="E37" s="210" t="s">
        <v>229</v>
      </c>
      <c r="F37" s="184">
        <f t="shared" si="0"/>
        <v>1</v>
      </c>
      <c r="G37" s="185">
        <f t="shared" si="1"/>
        <v>0</v>
      </c>
      <c r="H37" s="107">
        <f t="shared" si="2"/>
        <v>0</v>
      </c>
      <c r="I37" s="103">
        <v>5647</v>
      </c>
      <c r="J37" s="65" t="s">
        <v>229</v>
      </c>
      <c r="K37" s="183">
        <v>2.9791459999999998E-3</v>
      </c>
      <c r="L37" s="112">
        <v>0</v>
      </c>
      <c r="M37" s="67" t="s">
        <v>229</v>
      </c>
      <c r="N37" s="105">
        <v>0</v>
      </c>
      <c r="O37" s="67" t="s">
        <v>229</v>
      </c>
      <c r="P37" s="61"/>
      <c r="Q37" s="586"/>
    </row>
    <row r="38" spans="1:17" ht="12.75" x14ac:dyDescent="0.2">
      <c r="A38" s="29" t="s">
        <v>85</v>
      </c>
      <c r="B38" s="29" t="s">
        <v>84</v>
      </c>
      <c r="C38" s="29" t="s">
        <v>178</v>
      </c>
      <c r="D38" s="103">
        <v>3373</v>
      </c>
      <c r="E38" s="210" t="s">
        <v>229</v>
      </c>
      <c r="F38" s="184">
        <f t="shared" si="0"/>
        <v>1</v>
      </c>
      <c r="G38" s="185">
        <f t="shared" si="1"/>
        <v>0</v>
      </c>
      <c r="H38" s="107">
        <f t="shared" si="2"/>
        <v>0</v>
      </c>
      <c r="I38" s="103">
        <v>3373</v>
      </c>
      <c r="J38" s="65" t="s">
        <v>229</v>
      </c>
      <c r="K38" s="183">
        <v>5.0505050000000003E-3</v>
      </c>
      <c r="L38" s="112">
        <v>0</v>
      </c>
      <c r="M38" s="67" t="s">
        <v>229</v>
      </c>
      <c r="N38" s="105">
        <v>0</v>
      </c>
      <c r="O38" s="67" t="s">
        <v>229</v>
      </c>
      <c r="P38" s="61"/>
      <c r="Q38" s="586"/>
    </row>
    <row r="39" spans="1:17" ht="12.75" x14ac:dyDescent="0.2">
      <c r="A39" s="29" t="s">
        <v>85</v>
      </c>
      <c r="B39" s="29" t="s">
        <v>86</v>
      </c>
      <c r="C39" s="29" t="s">
        <v>179</v>
      </c>
      <c r="D39" s="103">
        <v>2803</v>
      </c>
      <c r="E39" s="289">
        <v>0.101375246</v>
      </c>
      <c r="F39" s="184">
        <f t="shared" si="0"/>
        <v>1</v>
      </c>
      <c r="G39" s="185">
        <f t="shared" si="1"/>
        <v>0</v>
      </c>
      <c r="H39" s="107">
        <f t="shared" si="2"/>
        <v>0</v>
      </c>
      <c r="I39" s="103">
        <v>2803</v>
      </c>
      <c r="J39" s="320">
        <v>0.101375246</v>
      </c>
      <c r="K39" s="183">
        <v>1.3972056E-2</v>
      </c>
      <c r="L39" s="112">
        <v>0</v>
      </c>
      <c r="M39" s="67" t="s">
        <v>229</v>
      </c>
      <c r="N39" s="105">
        <v>0</v>
      </c>
      <c r="O39" s="67" t="s">
        <v>229</v>
      </c>
      <c r="P39" s="61"/>
      <c r="Q39" s="586"/>
    </row>
    <row r="40" spans="1:17" ht="12.75" x14ac:dyDescent="0.2">
      <c r="A40" s="29" t="s">
        <v>85</v>
      </c>
      <c r="B40" s="29" t="s">
        <v>87</v>
      </c>
      <c r="C40" s="29" t="s">
        <v>88</v>
      </c>
      <c r="D40" s="103">
        <v>28830</v>
      </c>
      <c r="E40" s="210">
        <v>3.8170688000000001E-2</v>
      </c>
      <c r="F40" s="181">
        <f t="shared" si="0"/>
        <v>0.93083593479014914</v>
      </c>
      <c r="G40" s="182">
        <f t="shared" si="1"/>
        <v>6.9164065209850856E-2</v>
      </c>
      <c r="H40" s="107">
        <f t="shared" si="2"/>
        <v>0</v>
      </c>
      <c r="I40" s="103">
        <v>26836</v>
      </c>
      <c r="J40" s="65">
        <v>3.5619186999999997E-2</v>
      </c>
      <c r="K40" s="183">
        <v>8.4979819999999994E-3</v>
      </c>
      <c r="L40" s="108">
        <v>1994</v>
      </c>
      <c r="M40" s="66">
        <v>7.3774906000000001E-2</v>
      </c>
      <c r="N40" s="105">
        <v>0</v>
      </c>
      <c r="O40" s="67" t="s">
        <v>229</v>
      </c>
      <c r="P40" s="61"/>
      <c r="Q40" s="586"/>
    </row>
    <row r="41" spans="1:17" ht="12.75" x14ac:dyDescent="0.2">
      <c r="A41" s="29" t="s">
        <v>85</v>
      </c>
      <c r="B41" s="29" t="s">
        <v>94</v>
      </c>
      <c r="C41" s="29" t="s">
        <v>180</v>
      </c>
      <c r="D41" s="103">
        <v>3603</v>
      </c>
      <c r="E41" s="210" t="s">
        <v>229</v>
      </c>
      <c r="F41" s="184">
        <f t="shared" si="0"/>
        <v>1</v>
      </c>
      <c r="G41" s="185">
        <f t="shared" si="1"/>
        <v>0</v>
      </c>
      <c r="H41" s="107">
        <f t="shared" si="2"/>
        <v>0</v>
      </c>
      <c r="I41" s="103">
        <v>3603</v>
      </c>
      <c r="J41" s="65" t="s">
        <v>229</v>
      </c>
      <c r="K41" s="183">
        <v>1.1023622E-2</v>
      </c>
      <c r="L41" s="112">
        <v>0</v>
      </c>
      <c r="M41" s="67" t="s">
        <v>229</v>
      </c>
      <c r="N41" s="105">
        <v>0</v>
      </c>
      <c r="O41" s="67" t="s">
        <v>229</v>
      </c>
      <c r="P41" s="61"/>
      <c r="Q41" s="586"/>
    </row>
    <row r="42" spans="1:17" ht="12.75" x14ac:dyDescent="0.2">
      <c r="A42" s="29" t="s">
        <v>85</v>
      </c>
      <c r="B42" s="29" t="s">
        <v>98</v>
      </c>
      <c r="C42" s="31" t="s">
        <v>156</v>
      </c>
      <c r="D42" s="103">
        <v>8396</v>
      </c>
      <c r="E42" s="210">
        <v>2.4152231999999999E-2</v>
      </c>
      <c r="F42" s="184">
        <f t="shared" si="0"/>
        <v>1</v>
      </c>
      <c r="G42" s="185">
        <f t="shared" si="1"/>
        <v>0</v>
      </c>
      <c r="H42" s="107">
        <f t="shared" si="2"/>
        <v>0</v>
      </c>
      <c r="I42" s="103">
        <v>8396</v>
      </c>
      <c r="J42" s="65">
        <v>2.4152231999999999E-2</v>
      </c>
      <c r="K42" s="183">
        <v>9.3085110000000002E-3</v>
      </c>
      <c r="L42" s="112">
        <v>0</v>
      </c>
      <c r="M42" s="67" t="s">
        <v>229</v>
      </c>
      <c r="N42" s="105">
        <v>0</v>
      </c>
      <c r="O42" s="67" t="s">
        <v>229</v>
      </c>
      <c r="P42" s="61"/>
      <c r="Q42" s="586"/>
    </row>
    <row r="43" spans="1:17" ht="12.75" x14ac:dyDescent="0.2">
      <c r="A43" s="29" t="s">
        <v>85</v>
      </c>
      <c r="B43" s="29" t="s">
        <v>102</v>
      </c>
      <c r="C43" s="29" t="s">
        <v>181</v>
      </c>
      <c r="D43" s="103">
        <v>31691</v>
      </c>
      <c r="E43" s="289">
        <v>0.117335966</v>
      </c>
      <c r="F43" s="184">
        <f t="shared" si="0"/>
        <v>1</v>
      </c>
      <c r="G43" s="185">
        <f t="shared" si="1"/>
        <v>0</v>
      </c>
      <c r="H43" s="107">
        <f t="shared" si="2"/>
        <v>0</v>
      </c>
      <c r="I43" s="103">
        <v>31691</v>
      </c>
      <c r="J43" s="320">
        <v>0.117335966</v>
      </c>
      <c r="K43" s="183">
        <v>6.3813810000000002E-3</v>
      </c>
      <c r="L43" s="112">
        <v>0</v>
      </c>
      <c r="M43" s="67" t="s">
        <v>229</v>
      </c>
      <c r="N43" s="105">
        <v>0</v>
      </c>
      <c r="O43" s="67" t="s">
        <v>229</v>
      </c>
      <c r="P43" s="61"/>
      <c r="Q43" s="586"/>
    </row>
    <row r="44" spans="1:17" ht="13.5" thickBot="1" x14ac:dyDescent="0.25">
      <c r="A44" s="30" t="s">
        <v>85</v>
      </c>
      <c r="B44" s="30" t="s">
        <v>107</v>
      </c>
      <c r="C44" s="30" t="s">
        <v>108</v>
      </c>
      <c r="D44" s="119">
        <v>82968</v>
      </c>
      <c r="E44" s="211">
        <v>1.7076310000000001E-2</v>
      </c>
      <c r="F44" s="187">
        <f t="shared" si="0"/>
        <v>0.86510461864815347</v>
      </c>
      <c r="G44" s="188">
        <f t="shared" si="1"/>
        <v>0.13489538135184651</v>
      </c>
      <c r="H44" s="124">
        <f t="shared" si="2"/>
        <v>0</v>
      </c>
      <c r="I44" s="119">
        <v>71776</v>
      </c>
      <c r="J44" s="69">
        <v>2.3470696999999999E-2</v>
      </c>
      <c r="K44" s="189">
        <v>1.7928606E-2</v>
      </c>
      <c r="L44" s="127">
        <v>11192</v>
      </c>
      <c r="M44" s="70">
        <v>-2.2105723000000001E-2</v>
      </c>
      <c r="N44" s="122">
        <v>0</v>
      </c>
      <c r="O44" s="71" t="s">
        <v>229</v>
      </c>
      <c r="P44" s="61"/>
      <c r="Q44" s="586"/>
    </row>
    <row r="45" spans="1:17" ht="13.5" thickTop="1" x14ac:dyDescent="0.2">
      <c r="A45" s="692" t="s">
        <v>143</v>
      </c>
      <c r="B45" s="693"/>
      <c r="C45" s="693"/>
      <c r="D45" s="75">
        <v>167311</v>
      </c>
      <c r="E45" s="212">
        <v>1.7490194000000001E-2</v>
      </c>
      <c r="F45" s="72">
        <f t="shared" si="0"/>
        <v>0.92118868454554692</v>
      </c>
      <c r="G45" s="73">
        <f t="shared" si="1"/>
        <v>7.8811315454453079E-2</v>
      </c>
      <c r="H45" s="83">
        <f t="shared" si="2"/>
        <v>0</v>
      </c>
      <c r="I45" s="75">
        <v>154125</v>
      </c>
      <c r="J45" s="76">
        <v>1.9797131999999999E-2</v>
      </c>
      <c r="K45" s="77">
        <v>1.2401941999999999E-2</v>
      </c>
      <c r="L45" s="78">
        <v>13186</v>
      </c>
      <c r="M45" s="79">
        <v>-8.7204929999999993E-3</v>
      </c>
      <c r="N45" s="80">
        <v>0</v>
      </c>
      <c r="O45" s="83" t="s">
        <v>229</v>
      </c>
      <c r="P45" s="61"/>
      <c r="Q45" s="586"/>
    </row>
    <row r="46" spans="1:17" ht="12.75" x14ac:dyDescent="0.2">
      <c r="A46" s="29" t="s">
        <v>53</v>
      </c>
      <c r="B46" s="29" t="s">
        <v>51</v>
      </c>
      <c r="C46" s="29" t="s">
        <v>52</v>
      </c>
      <c r="D46" s="103">
        <v>8996</v>
      </c>
      <c r="E46" s="210">
        <v>9.7654060000000008E-3</v>
      </c>
      <c r="F46" s="184">
        <f t="shared" si="0"/>
        <v>1</v>
      </c>
      <c r="G46" s="185">
        <f t="shared" si="1"/>
        <v>0</v>
      </c>
      <c r="H46" s="107">
        <f t="shared" si="2"/>
        <v>0</v>
      </c>
      <c r="I46" s="103">
        <v>8996</v>
      </c>
      <c r="J46" s="65">
        <v>9.7654060000000008E-3</v>
      </c>
      <c r="K46" s="183">
        <v>2.4271840000000002E-3</v>
      </c>
      <c r="L46" s="112">
        <v>0</v>
      </c>
      <c r="M46" s="67" t="s">
        <v>229</v>
      </c>
      <c r="N46" s="105">
        <v>0</v>
      </c>
      <c r="O46" s="67" t="s">
        <v>229</v>
      </c>
      <c r="P46" s="61"/>
      <c r="Q46" s="586"/>
    </row>
    <row r="47" spans="1:17" ht="12.75" x14ac:dyDescent="0.2">
      <c r="A47" s="29" t="s">
        <v>53</v>
      </c>
      <c r="B47" s="29" t="s">
        <v>54</v>
      </c>
      <c r="C47" s="10" t="s">
        <v>502</v>
      </c>
      <c r="D47" s="103">
        <v>24438</v>
      </c>
      <c r="E47" s="210">
        <v>1.7486885000000001E-2</v>
      </c>
      <c r="F47" s="184">
        <f t="shared" si="0"/>
        <v>1</v>
      </c>
      <c r="G47" s="185">
        <f t="shared" si="1"/>
        <v>0</v>
      </c>
      <c r="H47" s="107">
        <f t="shared" si="2"/>
        <v>0</v>
      </c>
      <c r="I47" s="103">
        <v>24438</v>
      </c>
      <c r="J47" s="65">
        <v>1.7486885000000001E-2</v>
      </c>
      <c r="K47" s="183">
        <v>8.4925690000000002E-3</v>
      </c>
      <c r="L47" s="112">
        <v>0</v>
      </c>
      <c r="M47" s="67" t="s">
        <v>229</v>
      </c>
      <c r="N47" s="105">
        <v>0</v>
      </c>
      <c r="O47" s="67" t="s">
        <v>229</v>
      </c>
      <c r="P47" s="61"/>
      <c r="Q47" s="586"/>
    </row>
    <row r="48" spans="1:17" ht="12.75" x14ac:dyDescent="0.2">
      <c r="A48" s="29" t="s">
        <v>53</v>
      </c>
      <c r="B48" s="29" t="s">
        <v>56</v>
      </c>
      <c r="C48" s="29" t="s">
        <v>182</v>
      </c>
      <c r="D48" s="103">
        <v>17910</v>
      </c>
      <c r="E48" s="210">
        <v>-2.0026263999999998E-2</v>
      </c>
      <c r="F48" s="184">
        <f t="shared" si="0"/>
        <v>1</v>
      </c>
      <c r="G48" s="185">
        <f t="shared" si="1"/>
        <v>0</v>
      </c>
      <c r="H48" s="107">
        <f t="shared" si="2"/>
        <v>0</v>
      </c>
      <c r="I48" s="103">
        <v>17910</v>
      </c>
      <c r="J48" s="65">
        <v>-2.0026263999999998E-2</v>
      </c>
      <c r="K48" s="183">
        <v>8.3696020000000003E-3</v>
      </c>
      <c r="L48" s="112">
        <v>0</v>
      </c>
      <c r="M48" s="67" t="s">
        <v>229</v>
      </c>
      <c r="N48" s="105">
        <v>0</v>
      </c>
      <c r="O48" s="67" t="s">
        <v>229</v>
      </c>
      <c r="P48" s="61"/>
      <c r="Q48" s="586"/>
    </row>
    <row r="49" spans="1:17" ht="12.75" x14ac:dyDescent="0.2">
      <c r="A49" s="29" t="s">
        <v>53</v>
      </c>
      <c r="B49" s="29" t="s">
        <v>57</v>
      </c>
      <c r="C49" s="29" t="s">
        <v>58</v>
      </c>
      <c r="D49" s="103">
        <v>19135</v>
      </c>
      <c r="E49" s="210">
        <v>8.2541298999999999E-2</v>
      </c>
      <c r="F49" s="184">
        <f t="shared" si="0"/>
        <v>1</v>
      </c>
      <c r="G49" s="185">
        <f t="shared" si="1"/>
        <v>0</v>
      </c>
      <c r="H49" s="107">
        <f t="shared" si="2"/>
        <v>0</v>
      </c>
      <c r="I49" s="103">
        <v>19135</v>
      </c>
      <c r="J49" s="65">
        <v>8.2541298999999999E-2</v>
      </c>
      <c r="K49" s="183">
        <v>7.0465689999999999E-3</v>
      </c>
      <c r="L49" s="112">
        <v>0</v>
      </c>
      <c r="M49" s="67" t="s">
        <v>229</v>
      </c>
      <c r="N49" s="105">
        <v>0</v>
      </c>
      <c r="O49" s="67" t="s">
        <v>229</v>
      </c>
      <c r="P49" s="61"/>
      <c r="Q49" s="586"/>
    </row>
    <row r="50" spans="1:17" ht="12.75" x14ac:dyDescent="0.2">
      <c r="A50" s="29" t="s">
        <v>53</v>
      </c>
      <c r="B50" s="29" t="s">
        <v>61</v>
      </c>
      <c r="C50" s="29" t="s">
        <v>183</v>
      </c>
      <c r="D50" s="103">
        <v>6884</v>
      </c>
      <c r="E50" s="210">
        <v>1.89201E-3</v>
      </c>
      <c r="F50" s="184">
        <f t="shared" si="0"/>
        <v>1</v>
      </c>
      <c r="G50" s="185">
        <f t="shared" si="1"/>
        <v>0</v>
      </c>
      <c r="H50" s="107">
        <f t="shared" si="2"/>
        <v>0</v>
      </c>
      <c r="I50" s="103">
        <v>6884</v>
      </c>
      <c r="J50" s="65">
        <v>1.89201E-3</v>
      </c>
      <c r="K50" s="183">
        <v>1.3832384E-2</v>
      </c>
      <c r="L50" s="112">
        <v>0</v>
      </c>
      <c r="M50" s="67" t="s">
        <v>229</v>
      </c>
      <c r="N50" s="105">
        <v>0</v>
      </c>
      <c r="O50" s="67" t="s">
        <v>229</v>
      </c>
      <c r="P50" s="61"/>
      <c r="Q50" s="586"/>
    </row>
    <row r="51" spans="1:17" ht="12.75" x14ac:dyDescent="0.2">
      <c r="A51" s="29" t="s">
        <v>53</v>
      </c>
      <c r="B51" s="29" t="s">
        <v>64</v>
      </c>
      <c r="C51" s="29" t="s">
        <v>65</v>
      </c>
      <c r="D51" s="103">
        <v>31803</v>
      </c>
      <c r="E51" s="210">
        <v>1.8586189999999999E-3</v>
      </c>
      <c r="F51" s="184">
        <f t="shared" si="0"/>
        <v>0.98720246517624122</v>
      </c>
      <c r="G51" s="185">
        <f t="shared" si="1"/>
        <v>1.2797534823758765E-2</v>
      </c>
      <c r="H51" s="107">
        <f t="shared" si="2"/>
        <v>0</v>
      </c>
      <c r="I51" s="103">
        <v>31396</v>
      </c>
      <c r="J51" s="65">
        <v>8.9337359999999994E-3</v>
      </c>
      <c r="K51" s="183">
        <v>1.0731175000000001E-2</v>
      </c>
      <c r="L51" s="112">
        <v>407</v>
      </c>
      <c r="M51" s="322">
        <v>-0.34984025600000002</v>
      </c>
      <c r="N51" s="105">
        <v>0</v>
      </c>
      <c r="O51" s="67" t="s">
        <v>229</v>
      </c>
      <c r="P51" s="61"/>
      <c r="Q51" s="586"/>
    </row>
    <row r="52" spans="1:17" ht="12.75" x14ac:dyDescent="0.2">
      <c r="A52" s="29" t="s">
        <v>53</v>
      </c>
      <c r="B52" s="29" t="s">
        <v>66</v>
      </c>
      <c r="C52" s="29" t="s">
        <v>67</v>
      </c>
      <c r="D52" s="103">
        <v>37530</v>
      </c>
      <c r="E52" s="210">
        <v>1.2955466000000001E-2</v>
      </c>
      <c r="F52" s="181">
        <f t="shared" si="0"/>
        <v>0.82680522248867572</v>
      </c>
      <c r="G52" s="182">
        <f t="shared" si="1"/>
        <v>0.17319477751132428</v>
      </c>
      <c r="H52" s="107">
        <f t="shared" si="2"/>
        <v>0</v>
      </c>
      <c r="I52" s="103">
        <v>31030</v>
      </c>
      <c r="J52" s="65">
        <v>1.5446036999999999E-2</v>
      </c>
      <c r="K52" s="183">
        <v>8.9547098000000006E-2</v>
      </c>
      <c r="L52" s="108">
        <v>6500</v>
      </c>
      <c r="M52" s="66">
        <v>1.232286E-3</v>
      </c>
      <c r="N52" s="105">
        <v>0</v>
      </c>
      <c r="O52" s="67" t="s">
        <v>229</v>
      </c>
      <c r="P52" s="61"/>
      <c r="Q52" s="586"/>
    </row>
    <row r="53" spans="1:17" ht="12.75" x14ac:dyDescent="0.2">
      <c r="A53" s="29" t="s">
        <v>53</v>
      </c>
      <c r="B53" s="29" t="s">
        <v>68</v>
      </c>
      <c r="C53" s="29" t="s">
        <v>164</v>
      </c>
      <c r="D53" s="103">
        <v>19846</v>
      </c>
      <c r="E53" s="210">
        <v>4.9886261000000001E-2</v>
      </c>
      <c r="F53" s="181">
        <f t="shared" si="0"/>
        <v>0.59528368436964629</v>
      </c>
      <c r="G53" s="182">
        <f t="shared" si="1"/>
        <v>0.31804897712385366</v>
      </c>
      <c r="H53" s="110">
        <f t="shared" si="2"/>
        <v>8.6667338506500047E-2</v>
      </c>
      <c r="I53" s="103">
        <v>11814</v>
      </c>
      <c r="J53" s="65">
        <v>6.6462170000000003E-3</v>
      </c>
      <c r="K53" s="183">
        <v>0.114533205</v>
      </c>
      <c r="L53" s="108">
        <v>6312</v>
      </c>
      <c r="M53" s="66">
        <v>6.5496286000000001E-2</v>
      </c>
      <c r="N53" s="116">
        <v>1720</v>
      </c>
      <c r="O53" s="66">
        <v>0.38374899400000001</v>
      </c>
      <c r="P53" s="61"/>
      <c r="Q53" s="586"/>
    </row>
    <row r="54" spans="1:17" ht="12.75" x14ac:dyDescent="0.2">
      <c r="A54" s="29" t="s">
        <v>53</v>
      </c>
      <c r="B54" s="29" t="s">
        <v>69</v>
      </c>
      <c r="C54" s="29" t="s">
        <v>184</v>
      </c>
      <c r="D54" s="103">
        <v>8515</v>
      </c>
      <c r="E54" s="210">
        <v>5.2924446999999999E-2</v>
      </c>
      <c r="F54" s="184">
        <f t="shared" si="0"/>
        <v>1</v>
      </c>
      <c r="G54" s="185">
        <f t="shared" si="1"/>
        <v>0</v>
      </c>
      <c r="H54" s="107">
        <f t="shared" si="2"/>
        <v>0</v>
      </c>
      <c r="I54" s="103">
        <v>8515</v>
      </c>
      <c r="J54" s="65">
        <v>5.2924446999999999E-2</v>
      </c>
      <c r="K54" s="183">
        <v>8.7778530000000004E-3</v>
      </c>
      <c r="L54" s="112">
        <v>0</v>
      </c>
      <c r="M54" s="67" t="s">
        <v>229</v>
      </c>
      <c r="N54" s="105">
        <v>0</v>
      </c>
      <c r="O54" s="67" t="s">
        <v>229</v>
      </c>
      <c r="P54" s="61"/>
      <c r="Q54" s="586"/>
    </row>
    <row r="55" spans="1:17" ht="12.75" x14ac:dyDescent="0.2">
      <c r="A55" s="29" t="s">
        <v>53</v>
      </c>
      <c r="B55" s="29" t="s">
        <v>70</v>
      </c>
      <c r="C55" s="29" t="s">
        <v>185</v>
      </c>
      <c r="D55" s="103">
        <v>7444</v>
      </c>
      <c r="E55" s="210">
        <v>4.1847446000000003E-2</v>
      </c>
      <c r="F55" s="184">
        <f t="shared" si="0"/>
        <v>1</v>
      </c>
      <c r="G55" s="185">
        <f t="shared" si="1"/>
        <v>0</v>
      </c>
      <c r="H55" s="107">
        <f t="shared" si="2"/>
        <v>0</v>
      </c>
      <c r="I55" s="103">
        <v>7444</v>
      </c>
      <c r="J55" s="65">
        <v>4.1847446000000003E-2</v>
      </c>
      <c r="K55" s="183">
        <v>4.7885080000000003E-3</v>
      </c>
      <c r="L55" s="112">
        <v>0</v>
      </c>
      <c r="M55" s="67" t="s">
        <v>229</v>
      </c>
      <c r="N55" s="105">
        <v>0</v>
      </c>
      <c r="O55" s="67" t="s">
        <v>229</v>
      </c>
      <c r="P55" s="61"/>
      <c r="Q55" s="586"/>
    </row>
    <row r="56" spans="1:17" ht="12.75" x14ac:dyDescent="0.2">
      <c r="A56" s="29" t="s">
        <v>53</v>
      </c>
      <c r="B56" s="29" t="s">
        <v>71</v>
      </c>
      <c r="C56" s="29" t="s">
        <v>186</v>
      </c>
      <c r="D56" s="103">
        <v>10932</v>
      </c>
      <c r="E56" s="210">
        <v>-4.1220838000000003E-2</v>
      </c>
      <c r="F56" s="184">
        <f t="shared" si="0"/>
        <v>1</v>
      </c>
      <c r="G56" s="185">
        <f t="shared" si="1"/>
        <v>0</v>
      </c>
      <c r="H56" s="107">
        <f t="shared" si="2"/>
        <v>0</v>
      </c>
      <c r="I56" s="103">
        <v>10932</v>
      </c>
      <c r="J56" s="65">
        <v>-4.1220838000000003E-2</v>
      </c>
      <c r="K56" s="183">
        <v>6.2006759999999996E-3</v>
      </c>
      <c r="L56" s="112">
        <v>0</v>
      </c>
      <c r="M56" s="67" t="s">
        <v>229</v>
      </c>
      <c r="N56" s="105">
        <v>0</v>
      </c>
      <c r="O56" s="67" t="s">
        <v>229</v>
      </c>
      <c r="P56" s="61"/>
      <c r="Q56" s="586"/>
    </row>
    <row r="57" spans="1:17" ht="12.75" x14ac:dyDescent="0.2">
      <c r="A57" s="29" t="s">
        <v>53</v>
      </c>
      <c r="B57" s="29" t="s">
        <v>72</v>
      </c>
      <c r="C57" s="29" t="s">
        <v>187</v>
      </c>
      <c r="D57" s="103">
        <v>16049</v>
      </c>
      <c r="E57" s="210">
        <v>-4.3221652999999999E-2</v>
      </c>
      <c r="F57" s="184">
        <f t="shared" si="0"/>
        <v>1</v>
      </c>
      <c r="G57" s="185">
        <f t="shared" si="1"/>
        <v>0</v>
      </c>
      <c r="H57" s="107">
        <f t="shared" si="2"/>
        <v>0</v>
      </c>
      <c r="I57" s="103">
        <v>16049</v>
      </c>
      <c r="J57" s="65">
        <v>-4.3221652999999999E-2</v>
      </c>
      <c r="K57" s="183">
        <v>1.2611275999999999E-2</v>
      </c>
      <c r="L57" s="112">
        <v>0</v>
      </c>
      <c r="M57" s="67" t="s">
        <v>229</v>
      </c>
      <c r="N57" s="105">
        <v>0</v>
      </c>
      <c r="O57" s="67" t="s">
        <v>229</v>
      </c>
      <c r="P57" s="61"/>
      <c r="Q57" s="586"/>
    </row>
    <row r="58" spans="1:17" ht="12.75" x14ac:dyDescent="0.2">
      <c r="A58" s="29" t="s">
        <v>53</v>
      </c>
      <c r="B58" s="29" t="s">
        <v>73</v>
      </c>
      <c r="C58" s="29" t="s">
        <v>188</v>
      </c>
      <c r="D58" s="103">
        <v>67409</v>
      </c>
      <c r="E58" s="210">
        <v>3.0277557E-2</v>
      </c>
      <c r="F58" s="181">
        <f t="shared" si="0"/>
        <v>0.56771351006542148</v>
      </c>
      <c r="G58" s="182">
        <f t="shared" si="1"/>
        <v>0.43228648993457847</v>
      </c>
      <c r="H58" s="110">
        <f t="shared" si="2"/>
        <v>0</v>
      </c>
      <c r="I58" s="103">
        <v>38269</v>
      </c>
      <c r="J58" s="65">
        <v>7.0940841000000004E-2</v>
      </c>
      <c r="K58" s="183">
        <v>6.0449859000000002E-2</v>
      </c>
      <c r="L58" s="108">
        <v>29140</v>
      </c>
      <c r="M58" s="66">
        <v>-1.8656967999999999E-2</v>
      </c>
      <c r="N58" s="116">
        <v>0</v>
      </c>
      <c r="O58" s="66" t="s">
        <v>229</v>
      </c>
      <c r="P58" s="61"/>
      <c r="Q58" s="586"/>
    </row>
    <row r="59" spans="1:17" ht="12.75" x14ac:dyDescent="0.2">
      <c r="A59" s="29" t="s">
        <v>53</v>
      </c>
      <c r="B59" s="29" t="s">
        <v>74</v>
      </c>
      <c r="C59" s="29" t="s">
        <v>75</v>
      </c>
      <c r="D59" s="103">
        <v>9671</v>
      </c>
      <c r="E59" s="210">
        <v>-3.7711442999999997E-2</v>
      </c>
      <c r="F59" s="192">
        <v>0</v>
      </c>
      <c r="G59" s="193">
        <f t="shared" si="1"/>
        <v>1</v>
      </c>
      <c r="H59" s="107">
        <f t="shared" si="2"/>
        <v>0</v>
      </c>
      <c r="I59" s="194" t="s">
        <v>540</v>
      </c>
      <c r="J59" s="68" t="s">
        <v>540</v>
      </c>
      <c r="K59" s="186" t="s">
        <v>540</v>
      </c>
      <c r="L59" s="108">
        <v>9671</v>
      </c>
      <c r="M59" s="66">
        <v>-3.7711442999999997E-2</v>
      </c>
      <c r="N59" s="105">
        <v>0</v>
      </c>
      <c r="O59" s="67" t="s">
        <v>229</v>
      </c>
      <c r="P59" s="61"/>
      <c r="Q59" s="586"/>
    </row>
    <row r="60" spans="1:17" ht="12.75" x14ac:dyDescent="0.2">
      <c r="A60" s="29" t="s">
        <v>53</v>
      </c>
      <c r="B60" s="29" t="s">
        <v>77</v>
      </c>
      <c r="C60" s="10" t="s">
        <v>364</v>
      </c>
      <c r="D60" s="103">
        <v>49411</v>
      </c>
      <c r="E60" s="210">
        <v>3.9793770999999999E-2</v>
      </c>
      <c r="F60" s="184">
        <f t="shared" si="0"/>
        <v>0.96316609661816199</v>
      </c>
      <c r="G60" s="185">
        <f t="shared" si="1"/>
        <v>3.6833903381838055E-2</v>
      </c>
      <c r="H60" s="107">
        <f t="shared" si="2"/>
        <v>0</v>
      </c>
      <c r="I60" s="103">
        <v>47591</v>
      </c>
      <c r="J60" s="65">
        <v>4.3822516999999998E-2</v>
      </c>
      <c r="K60" s="183">
        <v>1.4052412E-2</v>
      </c>
      <c r="L60" s="112">
        <v>1820</v>
      </c>
      <c r="M60" s="67">
        <v>-5.5526724999999999E-2</v>
      </c>
      <c r="N60" s="105">
        <v>0</v>
      </c>
      <c r="O60" s="67" t="s">
        <v>229</v>
      </c>
      <c r="P60" s="61"/>
      <c r="Q60" s="586"/>
    </row>
    <row r="61" spans="1:17" ht="12.75" x14ac:dyDescent="0.2">
      <c r="A61" s="29" t="s">
        <v>53</v>
      </c>
      <c r="B61" s="29" t="s">
        <v>78</v>
      </c>
      <c r="C61" s="29" t="s">
        <v>189</v>
      </c>
      <c r="D61" s="103">
        <v>44317</v>
      </c>
      <c r="E61" s="210">
        <v>3.5540704999999999E-2</v>
      </c>
      <c r="F61" s="181">
        <f t="shared" si="0"/>
        <v>0.79944490827447712</v>
      </c>
      <c r="G61" s="182">
        <f t="shared" si="1"/>
        <v>0.20055509172552294</v>
      </c>
      <c r="H61" s="107">
        <f t="shared" si="2"/>
        <v>0</v>
      </c>
      <c r="I61" s="103">
        <v>35429</v>
      </c>
      <c r="J61" s="65">
        <v>1.6789116999999999E-2</v>
      </c>
      <c r="K61" s="183">
        <v>2.7938343000000001E-2</v>
      </c>
      <c r="L61" s="108">
        <v>8888</v>
      </c>
      <c r="M61" s="321">
        <v>0.11770623700000001</v>
      </c>
      <c r="N61" s="105">
        <v>0</v>
      </c>
      <c r="O61" s="67" t="s">
        <v>229</v>
      </c>
      <c r="P61" s="61"/>
      <c r="Q61" s="586"/>
    </row>
    <row r="62" spans="1:17" ht="12.75" x14ac:dyDescent="0.2">
      <c r="A62" s="29" t="s">
        <v>53</v>
      </c>
      <c r="B62" s="29" t="s">
        <v>79</v>
      </c>
      <c r="C62" s="29" t="s">
        <v>199</v>
      </c>
      <c r="D62" s="103">
        <v>7629</v>
      </c>
      <c r="E62" s="289">
        <v>-0.198466064</v>
      </c>
      <c r="F62" s="181">
        <f t="shared" si="0"/>
        <v>0.79931839035260188</v>
      </c>
      <c r="G62" s="182">
        <f t="shared" si="1"/>
        <v>0.20068160964739809</v>
      </c>
      <c r="H62" s="107">
        <f t="shared" si="2"/>
        <v>0</v>
      </c>
      <c r="I62" s="103">
        <v>6098</v>
      </c>
      <c r="J62" s="320">
        <v>-0.193066031</v>
      </c>
      <c r="K62" s="183">
        <v>0.31803797499999997</v>
      </c>
      <c r="L62" s="108">
        <v>1531</v>
      </c>
      <c r="M62" s="321">
        <v>-0.21927588000000001</v>
      </c>
      <c r="N62" s="105">
        <v>0</v>
      </c>
      <c r="O62" s="67" t="s">
        <v>229</v>
      </c>
      <c r="P62" s="61"/>
      <c r="Q62" s="586"/>
    </row>
    <row r="63" spans="1:17" ht="12.75" x14ac:dyDescent="0.2">
      <c r="A63" s="29" t="s">
        <v>53</v>
      </c>
      <c r="B63" s="29" t="s">
        <v>80</v>
      </c>
      <c r="C63" s="29" t="s">
        <v>190</v>
      </c>
      <c r="D63" s="103">
        <v>7702</v>
      </c>
      <c r="E63" s="210">
        <v>-3.3626098E-2</v>
      </c>
      <c r="F63" s="181">
        <f t="shared" si="0"/>
        <v>0.43365359646844975</v>
      </c>
      <c r="G63" s="182">
        <f t="shared" si="1"/>
        <v>0.5663464035315503</v>
      </c>
      <c r="H63" s="107">
        <f t="shared" si="2"/>
        <v>0</v>
      </c>
      <c r="I63" s="103">
        <v>3340</v>
      </c>
      <c r="J63" s="65">
        <v>-9.1897771000000003E-2</v>
      </c>
      <c r="K63" s="183">
        <v>0.58707123999999999</v>
      </c>
      <c r="L63" s="108">
        <v>4362</v>
      </c>
      <c r="M63" s="66">
        <v>1.6309412999999998E-2</v>
      </c>
      <c r="N63" s="105">
        <v>0</v>
      </c>
      <c r="O63" s="67" t="s">
        <v>229</v>
      </c>
      <c r="P63" s="61"/>
      <c r="Q63" s="586"/>
    </row>
    <row r="64" spans="1:17" ht="12.75" x14ac:dyDescent="0.2">
      <c r="A64" s="29" t="s">
        <v>53</v>
      </c>
      <c r="B64" s="29" t="s">
        <v>82</v>
      </c>
      <c r="C64" s="29" t="s">
        <v>83</v>
      </c>
      <c r="D64" s="103">
        <v>12817</v>
      </c>
      <c r="E64" s="210">
        <v>1.093494E-3</v>
      </c>
      <c r="F64" s="184">
        <f t="shared" si="0"/>
        <v>1</v>
      </c>
      <c r="G64" s="185">
        <f t="shared" si="1"/>
        <v>0</v>
      </c>
      <c r="H64" s="107">
        <f t="shared" si="2"/>
        <v>0</v>
      </c>
      <c r="I64" s="103">
        <v>12817</v>
      </c>
      <c r="J64" s="65">
        <v>1.093494E-3</v>
      </c>
      <c r="K64" s="183">
        <v>5.3398059999999999E-3</v>
      </c>
      <c r="L64" s="112">
        <v>0</v>
      </c>
      <c r="M64" s="67" t="s">
        <v>229</v>
      </c>
      <c r="N64" s="105">
        <v>0</v>
      </c>
      <c r="O64" s="67" t="s">
        <v>229</v>
      </c>
      <c r="P64" s="61"/>
      <c r="Q64" s="586"/>
    </row>
    <row r="65" spans="1:17" ht="13.5" thickBot="1" x14ac:dyDescent="0.25">
      <c r="A65" s="29" t="s">
        <v>53</v>
      </c>
      <c r="B65" s="209" t="s">
        <v>200</v>
      </c>
      <c r="C65" s="10" t="s">
        <v>201</v>
      </c>
      <c r="D65" s="119">
        <v>21546</v>
      </c>
      <c r="E65" s="211">
        <v>-4.8321555000000002E-2</v>
      </c>
      <c r="F65" s="190">
        <f t="shared" si="0"/>
        <v>0.85565766267520649</v>
      </c>
      <c r="G65" s="191">
        <f t="shared" si="1"/>
        <v>0.14434233732479346</v>
      </c>
      <c r="H65" s="124">
        <f t="shared" si="2"/>
        <v>0</v>
      </c>
      <c r="I65" s="119">
        <v>18436</v>
      </c>
      <c r="J65" s="69">
        <v>-7.4915951999999994E-2</v>
      </c>
      <c r="K65" s="189">
        <v>1.1246485000000001E-2</v>
      </c>
      <c r="L65" s="125">
        <v>3110</v>
      </c>
      <c r="M65" s="588">
        <v>0.147178163</v>
      </c>
      <c r="N65" s="122">
        <v>0</v>
      </c>
      <c r="O65" s="71" t="s">
        <v>229</v>
      </c>
      <c r="P65" s="61"/>
      <c r="Q65" s="586"/>
    </row>
    <row r="66" spans="1:17" ht="13.5" thickTop="1" x14ac:dyDescent="0.2">
      <c r="A66" s="692" t="s">
        <v>144</v>
      </c>
      <c r="B66" s="693"/>
      <c r="C66" s="693"/>
      <c r="D66" s="75">
        <v>429984</v>
      </c>
      <c r="E66" s="212">
        <v>1.0348230999999999E-2</v>
      </c>
      <c r="F66" s="72">
        <f t="shared" si="0"/>
        <v>0.8291541080598348</v>
      </c>
      <c r="G66" s="73">
        <f t="shared" si="1"/>
        <v>0.16684574309741756</v>
      </c>
      <c r="H66" s="74">
        <f t="shared" si="2"/>
        <v>4.0001488427476375E-3</v>
      </c>
      <c r="I66" s="75">
        <v>356523</v>
      </c>
      <c r="J66" s="76">
        <v>1.0816312999999999E-2</v>
      </c>
      <c r="K66" s="77">
        <v>4.1317230000000003E-2</v>
      </c>
      <c r="L66" s="78">
        <v>71741</v>
      </c>
      <c r="M66" s="79">
        <v>1.5636129999999999E-3</v>
      </c>
      <c r="N66" s="80">
        <v>1720</v>
      </c>
      <c r="O66" s="81">
        <v>0.38374899400000001</v>
      </c>
      <c r="P66" s="61"/>
      <c r="Q66" s="586"/>
    </row>
    <row r="67" spans="1:17" ht="12.75" x14ac:dyDescent="0.2">
      <c r="A67" s="29" t="s">
        <v>5</v>
      </c>
      <c r="B67" s="29" t="s">
        <v>3</v>
      </c>
      <c r="C67" s="29" t="s">
        <v>4</v>
      </c>
      <c r="D67" s="103">
        <v>22885</v>
      </c>
      <c r="E67" s="210">
        <v>-7.1583510000000003E-3</v>
      </c>
      <c r="F67" s="184">
        <f t="shared" si="0"/>
        <v>0.96539217828271795</v>
      </c>
      <c r="G67" s="185">
        <f t="shared" si="1"/>
        <v>3.4607821717282064E-2</v>
      </c>
      <c r="H67" s="107">
        <f t="shared" si="2"/>
        <v>0</v>
      </c>
      <c r="I67" s="103">
        <v>22093</v>
      </c>
      <c r="J67" s="65">
        <v>-3.2027689999999998E-2</v>
      </c>
      <c r="K67" s="183">
        <v>4.5033110000000003E-3</v>
      </c>
      <c r="L67" s="112">
        <v>792</v>
      </c>
      <c r="M67" s="322">
        <v>2.5044247789999998</v>
      </c>
      <c r="N67" s="105">
        <v>0</v>
      </c>
      <c r="O67" s="67" t="s">
        <v>229</v>
      </c>
      <c r="P67" s="61"/>
      <c r="Q67" s="586"/>
    </row>
    <row r="68" spans="1:17" ht="12.75" x14ac:dyDescent="0.2">
      <c r="A68" s="29" t="s">
        <v>5</v>
      </c>
      <c r="B68" s="29" t="s">
        <v>13</v>
      </c>
      <c r="C68" s="29" t="s">
        <v>191</v>
      </c>
      <c r="D68" s="103">
        <v>41998</v>
      </c>
      <c r="E68" s="210">
        <v>1.1442189999999999E-3</v>
      </c>
      <c r="F68" s="184">
        <f t="shared" ref="F68:F89" si="3">I68/D68</f>
        <v>1</v>
      </c>
      <c r="G68" s="185">
        <f t="shared" ref="G68:G89" si="4">L68/D68</f>
        <v>0</v>
      </c>
      <c r="H68" s="107">
        <f t="shared" ref="H68:H89" si="5">N68/D68</f>
        <v>0</v>
      </c>
      <c r="I68" s="103">
        <v>41998</v>
      </c>
      <c r="J68" s="65">
        <v>1.1442189999999999E-3</v>
      </c>
      <c r="K68" s="183">
        <v>3.66352E-3</v>
      </c>
      <c r="L68" s="112">
        <v>0</v>
      </c>
      <c r="M68" s="67" t="s">
        <v>229</v>
      </c>
      <c r="N68" s="105">
        <v>0</v>
      </c>
      <c r="O68" s="67" t="s">
        <v>229</v>
      </c>
      <c r="P68" s="61"/>
      <c r="Q68" s="586"/>
    </row>
    <row r="69" spans="1:17" ht="12.75" x14ac:dyDescent="0.2">
      <c r="A69" s="29" t="s">
        <v>5</v>
      </c>
      <c r="B69" s="29" t="s">
        <v>49</v>
      </c>
      <c r="C69" s="10" t="s">
        <v>50</v>
      </c>
      <c r="D69" s="103">
        <v>19439</v>
      </c>
      <c r="E69" s="210">
        <v>3.1903598999999998E-2</v>
      </c>
      <c r="F69" s="181">
        <f t="shared" si="3"/>
        <v>0.86269869849272085</v>
      </c>
      <c r="G69" s="182">
        <f t="shared" si="4"/>
        <v>0.13730130150727918</v>
      </c>
      <c r="H69" s="107">
        <f t="shared" si="5"/>
        <v>0</v>
      </c>
      <c r="I69" s="103">
        <v>16770</v>
      </c>
      <c r="J69" s="65">
        <v>2.2373956E-2</v>
      </c>
      <c r="K69" s="183">
        <v>2.9186935000000001E-2</v>
      </c>
      <c r="L69" s="108">
        <v>2669</v>
      </c>
      <c r="M69" s="66">
        <v>9.6098562999999998E-2</v>
      </c>
      <c r="N69" s="105">
        <v>0</v>
      </c>
      <c r="O69" s="67" t="s">
        <v>229</v>
      </c>
      <c r="P69" s="61"/>
      <c r="Q69" s="586"/>
    </row>
    <row r="70" spans="1:17" ht="12.75" x14ac:dyDescent="0.2">
      <c r="A70" s="29" t="s">
        <v>5</v>
      </c>
      <c r="B70" s="29" t="s">
        <v>59</v>
      </c>
      <c r="C70" s="29" t="s">
        <v>60</v>
      </c>
      <c r="D70" s="103">
        <v>17369</v>
      </c>
      <c r="E70" s="210">
        <v>-9.5797460000000001E-3</v>
      </c>
      <c r="F70" s="181">
        <f t="shared" si="3"/>
        <v>0.77655593298405201</v>
      </c>
      <c r="G70" s="182">
        <f t="shared" si="4"/>
        <v>0.22344406701594796</v>
      </c>
      <c r="H70" s="107">
        <f t="shared" si="5"/>
        <v>0</v>
      </c>
      <c r="I70" s="103">
        <v>13488</v>
      </c>
      <c r="J70" s="65">
        <v>-1.5186916E-2</v>
      </c>
      <c r="K70" s="183">
        <v>1.3310433999999999E-2</v>
      </c>
      <c r="L70" s="108">
        <v>3881</v>
      </c>
      <c r="M70" s="66">
        <v>1.0413955000000001E-2</v>
      </c>
      <c r="N70" s="105">
        <v>0</v>
      </c>
      <c r="O70" s="67" t="s">
        <v>229</v>
      </c>
      <c r="P70" s="61"/>
      <c r="Q70" s="586"/>
    </row>
    <row r="71" spans="1:17" ht="12.75" x14ac:dyDescent="0.2">
      <c r="A71" s="29" t="s">
        <v>5</v>
      </c>
      <c r="B71" s="29" t="s">
        <v>62</v>
      </c>
      <c r="C71" s="29" t="s">
        <v>63</v>
      </c>
      <c r="D71" s="103">
        <v>10971</v>
      </c>
      <c r="E71" s="210">
        <v>-1.224453E-2</v>
      </c>
      <c r="F71" s="184">
        <f t="shared" si="3"/>
        <v>1</v>
      </c>
      <c r="G71" s="185">
        <f t="shared" si="4"/>
        <v>0</v>
      </c>
      <c r="H71" s="107">
        <f t="shared" si="5"/>
        <v>0</v>
      </c>
      <c r="I71" s="103">
        <v>10971</v>
      </c>
      <c r="J71" s="65">
        <v>-1.224453E-2</v>
      </c>
      <c r="K71" s="183">
        <v>1.0286952E-2</v>
      </c>
      <c r="L71" s="112">
        <v>0</v>
      </c>
      <c r="M71" s="67" t="s">
        <v>229</v>
      </c>
      <c r="N71" s="105">
        <v>0</v>
      </c>
      <c r="O71" s="67" t="s">
        <v>229</v>
      </c>
      <c r="P71" s="61"/>
      <c r="Q71" s="586"/>
    </row>
    <row r="72" spans="1:17" ht="12.75" x14ac:dyDescent="0.2">
      <c r="A72" s="29" t="s">
        <v>5</v>
      </c>
      <c r="B72" s="29" t="s">
        <v>76</v>
      </c>
      <c r="C72" s="29" t="s">
        <v>192</v>
      </c>
      <c r="D72" s="103">
        <v>9967</v>
      </c>
      <c r="E72" s="289">
        <v>-0.11191303599999999</v>
      </c>
      <c r="F72" s="184">
        <f t="shared" si="3"/>
        <v>1</v>
      </c>
      <c r="G72" s="185">
        <f t="shared" si="4"/>
        <v>0</v>
      </c>
      <c r="H72" s="107">
        <f t="shared" si="5"/>
        <v>0</v>
      </c>
      <c r="I72" s="103">
        <v>9967</v>
      </c>
      <c r="J72" s="320">
        <v>-0.11191303599999999</v>
      </c>
      <c r="K72" s="183">
        <v>7.2423399999999999E-3</v>
      </c>
      <c r="L72" s="112">
        <v>0</v>
      </c>
      <c r="M72" s="67" t="s">
        <v>229</v>
      </c>
      <c r="N72" s="105">
        <v>0</v>
      </c>
      <c r="O72" s="67" t="s">
        <v>229</v>
      </c>
      <c r="P72" s="61"/>
      <c r="Q72" s="586"/>
    </row>
    <row r="73" spans="1:17" ht="13.5" thickBot="1" x14ac:dyDescent="0.25">
      <c r="A73" s="30" t="s">
        <v>5</v>
      </c>
      <c r="B73" s="30" t="s">
        <v>81</v>
      </c>
      <c r="C73" s="30" t="s">
        <v>193</v>
      </c>
      <c r="D73" s="119">
        <v>7895</v>
      </c>
      <c r="E73" s="211">
        <v>1.3869269E-2</v>
      </c>
      <c r="F73" s="190">
        <f t="shared" si="3"/>
        <v>1</v>
      </c>
      <c r="G73" s="191">
        <f t="shared" si="4"/>
        <v>0</v>
      </c>
      <c r="H73" s="124">
        <f t="shared" si="5"/>
        <v>0</v>
      </c>
      <c r="I73" s="119">
        <v>7895</v>
      </c>
      <c r="J73" s="69">
        <v>1.3869269E-2</v>
      </c>
      <c r="K73" s="189">
        <v>9.7289779999999992E-3</v>
      </c>
      <c r="L73" s="125">
        <v>0</v>
      </c>
      <c r="M73" s="71" t="s">
        <v>229</v>
      </c>
      <c r="N73" s="122">
        <v>0</v>
      </c>
      <c r="O73" s="71" t="s">
        <v>229</v>
      </c>
      <c r="P73" s="61"/>
      <c r="Q73" s="586"/>
    </row>
    <row r="74" spans="1:17" ht="13.5" thickTop="1" x14ac:dyDescent="0.2">
      <c r="A74" s="692" t="s">
        <v>145</v>
      </c>
      <c r="B74" s="693"/>
      <c r="C74" s="693"/>
      <c r="D74" s="75">
        <v>130524</v>
      </c>
      <c r="E74" s="212">
        <v>-7.3616649999999999E-3</v>
      </c>
      <c r="F74" s="72">
        <f t="shared" si="3"/>
        <v>0.94374980846434375</v>
      </c>
      <c r="G74" s="73">
        <f t="shared" si="4"/>
        <v>5.6250191535656281E-2</v>
      </c>
      <c r="H74" s="83">
        <f t="shared" si="5"/>
        <v>0</v>
      </c>
      <c r="I74" s="75">
        <v>123182</v>
      </c>
      <c r="J74" s="76">
        <v>-1.4465156999999999E-2</v>
      </c>
      <c r="K74" s="77">
        <v>9.6408320000000002E-3</v>
      </c>
      <c r="L74" s="78">
        <v>7342</v>
      </c>
      <c r="M74" s="79">
        <v>0.12919101799999999</v>
      </c>
      <c r="N74" s="80">
        <v>0</v>
      </c>
      <c r="O74" s="83" t="s">
        <v>229</v>
      </c>
      <c r="P74" s="61"/>
      <c r="Q74" s="586"/>
    </row>
    <row r="75" spans="1:17" ht="12.75" x14ac:dyDescent="0.2">
      <c r="A75" s="29" t="s">
        <v>2</v>
      </c>
      <c r="B75" s="29" t="s">
        <v>0</v>
      </c>
      <c r="C75" s="29" t="s">
        <v>1</v>
      </c>
      <c r="D75" s="103">
        <v>17145</v>
      </c>
      <c r="E75" s="210">
        <v>-1.9791610000000001E-3</v>
      </c>
      <c r="F75" s="181">
        <f t="shared" si="3"/>
        <v>0.61248177311169438</v>
      </c>
      <c r="G75" s="182">
        <f t="shared" si="4"/>
        <v>0.38751822688830562</v>
      </c>
      <c r="H75" s="107">
        <f t="shared" si="5"/>
        <v>0</v>
      </c>
      <c r="I75" s="103">
        <v>10501</v>
      </c>
      <c r="J75" s="65">
        <v>-2.2890108999999999E-2</v>
      </c>
      <c r="K75" s="183">
        <v>8.8174269999999992E-3</v>
      </c>
      <c r="L75" s="108">
        <v>6644</v>
      </c>
      <c r="M75" s="66">
        <v>3.2960199000000003E-2</v>
      </c>
      <c r="N75" s="105">
        <v>0</v>
      </c>
      <c r="O75" s="67" t="s">
        <v>229</v>
      </c>
      <c r="P75" s="61"/>
      <c r="Q75" s="586"/>
    </row>
    <row r="76" spans="1:17" ht="12.75" x14ac:dyDescent="0.2">
      <c r="A76" s="29" t="s">
        <v>2</v>
      </c>
      <c r="B76" s="29" t="s">
        <v>6</v>
      </c>
      <c r="C76" s="29" t="s">
        <v>7</v>
      </c>
      <c r="D76" s="103">
        <v>28216</v>
      </c>
      <c r="E76" s="289">
        <v>0.126927071</v>
      </c>
      <c r="F76" s="181">
        <f t="shared" si="3"/>
        <v>0.88290331726679894</v>
      </c>
      <c r="G76" s="182">
        <f t="shared" si="4"/>
        <v>0.11709668273320102</v>
      </c>
      <c r="H76" s="107">
        <f t="shared" si="5"/>
        <v>0</v>
      </c>
      <c r="I76" s="103">
        <v>24912</v>
      </c>
      <c r="J76" s="65">
        <v>5.6757444999999997E-2</v>
      </c>
      <c r="K76" s="183">
        <v>1.1812812000000001E-2</v>
      </c>
      <c r="L76" s="108">
        <v>3304</v>
      </c>
      <c r="M76" s="322">
        <v>1.2568306010000001</v>
      </c>
      <c r="N76" s="105">
        <v>0</v>
      </c>
      <c r="O76" s="67" t="s">
        <v>229</v>
      </c>
      <c r="P76" s="61"/>
      <c r="Q76" s="586"/>
    </row>
    <row r="77" spans="1:17" ht="12.75" x14ac:dyDescent="0.2">
      <c r="A77" s="29" t="s">
        <v>2</v>
      </c>
      <c r="B77" s="29" t="s">
        <v>8</v>
      </c>
      <c r="C77" s="29" t="s">
        <v>9</v>
      </c>
      <c r="D77" s="103">
        <v>54951</v>
      </c>
      <c r="E77" s="210">
        <v>-6.2032049999999998E-3</v>
      </c>
      <c r="F77" s="181">
        <f t="shared" si="3"/>
        <v>0.70735746392240362</v>
      </c>
      <c r="G77" s="182">
        <f t="shared" si="4"/>
        <v>0.25298902658732325</v>
      </c>
      <c r="H77" s="110">
        <f t="shared" si="5"/>
        <v>3.9653509490273152E-2</v>
      </c>
      <c r="I77" s="103">
        <v>38870</v>
      </c>
      <c r="J77" s="65">
        <v>1.2767066000000001E-2</v>
      </c>
      <c r="K77" s="183">
        <v>5.1170858999999999E-2</v>
      </c>
      <c r="L77" s="108">
        <v>13902</v>
      </c>
      <c r="M77" s="66">
        <v>-2.3255814E-2</v>
      </c>
      <c r="N77" s="116">
        <v>2179</v>
      </c>
      <c r="O77" s="66">
        <v>-0.187243566</v>
      </c>
      <c r="P77" s="61"/>
      <c r="Q77" s="586"/>
    </row>
    <row r="78" spans="1:17" ht="12.75" x14ac:dyDescent="0.2">
      <c r="A78" s="29" t="s">
        <v>2</v>
      </c>
      <c r="B78" s="29" t="s">
        <v>10</v>
      </c>
      <c r="C78" s="29" t="s">
        <v>194</v>
      </c>
      <c r="D78" s="103">
        <v>19241</v>
      </c>
      <c r="E78" s="210">
        <v>-2.6806938999999998E-2</v>
      </c>
      <c r="F78" s="184">
        <f t="shared" si="3"/>
        <v>0.89704277324463388</v>
      </c>
      <c r="G78" s="185">
        <f t="shared" si="4"/>
        <v>0.10295722675536614</v>
      </c>
      <c r="H78" s="107">
        <f t="shared" si="5"/>
        <v>0</v>
      </c>
      <c r="I78" s="103">
        <v>17260</v>
      </c>
      <c r="J78" s="65">
        <v>-6.5461042999999997E-2</v>
      </c>
      <c r="K78" s="183">
        <v>8.5027196999999999E-2</v>
      </c>
      <c r="L78" s="112">
        <v>1981</v>
      </c>
      <c r="M78" s="322">
        <v>0.52150537600000002</v>
      </c>
      <c r="N78" s="105">
        <v>0</v>
      </c>
      <c r="O78" s="67" t="s">
        <v>229</v>
      </c>
      <c r="P78" s="61"/>
      <c r="Q78" s="586"/>
    </row>
    <row r="79" spans="1:17" ht="12.75" x14ac:dyDescent="0.2">
      <c r="A79" s="29" t="s">
        <v>2</v>
      </c>
      <c r="B79" s="29" t="s">
        <v>14</v>
      </c>
      <c r="C79" s="29" t="s">
        <v>195</v>
      </c>
      <c r="D79" s="103">
        <v>36573</v>
      </c>
      <c r="E79" s="210">
        <v>9.9377761999999994E-2</v>
      </c>
      <c r="F79" s="184">
        <f t="shared" si="3"/>
        <v>0.92144478166953758</v>
      </c>
      <c r="G79" s="185">
        <f t="shared" si="4"/>
        <v>7.8555218330462362E-2</v>
      </c>
      <c r="H79" s="107">
        <f t="shared" si="5"/>
        <v>0</v>
      </c>
      <c r="I79" s="103">
        <v>33700</v>
      </c>
      <c r="J79" s="320">
        <v>0.109501547</v>
      </c>
      <c r="K79" s="183">
        <v>5.9574470000000003E-3</v>
      </c>
      <c r="L79" s="112">
        <v>2873</v>
      </c>
      <c r="M79" s="67">
        <v>-6.9132389999999998E-3</v>
      </c>
      <c r="N79" s="105">
        <v>0</v>
      </c>
      <c r="O79" s="67" t="s">
        <v>229</v>
      </c>
      <c r="P79" s="61"/>
      <c r="Q79" s="586"/>
    </row>
    <row r="80" spans="1:17" ht="12.75" x14ac:dyDescent="0.2">
      <c r="A80" s="29" t="s">
        <v>2</v>
      </c>
      <c r="B80" s="29" t="s">
        <v>15</v>
      </c>
      <c r="C80" s="29" t="s">
        <v>16</v>
      </c>
      <c r="D80" s="103">
        <v>4366</v>
      </c>
      <c r="E80" s="289">
        <v>0.23124647500000001</v>
      </c>
      <c r="F80" s="259">
        <v>0</v>
      </c>
      <c r="G80" s="279">
        <f t="shared" si="4"/>
        <v>1</v>
      </c>
      <c r="H80" s="107">
        <f t="shared" si="5"/>
        <v>0</v>
      </c>
      <c r="I80" s="194" t="s">
        <v>540</v>
      </c>
      <c r="J80" s="68" t="s">
        <v>540</v>
      </c>
      <c r="K80" s="186" t="s">
        <v>540</v>
      </c>
      <c r="L80" s="112">
        <v>4366</v>
      </c>
      <c r="M80" s="322">
        <v>0.23124647500000001</v>
      </c>
      <c r="N80" s="105">
        <v>0</v>
      </c>
      <c r="O80" s="67" t="s">
        <v>229</v>
      </c>
      <c r="P80" s="61"/>
      <c r="Q80" s="586"/>
    </row>
    <row r="81" spans="1:17" ht="12.75" x14ac:dyDescent="0.2">
      <c r="A81" s="29" t="s">
        <v>2</v>
      </c>
      <c r="B81" s="29" t="s">
        <v>17</v>
      </c>
      <c r="C81" s="29" t="s">
        <v>196</v>
      </c>
      <c r="D81" s="103">
        <v>18638</v>
      </c>
      <c r="E81" s="210">
        <v>-1.7138638000000001E-2</v>
      </c>
      <c r="F81" s="192">
        <f t="shared" si="3"/>
        <v>0.86919197338770249</v>
      </c>
      <c r="G81" s="193">
        <f t="shared" si="4"/>
        <v>0.13080802661229746</v>
      </c>
      <c r="H81" s="107">
        <f t="shared" si="5"/>
        <v>0</v>
      </c>
      <c r="I81" s="194">
        <v>16200</v>
      </c>
      <c r="J81" s="68">
        <v>-1.5017936000000001E-2</v>
      </c>
      <c r="K81" s="186">
        <v>6.9637880000000003E-3</v>
      </c>
      <c r="L81" s="108">
        <v>2438</v>
      </c>
      <c r="M81" s="66">
        <v>-3.1001589999999999E-2</v>
      </c>
      <c r="N81" s="105">
        <v>0</v>
      </c>
      <c r="O81" s="67" t="s">
        <v>229</v>
      </c>
      <c r="P81" s="61"/>
      <c r="Q81" s="586"/>
    </row>
    <row r="82" spans="1:17" ht="12.75" x14ac:dyDescent="0.2">
      <c r="A82" s="29" t="s">
        <v>2</v>
      </c>
      <c r="B82" s="29" t="s">
        <v>18</v>
      </c>
      <c r="C82" s="29" t="s">
        <v>19</v>
      </c>
      <c r="D82" s="103">
        <v>9249</v>
      </c>
      <c r="E82" s="210">
        <v>-9.7218155000000001E-2</v>
      </c>
      <c r="F82" s="181">
        <f t="shared" si="3"/>
        <v>0.9976213644718348</v>
      </c>
      <c r="G82" s="185">
        <f t="shared" si="4"/>
        <v>2.3786355281652069E-3</v>
      </c>
      <c r="H82" s="107">
        <f t="shared" si="5"/>
        <v>0</v>
      </c>
      <c r="I82" s="103">
        <v>9227</v>
      </c>
      <c r="J82" s="65">
        <v>-9.4148832000000002E-2</v>
      </c>
      <c r="K82" s="183">
        <v>0.13554987199999999</v>
      </c>
      <c r="L82" s="112">
        <v>22</v>
      </c>
      <c r="M82" s="322">
        <v>-0.62711864399999995</v>
      </c>
      <c r="N82" s="105">
        <v>0</v>
      </c>
      <c r="O82" s="67" t="s">
        <v>229</v>
      </c>
      <c r="P82" s="61"/>
      <c r="Q82" s="586"/>
    </row>
    <row r="83" spans="1:17" ht="13.5" thickBot="1" x14ac:dyDescent="0.25">
      <c r="A83" s="30" t="s">
        <v>2</v>
      </c>
      <c r="B83" s="30" t="s">
        <v>253</v>
      </c>
      <c r="C83" s="28" t="s">
        <v>501</v>
      </c>
      <c r="D83" s="119">
        <v>12704</v>
      </c>
      <c r="E83" s="211">
        <v>3.8672225999999997E-2</v>
      </c>
      <c r="F83" s="190">
        <f t="shared" si="3"/>
        <v>1</v>
      </c>
      <c r="G83" s="191">
        <f t="shared" si="4"/>
        <v>0</v>
      </c>
      <c r="H83" s="124">
        <f t="shared" si="5"/>
        <v>0</v>
      </c>
      <c r="I83" s="119">
        <v>12704</v>
      </c>
      <c r="J83" s="69">
        <v>3.8672225999999997E-2</v>
      </c>
      <c r="K83" s="189">
        <v>1.1260286E-2</v>
      </c>
      <c r="L83" s="125">
        <v>0</v>
      </c>
      <c r="M83" s="71" t="s">
        <v>229</v>
      </c>
      <c r="N83" s="122">
        <v>0</v>
      </c>
      <c r="O83" s="71" t="s">
        <v>229</v>
      </c>
      <c r="P83" s="61"/>
      <c r="Q83" s="586"/>
    </row>
    <row r="84" spans="1:17" ht="13.5" thickTop="1" x14ac:dyDescent="0.2">
      <c r="A84" s="692" t="s">
        <v>146</v>
      </c>
      <c r="B84" s="693"/>
      <c r="C84" s="693"/>
      <c r="D84" s="75">
        <v>201083</v>
      </c>
      <c r="E84" s="212">
        <v>2.8378695999999998E-2</v>
      </c>
      <c r="F84" s="72">
        <f t="shared" si="3"/>
        <v>0.81247047239199732</v>
      </c>
      <c r="G84" s="73">
        <f t="shared" si="4"/>
        <v>0.17669320628795074</v>
      </c>
      <c r="H84" s="74">
        <f t="shared" si="5"/>
        <v>1.0836321320051918E-2</v>
      </c>
      <c r="I84" s="75">
        <v>163374</v>
      </c>
      <c r="J84" s="76">
        <v>1.8490349999999999E-2</v>
      </c>
      <c r="K84" s="77">
        <v>3.4501549999999999E-2</v>
      </c>
      <c r="L84" s="78">
        <v>35530</v>
      </c>
      <c r="M84" s="79">
        <v>9.5083987999999994E-2</v>
      </c>
      <c r="N84" s="80">
        <v>2179</v>
      </c>
      <c r="O84" s="81">
        <v>-0.187243566</v>
      </c>
      <c r="P84" s="61"/>
      <c r="Q84" s="586"/>
    </row>
    <row r="85" spans="1:17" ht="12.75" x14ac:dyDescent="0.2">
      <c r="A85" s="29" t="s">
        <v>12</v>
      </c>
      <c r="B85" s="29" t="s">
        <v>11</v>
      </c>
      <c r="C85" s="29" t="s">
        <v>197</v>
      </c>
      <c r="D85" s="103">
        <v>5215</v>
      </c>
      <c r="E85" s="289">
        <v>-0.16786341199999999</v>
      </c>
      <c r="F85" s="184">
        <f t="shared" si="3"/>
        <v>1</v>
      </c>
      <c r="G85" s="185">
        <f t="shared" si="4"/>
        <v>0</v>
      </c>
      <c r="H85" s="107">
        <f t="shared" si="5"/>
        <v>0</v>
      </c>
      <c r="I85" s="103">
        <v>5215</v>
      </c>
      <c r="J85" s="320">
        <v>-0.16786341199999999</v>
      </c>
      <c r="K85" s="183">
        <v>1.1518324999999999E-2</v>
      </c>
      <c r="L85" s="112">
        <v>0</v>
      </c>
      <c r="M85" s="67" t="s">
        <v>229</v>
      </c>
      <c r="N85" s="105">
        <v>0</v>
      </c>
      <c r="O85" s="67" t="s">
        <v>229</v>
      </c>
      <c r="P85" s="61"/>
      <c r="Q85" s="586"/>
    </row>
    <row r="86" spans="1:17" ht="12.75" x14ac:dyDescent="0.2">
      <c r="A86" s="29" t="s">
        <v>12</v>
      </c>
      <c r="B86" s="29" t="s">
        <v>89</v>
      </c>
      <c r="C86" s="29" t="s">
        <v>198</v>
      </c>
      <c r="D86" s="103">
        <v>9122</v>
      </c>
      <c r="E86" s="210">
        <v>5.4079039000000002E-2</v>
      </c>
      <c r="F86" s="184">
        <f t="shared" si="3"/>
        <v>1</v>
      </c>
      <c r="G86" s="185">
        <f t="shared" si="4"/>
        <v>0</v>
      </c>
      <c r="H86" s="107">
        <f t="shared" si="5"/>
        <v>0</v>
      </c>
      <c r="I86" s="103">
        <v>9122</v>
      </c>
      <c r="J86" s="65">
        <v>5.4079039000000002E-2</v>
      </c>
      <c r="K86" s="183">
        <v>1.4067278000000001E-2</v>
      </c>
      <c r="L86" s="112">
        <v>0</v>
      </c>
      <c r="M86" s="67" t="s">
        <v>229</v>
      </c>
      <c r="N86" s="105">
        <v>0</v>
      </c>
      <c r="O86" s="67" t="s">
        <v>229</v>
      </c>
      <c r="P86" s="61"/>
      <c r="Q86" s="586"/>
    </row>
    <row r="87" spans="1:17" ht="13.5" thickBot="1" x14ac:dyDescent="0.25">
      <c r="A87" s="30" t="s">
        <v>12</v>
      </c>
      <c r="B87" s="30" t="s">
        <v>105</v>
      </c>
      <c r="C87" s="30" t="s">
        <v>106</v>
      </c>
      <c r="D87" s="119">
        <v>50908</v>
      </c>
      <c r="E87" s="211">
        <v>-4.1136141000000001E-2</v>
      </c>
      <c r="F87" s="190">
        <f t="shared" si="3"/>
        <v>0.95299363557790528</v>
      </c>
      <c r="G87" s="191">
        <f t="shared" si="4"/>
        <v>4.7006364422094757E-2</v>
      </c>
      <c r="H87" s="124">
        <f t="shared" si="5"/>
        <v>0</v>
      </c>
      <c r="I87" s="119">
        <v>48515</v>
      </c>
      <c r="J87" s="69">
        <v>-7.9830816999999998E-2</v>
      </c>
      <c r="K87" s="189">
        <v>1.2035522E-2</v>
      </c>
      <c r="L87" s="125">
        <v>2393</v>
      </c>
      <c r="M87" s="588">
        <v>5.502717391</v>
      </c>
      <c r="N87" s="122">
        <v>0</v>
      </c>
      <c r="O87" s="71" t="s">
        <v>229</v>
      </c>
      <c r="P87" s="61"/>
      <c r="Q87" s="586"/>
    </row>
    <row r="88" spans="1:17" ht="12.75" thickTop="1" thickBot="1" x14ac:dyDescent="0.25">
      <c r="A88" s="694" t="s">
        <v>147</v>
      </c>
      <c r="B88" s="695"/>
      <c r="C88" s="695"/>
      <c r="D88" s="87">
        <v>65245</v>
      </c>
      <c r="E88" s="213">
        <v>-4.0698102E-2</v>
      </c>
      <c r="F88" s="84">
        <f t="shared" si="3"/>
        <v>0.96332285998927125</v>
      </c>
      <c r="G88" s="85">
        <f t="shared" si="4"/>
        <v>3.667714001072879E-2</v>
      </c>
      <c r="H88" s="86">
        <f t="shared" si="5"/>
        <v>0</v>
      </c>
      <c r="I88" s="87">
        <v>62852</v>
      </c>
      <c r="J88" s="88">
        <v>-7.0855199999999993E-2</v>
      </c>
      <c r="K88" s="89">
        <v>1.22892E-2</v>
      </c>
      <c r="L88" s="90">
        <v>2393</v>
      </c>
      <c r="M88" s="91">
        <v>5.502717391</v>
      </c>
      <c r="N88" s="92">
        <v>0</v>
      </c>
      <c r="O88" s="91" t="s">
        <v>229</v>
      </c>
      <c r="P88" s="61"/>
      <c r="Q88" s="254"/>
    </row>
    <row r="89" spans="1:17" ht="12" thickTop="1" x14ac:dyDescent="0.2">
      <c r="A89" s="696" t="s">
        <v>121</v>
      </c>
      <c r="B89" s="697"/>
      <c r="C89" s="697"/>
      <c r="D89" s="96">
        <v>1805088</v>
      </c>
      <c r="E89" s="214">
        <v>5.2319630000000001E-3</v>
      </c>
      <c r="F89" s="93">
        <f t="shared" si="3"/>
        <v>0.85896089276533882</v>
      </c>
      <c r="G89" s="94">
        <f t="shared" si="4"/>
        <v>0.13013936162669076</v>
      </c>
      <c r="H89" s="95">
        <f t="shared" si="5"/>
        <v>1.0899745607970359E-2</v>
      </c>
      <c r="I89" s="96">
        <v>1550500</v>
      </c>
      <c r="J89" s="97">
        <v>1.9276040000000001E-3</v>
      </c>
      <c r="K89" s="98">
        <v>3.3278540000000002E-2</v>
      </c>
      <c r="L89" s="99">
        <v>234913</v>
      </c>
      <c r="M89" s="100">
        <v>3.4366909000000001E-2</v>
      </c>
      <c r="N89" s="101">
        <v>19675</v>
      </c>
      <c r="O89" s="102">
        <v>-6.6119232999999999E-2</v>
      </c>
      <c r="P89" s="61"/>
      <c r="Q89" s="254"/>
    </row>
    <row r="90" spans="1:17" x14ac:dyDescent="0.2">
      <c r="A90" s="22" t="s">
        <v>496</v>
      </c>
      <c r="F90" s="4"/>
      <c r="G90" s="4"/>
      <c r="H90" s="4"/>
      <c r="J90" s="4"/>
      <c r="K90" s="4"/>
      <c r="M90" s="4"/>
      <c r="N90" s="4"/>
      <c r="O90" s="4"/>
    </row>
    <row r="91" spans="1:17" x14ac:dyDescent="0.2">
      <c r="A91" s="1" t="s">
        <v>138</v>
      </c>
    </row>
    <row r="92" spans="1:17" x14ac:dyDescent="0.2">
      <c r="A92" s="1" t="s">
        <v>503</v>
      </c>
    </row>
    <row r="93" spans="1:17" ht="24" customHeight="1" x14ac:dyDescent="0.2">
      <c r="A93" s="707" t="s">
        <v>155</v>
      </c>
      <c r="B93" s="656"/>
      <c r="C93" s="656"/>
      <c r="D93" s="708"/>
      <c r="E93" s="709"/>
      <c r="F93" s="709"/>
      <c r="G93" s="709"/>
      <c r="H93" s="709"/>
      <c r="I93" s="708"/>
      <c r="J93" s="709"/>
      <c r="K93" s="709"/>
      <c r="L93" s="708"/>
      <c r="M93" s="709"/>
      <c r="N93" s="710"/>
      <c r="O93" s="709"/>
    </row>
    <row r="94" spans="1:17" ht="12.75" x14ac:dyDescent="0.2">
      <c r="A94" s="656" t="s">
        <v>497</v>
      </c>
      <c r="B94" s="706"/>
      <c r="C94" s="706"/>
      <c r="D94" s="706"/>
      <c r="E94" s="706"/>
      <c r="F94" s="706"/>
      <c r="G94" s="706"/>
      <c r="H94" s="706"/>
      <c r="I94" s="706"/>
      <c r="J94" s="706"/>
      <c r="K94" s="706"/>
      <c r="L94" s="706"/>
      <c r="M94" s="706"/>
      <c r="N94" s="706"/>
      <c r="O94" s="706"/>
    </row>
    <row r="95" spans="1:17" x14ac:dyDescent="0.2">
      <c r="A95" s="1" t="s">
        <v>368</v>
      </c>
    </row>
    <row r="96" spans="1:17" ht="12.75" x14ac:dyDescent="0.2">
      <c r="A96" s="334" t="s">
        <v>21</v>
      </c>
      <c r="B96" s="704" t="s">
        <v>363</v>
      </c>
      <c r="C96" s="705"/>
      <c r="D96" s="335">
        <v>112458</v>
      </c>
      <c r="E96" s="336">
        <v>-7.9044409999999999E-3</v>
      </c>
      <c r="F96" s="337">
        <f t="shared" ref="F96" si="6">I96/D96</f>
        <v>0.73101068843479344</v>
      </c>
      <c r="G96" s="338">
        <f t="shared" ref="G96" si="7">L96/D96</f>
        <v>0.26898931156520656</v>
      </c>
      <c r="H96" s="339">
        <f t="shared" ref="H96" si="8">N96/D96</f>
        <v>0</v>
      </c>
      <c r="I96" s="335">
        <v>82208</v>
      </c>
      <c r="J96" s="340">
        <v>7.4633269999999996E-3</v>
      </c>
      <c r="K96" s="341">
        <v>6.0847274999999999E-2</v>
      </c>
      <c r="L96" s="342">
        <v>30250</v>
      </c>
      <c r="M96" s="343">
        <v>-4.7394111000000003E-2</v>
      </c>
      <c r="N96" s="344">
        <v>0</v>
      </c>
      <c r="O96" s="343" t="s">
        <v>229</v>
      </c>
    </row>
    <row r="97" spans="1:15" ht="1.5" customHeight="1" x14ac:dyDescent="0.2"/>
    <row r="98" spans="1:15" x14ac:dyDescent="0.2">
      <c r="A98" s="1" t="s">
        <v>498</v>
      </c>
    </row>
    <row r="99" spans="1:15" ht="12.75" x14ac:dyDescent="0.2">
      <c r="A99" s="334" t="s">
        <v>85</v>
      </c>
      <c r="B99" s="704" t="s">
        <v>499</v>
      </c>
      <c r="C99" s="705"/>
      <c r="D99" s="335">
        <v>12623</v>
      </c>
      <c r="E99" s="589">
        <v>-0.210272773</v>
      </c>
      <c r="F99" s="337">
        <v>1</v>
      </c>
      <c r="G99" s="338">
        <v>0</v>
      </c>
      <c r="H99" s="339">
        <v>0</v>
      </c>
      <c r="I99" s="335">
        <v>12623</v>
      </c>
      <c r="J99" s="340">
        <v>-0.210272773</v>
      </c>
      <c r="K99" s="341">
        <v>5.8139530000000002E-3</v>
      </c>
      <c r="L99" s="342">
        <v>0</v>
      </c>
      <c r="M99" s="343" t="s">
        <v>229</v>
      </c>
      <c r="N99" s="344">
        <v>0</v>
      </c>
      <c r="O99" s="343" t="s">
        <v>229</v>
      </c>
    </row>
  </sheetData>
  <mergeCells count="22">
    <mergeCell ref="B99:C99"/>
    <mergeCell ref="B96:C96"/>
    <mergeCell ref="A94:O94"/>
    <mergeCell ref="A93:O93"/>
    <mergeCell ref="A74:C74"/>
    <mergeCell ref="A84:C84"/>
    <mergeCell ref="A88:C88"/>
    <mergeCell ref="A89:C89"/>
    <mergeCell ref="A25:C25"/>
    <mergeCell ref="A36:C36"/>
    <mergeCell ref="A45:C45"/>
    <mergeCell ref="A66:C66"/>
    <mergeCell ref="L1:M1"/>
    <mergeCell ref="N1:O1"/>
    <mergeCell ref="F1:H1"/>
    <mergeCell ref="I1:K1"/>
    <mergeCell ref="E1:E2"/>
    <mergeCell ref="A18:C18"/>
    <mergeCell ref="A1:A2"/>
    <mergeCell ref="B1:B2"/>
    <mergeCell ref="C1:C2"/>
    <mergeCell ref="D1:D2"/>
  </mergeCells>
  <phoneticPr fontId="5" type="noConversion"/>
  <pageMargins left="0.31496062992125984" right="0.19685039370078741" top="0.39370078740157483" bottom="0.19685039370078741" header="0.19685039370078741" footer="0.19685039370078741"/>
  <pageSetup paperSize="9" orientation="landscape" r:id="rId1"/>
  <headerFooter alignWithMargins="0">
    <oddHeader>&amp;C&amp;"Arial,Gras"&amp;12&amp;UANNEXE 5.a&amp;U &amp;K000000: PMSI SSR - Activité 2017 - Evolution de l'activité / 2016</oddHeader>
    <oddFooter>&amp;C&amp;8Soins de suite et de réadaptation (SSR) - Bilan PMSI 2017</oddFooter>
  </headerFooter>
  <rowBreaks count="2" manualBreakCount="2">
    <brk id="36" max="16383" man="1"/>
    <brk id="6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rgb="FF008000"/>
  </sheetPr>
  <dimension ref="A1:Z94"/>
  <sheetViews>
    <sheetView topLeftCell="A43" zoomScale="85" zoomScaleNormal="85" workbookViewId="0">
      <selection activeCell="V72" sqref="V72"/>
    </sheetView>
  </sheetViews>
  <sheetFormatPr baseColWidth="10" defaultRowHeight="12.75" x14ac:dyDescent="0.2"/>
  <cols>
    <col min="1" max="1" width="3.28515625" style="1" customWidth="1"/>
    <col min="2" max="2" width="8.7109375" style="1" bestFit="1" customWidth="1"/>
    <col min="3" max="3" width="31.85546875" style="1" customWidth="1"/>
    <col min="4" max="4" width="8.42578125" style="4" customWidth="1"/>
    <col min="5" max="5" width="6.42578125" style="4" customWidth="1"/>
    <col min="6" max="6" width="5.5703125" style="4" customWidth="1"/>
    <col min="7" max="7" width="6.28515625" style="7" customWidth="1"/>
    <col min="8" max="8" width="6" style="7" customWidth="1"/>
    <col min="9" max="9" width="5.42578125" style="6" customWidth="1"/>
    <col min="10" max="11" width="6" style="4" customWidth="1"/>
    <col min="12" max="12" width="6.140625" style="6" customWidth="1"/>
    <col min="13" max="14" width="6" style="4" customWidth="1"/>
    <col min="15" max="15" width="5.85546875" style="6" customWidth="1"/>
    <col min="16" max="16" width="6" style="4" customWidth="1"/>
    <col min="17" max="17" width="5.7109375" style="4" customWidth="1"/>
    <col min="18" max="18" width="6.28515625" style="6" customWidth="1"/>
    <col min="19" max="19" width="6" style="4" customWidth="1"/>
    <col min="20" max="20" width="5.7109375" style="4" customWidth="1"/>
    <col min="21" max="21" width="6.28515625" style="6" customWidth="1"/>
    <col min="23" max="23" width="11.42578125" style="33"/>
  </cols>
  <sheetData>
    <row r="1" spans="1:26" s="27" customFormat="1" ht="12.75" customHeight="1" x14ac:dyDescent="0.15">
      <c r="A1" s="722" t="s">
        <v>112</v>
      </c>
      <c r="B1" s="722" t="s">
        <v>113</v>
      </c>
      <c r="C1" s="722" t="s">
        <v>114</v>
      </c>
      <c r="D1" s="724" t="s">
        <v>115</v>
      </c>
      <c r="E1" s="725" t="s">
        <v>149</v>
      </c>
      <c r="F1" s="727" t="s">
        <v>157</v>
      </c>
      <c r="G1" s="711" t="s">
        <v>152</v>
      </c>
      <c r="H1" s="711"/>
      <c r="I1" s="711"/>
      <c r="J1" s="711" t="s">
        <v>153</v>
      </c>
      <c r="K1" s="711"/>
      <c r="L1" s="711"/>
      <c r="M1" s="711" t="s">
        <v>122</v>
      </c>
      <c r="N1" s="711"/>
      <c r="O1" s="711"/>
      <c r="P1" s="711" t="s">
        <v>123</v>
      </c>
      <c r="Q1" s="711"/>
      <c r="R1" s="712"/>
      <c r="S1" s="711" t="s">
        <v>369</v>
      </c>
      <c r="T1" s="711"/>
      <c r="U1" s="712"/>
      <c r="W1" s="32"/>
    </row>
    <row r="2" spans="1:26" s="27" customFormat="1" ht="37.5" customHeight="1" x14ac:dyDescent="0.15">
      <c r="A2" s="723"/>
      <c r="B2" s="723"/>
      <c r="C2" s="723"/>
      <c r="D2" s="724"/>
      <c r="E2" s="726"/>
      <c r="F2" s="728"/>
      <c r="G2" s="34" t="s">
        <v>115</v>
      </c>
      <c r="H2" s="35" t="s">
        <v>149</v>
      </c>
      <c r="I2" s="36" t="s">
        <v>124</v>
      </c>
      <c r="J2" s="37" t="s">
        <v>115</v>
      </c>
      <c r="K2" s="38" t="s">
        <v>149</v>
      </c>
      <c r="L2" s="36" t="s">
        <v>124</v>
      </c>
      <c r="M2" s="37" t="s">
        <v>115</v>
      </c>
      <c r="N2" s="38" t="s">
        <v>149</v>
      </c>
      <c r="O2" s="36" t="s">
        <v>124</v>
      </c>
      <c r="P2" s="37" t="s">
        <v>115</v>
      </c>
      <c r="Q2" s="38" t="s">
        <v>149</v>
      </c>
      <c r="R2" s="36" t="s">
        <v>124</v>
      </c>
      <c r="S2" s="37" t="s">
        <v>115</v>
      </c>
      <c r="T2" s="38" t="s">
        <v>149</v>
      </c>
      <c r="U2" s="36" t="s">
        <v>124</v>
      </c>
      <c r="W2" s="32"/>
    </row>
    <row r="3" spans="1:26" x14ac:dyDescent="0.2">
      <c r="A3" s="10" t="s">
        <v>21</v>
      </c>
      <c r="B3" s="10" t="s">
        <v>20</v>
      </c>
      <c r="C3" s="10" t="s">
        <v>165</v>
      </c>
      <c r="D3" s="103">
        <v>66004</v>
      </c>
      <c r="E3" s="104">
        <v>2227</v>
      </c>
      <c r="F3" s="111">
        <v>3.7718903999999998E-2</v>
      </c>
      <c r="G3" s="105">
        <v>117</v>
      </c>
      <c r="H3" s="106">
        <v>7</v>
      </c>
      <c r="I3" s="107">
        <f>G3/D3</f>
        <v>1.7726198412217442E-3</v>
      </c>
      <c r="J3" s="108">
        <v>202</v>
      </c>
      <c r="K3" s="109">
        <v>31</v>
      </c>
      <c r="L3" s="110">
        <f>J3/D3</f>
        <v>3.0604205805708747E-3</v>
      </c>
      <c r="M3" s="108">
        <v>28168</v>
      </c>
      <c r="N3" s="109">
        <v>929</v>
      </c>
      <c r="O3" s="110">
        <f>M3/D3</f>
        <v>0.42676201442336831</v>
      </c>
      <c r="P3" s="108">
        <v>37517</v>
      </c>
      <c r="Q3" s="109">
        <v>1264</v>
      </c>
      <c r="R3" s="107">
        <f>P3/D3</f>
        <v>0.56840494515483908</v>
      </c>
      <c r="S3" s="108">
        <v>30919</v>
      </c>
      <c r="T3" s="109">
        <v>1037</v>
      </c>
      <c r="U3" s="107">
        <f>S3/D3</f>
        <v>0.46844130658747957</v>
      </c>
      <c r="W3" s="590"/>
      <c r="X3" s="25"/>
      <c r="Y3" s="25"/>
      <c r="Z3" s="25"/>
    </row>
    <row r="4" spans="1:26" x14ac:dyDescent="0.2">
      <c r="A4" s="10" t="s">
        <v>21</v>
      </c>
      <c r="B4" s="10" t="s">
        <v>22</v>
      </c>
      <c r="C4" s="10" t="s">
        <v>370</v>
      </c>
      <c r="D4" s="103">
        <v>10247</v>
      </c>
      <c r="E4" s="104">
        <v>455</v>
      </c>
      <c r="F4" s="111">
        <v>3.2967033E-2</v>
      </c>
      <c r="G4" s="105">
        <v>0</v>
      </c>
      <c r="H4" s="106">
        <v>0</v>
      </c>
      <c r="I4" s="107">
        <f t="shared" ref="I4:I67" si="0">G4/D4</f>
        <v>0</v>
      </c>
      <c r="J4" s="112">
        <v>0</v>
      </c>
      <c r="K4" s="113">
        <v>0</v>
      </c>
      <c r="L4" s="107">
        <f t="shared" ref="L4:L67" si="1">J4/D4</f>
        <v>0</v>
      </c>
      <c r="M4" s="108">
        <v>2084</v>
      </c>
      <c r="N4" s="109">
        <v>85</v>
      </c>
      <c r="O4" s="110">
        <f t="shared" ref="O4:O67" si="2">M4/D4</f>
        <v>0.20337659802869132</v>
      </c>
      <c r="P4" s="108">
        <v>8163</v>
      </c>
      <c r="Q4" s="109">
        <v>372</v>
      </c>
      <c r="R4" s="107">
        <f t="shared" ref="R4:R67" si="3">P4/D4</f>
        <v>0.79662340197130865</v>
      </c>
      <c r="S4" s="108">
        <v>7157</v>
      </c>
      <c r="T4" s="109">
        <v>335</v>
      </c>
      <c r="U4" s="107">
        <f t="shared" ref="U4:U67" si="4">S4/D4</f>
        <v>0.69844832633941645</v>
      </c>
      <c r="W4" s="590"/>
      <c r="X4" s="25"/>
      <c r="Y4" s="25"/>
      <c r="Z4" s="25"/>
    </row>
    <row r="5" spans="1:26" x14ac:dyDescent="0.2">
      <c r="A5" s="10" t="s">
        <v>21</v>
      </c>
      <c r="B5" s="10" t="s">
        <v>27</v>
      </c>
      <c r="C5" s="10" t="s">
        <v>166</v>
      </c>
      <c r="D5" s="103">
        <v>3533</v>
      </c>
      <c r="E5" s="104">
        <v>145</v>
      </c>
      <c r="F5" s="111">
        <v>4.8275862000000003E-2</v>
      </c>
      <c r="G5" s="105">
        <v>0</v>
      </c>
      <c r="H5" s="106">
        <v>0</v>
      </c>
      <c r="I5" s="107">
        <f t="shared" si="0"/>
        <v>0</v>
      </c>
      <c r="J5" s="112">
        <v>0</v>
      </c>
      <c r="K5" s="113">
        <v>0</v>
      </c>
      <c r="L5" s="107">
        <f t="shared" si="1"/>
        <v>0</v>
      </c>
      <c r="M5" s="108">
        <v>606</v>
      </c>
      <c r="N5" s="109">
        <v>26</v>
      </c>
      <c r="O5" s="110">
        <f t="shared" si="2"/>
        <v>0.17152561562411547</v>
      </c>
      <c r="P5" s="114">
        <v>2927</v>
      </c>
      <c r="Q5" s="115">
        <v>119</v>
      </c>
      <c r="R5" s="107">
        <f t="shared" si="3"/>
        <v>0.8284743843758845</v>
      </c>
      <c r="S5" s="114">
        <v>2715</v>
      </c>
      <c r="T5" s="115">
        <v>109</v>
      </c>
      <c r="U5" s="107">
        <f t="shared" si="4"/>
        <v>0.76846872346447781</v>
      </c>
      <c r="W5" s="590"/>
      <c r="X5" s="25"/>
      <c r="Y5" s="25"/>
      <c r="Z5" s="25"/>
    </row>
    <row r="6" spans="1:26" x14ac:dyDescent="0.2">
      <c r="A6" s="10" t="s">
        <v>21</v>
      </c>
      <c r="B6" s="10" t="s">
        <v>28</v>
      </c>
      <c r="C6" s="10" t="s">
        <v>167</v>
      </c>
      <c r="D6" s="103">
        <v>10864</v>
      </c>
      <c r="E6" s="104">
        <v>343</v>
      </c>
      <c r="F6" s="111">
        <v>1.4577259E-2</v>
      </c>
      <c r="G6" s="105">
        <v>0</v>
      </c>
      <c r="H6" s="106">
        <v>0</v>
      </c>
      <c r="I6" s="107">
        <f t="shared" si="0"/>
        <v>0</v>
      </c>
      <c r="J6" s="112">
        <v>0</v>
      </c>
      <c r="K6" s="113">
        <v>0</v>
      </c>
      <c r="L6" s="107">
        <f t="shared" si="1"/>
        <v>0</v>
      </c>
      <c r="M6" s="108">
        <v>2917</v>
      </c>
      <c r="N6" s="109">
        <v>77</v>
      </c>
      <c r="O6" s="110">
        <f t="shared" si="2"/>
        <v>0.26850147275405006</v>
      </c>
      <c r="P6" s="108">
        <v>7947</v>
      </c>
      <c r="Q6" s="109">
        <v>267</v>
      </c>
      <c r="R6" s="107">
        <f t="shared" si="3"/>
        <v>0.73149852724594988</v>
      </c>
      <c r="S6" s="108">
        <v>7105</v>
      </c>
      <c r="T6" s="109">
        <v>235</v>
      </c>
      <c r="U6" s="107">
        <f t="shared" si="4"/>
        <v>0.65399484536082475</v>
      </c>
      <c r="W6" s="590"/>
      <c r="X6" s="25"/>
      <c r="Y6" s="25"/>
      <c r="Z6" s="25"/>
    </row>
    <row r="7" spans="1:26" x14ac:dyDescent="0.2">
      <c r="A7" s="10" t="s">
        <v>21</v>
      </c>
      <c r="B7" s="10" t="s">
        <v>29</v>
      </c>
      <c r="C7" s="10" t="s">
        <v>168</v>
      </c>
      <c r="D7" s="103">
        <v>5234</v>
      </c>
      <c r="E7" s="104">
        <v>196</v>
      </c>
      <c r="F7" s="111">
        <v>5.1020409999999999E-3</v>
      </c>
      <c r="G7" s="105">
        <v>0</v>
      </c>
      <c r="H7" s="106">
        <v>0</v>
      </c>
      <c r="I7" s="107">
        <f t="shared" si="0"/>
        <v>0</v>
      </c>
      <c r="J7" s="112">
        <v>0</v>
      </c>
      <c r="K7" s="113">
        <v>0</v>
      </c>
      <c r="L7" s="107">
        <f t="shared" si="1"/>
        <v>0</v>
      </c>
      <c r="M7" s="108">
        <v>879</v>
      </c>
      <c r="N7" s="109">
        <v>39</v>
      </c>
      <c r="O7" s="110">
        <f t="shared" si="2"/>
        <v>0.16794038975926634</v>
      </c>
      <c r="P7" s="108">
        <v>4355</v>
      </c>
      <c r="Q7" s="109">
        <v>157</v>
      </c>
      <c r="R7" s="107">
        <f t="shared" si="3"/>
        <v>0.83205961024073372</v>
      </c>
      <c r="S7" s="108">
        <v>3673</v>
      </c>
      <c r="T7" s="109">
        <v>134</v>
      </c>
      <c r="U7" s="107">
        <f t="shared" si="4"/>
        <v>0.7017577378677875</v>
      </c>
      <c r="W7" s="590"/>
      <c r="X7" s="25"/>
      <c r="Y7" s="25"/>
      <c r="Z7" s="25"/>
    </row>
    <row r="8" spans="1:26" x14ac:dyDescent="0.2">
      <c r="A8" s="10" t="s">
        <v>21</v>
      </c>
      <c r="B8" s="10" t="s">
        <v>30</v>
      </c>
      <c r="C8" s="10" t="s">
        <v>31</v>
      </c>
      <c r="D8" s="103">
        <v>22670</v>
      </c>
      <c r="E8" s="104">
        <v>732</v>
      </c>
      <c r="F8" s="111">
        <v>4.2349726999999997E-2</v>
      </c>
      <c r="G8" s="105">
        <v>0</v>
      </c>
      <c r="H8" s="106">
        <v>0</v>
      </c>
      <c r="I8" s="107">
        <f t="shared" si="0"/>
        <v>0</v>
      </c>
      <c r="J8" s="112">
        <v>0</v>
      </c>
      <c r="K8" s="113">
        <v>0</v>
      </c>
      <c r="L8" s="107">
        <f t="shared" si="1"/>
        <v>0</v>
      </c>
      <c r="M8" s="108">
        <v>6797</v>
      </c>
      <c r="N8" s="109">
        <v>227</v>
      </c>
      <c r="O8" s="110">
        <f t="shared" si="2"/>
        <v>0.29982355535950594</v>
      </c>
      <c r="P8" s="108">
        <v>15873</v>
      </c>
      <c r="Q8" s="109">
        <v>509</v>
      </c>
      <c r="R8" s="107">
        <f t="shared" si="3"/>
        <v>0.700176444640494</v>
      </c>
      <c r="S8" s="108">
        <v>12838</v>
      </c>
      <c r="T8" s="109">
        <v>404</v>
      </c>
      <c r="U8" s="107">
        <f t="shared" si="4"/>
        <v>0.56629907366563736</v>
      </c>
      <c r="W8" s="590"/>
      <c r="X8" s="25"/>
      <c r="Y8" s="25"/>
      <c r="Z8" s="25"/>
    </row>
    <row r="9" spans="1:26" x14ac:dyDescent="0.2">
      <c r="A9" s="10" t="s">
        <v>21</v>
      </c>
      <c r="B9" s="10" t="s">
        <v>37</v>
      </c>
      <c r="C9" s="10" t="s">
        <v>169</v>
      </c>
      <c r="D9" s="103">
        <v>17436</v>
      </c>
      <c r="E9" s="104">
        <v>614</v>
      </c>
      <c r="F9" s="111">
        <v>6.6775243999999997E-2</v>
      </c>
      <c r="G9" s="105">
        <v>0</v>
      </c>
      <c r="H9" s="106">
        <v>0</v>
      </c>
      <c r="I9" s="107">
        <f t="shared" si="0"/>
        <v>0</v>
      </c>
      <c r="J9" s="112">
        <v>0</v>
      </c>
      <c r="K9" s="113">
        <v>0</v>
      </c>
      <c r="L9" s="107">
        <f t="shared" si="1"/>
        <v>0</v>
      </c>
      <c r="M9" s="108">
        <v>6276</v>
      </c>
      <c r="N9" s="109">
        <v>201</v>
      </c>
      <c r="O9" s="110">
        <f t="shared" si="2"/>
        <v>0.35994494150034412</v>
      </c>
      <c r="P9" s="108">
        <v>11160</v>
      </c>
      <c r="Q9" s="109">
        <v>414</v>
      </c>
      <c r="R9" s="107">
        <f t="shared" si="3"/>
        <v>0.64005505849965594</v>
      </c>
      <c r="S9" s="108">
        <v>9093</v>
      </c>
      <c r="T9" s="109">
        <v>337</v>
      </c>
      <c r="U9" s="107">
        <f t="shared" si="4"/>
        <v>0.52150722642807978</v>
      </c>
      <c r="W9" s="590"/>
      <c r="X9" s="25"/>
      <c r="Y9" s="25"/>
      <c r="Z9" s="25"/>
    </row>
    <row r="10" spans="1:26" s="308" customFormat="1" x14ac:dyDescent="0.2">
      <c r="A10" s="10" t="s">
        <v>21</v>
      </c>
      <c r="B10" s="10" t="s">
        <v>317</v>
      </c>
      <c r="C10" s="10" t="s">
        <v>318</v>
      </c>
      <c r="D10" s="103">
        <v>2542</v>
      </c>
      <c r="E10" s="104">
        <v>174</v>
      </c>
      <c r="F10" s="111">
        <v>0</v>
      </c>
      <c r="G10" s="105">
        <v>0</v>
      </c>
      <c r="H10" s="106">
        <v>0</v>
      </c>
      <c r="I10" s="107">
        <f t="shared" si="0"/>
        <v>0</v>
      </c>
      <c r="J10" s="112">
        <v>39</v>
      </c>
      <c r="K10" s="113">
        <v>1</v>
      </c>
      <c r="L10" s="107">
        <f t="shared" si="1"/>
        <v>1.5342250196695516E-2</v>
      </c>
      <c r="M10" s="108">
        <v>2131</v>
      </c>
      <c r="N10" s="109">
        <v>143</v>
      </c>
      <c r="O10" s="110">
        <f t="shared" si="2"/>
        <v>0.83831628638867028</v>
      </c>
      <c r="P10" s="108">
        <v>372</v>
      </c>
      <c r="Q10" s="109">
        <v>30</v>
      </c>
      <c r="R10" s="107">
        <f t="shared" si="3"/>
        <v>0.14634146341463414</v>
      </c>
      <c r="S10" s="108">
        <v>183</v>
      </c>
      <c r="T10" s="109">
        <v>16</v>
      </c>
      <c r="U10" s="107">
        <f t="shared" si="4"/>
        <v>7.1990558615263572E-2</v>
      </c>
      <c r="W10" s="590"/>
      <c r="X10" s="25"/>
      <c r="Y10" s="25"/>
      <c r="Z10" s="25"/>
    </row>
    <row r="11" spans="1:26" x14ac:dyDescent="0.2">
      <c r="A11" s="10" t="s">
        <v>21</v>
      </c>
      <c r="B11" s="10" t="s">
        <v>38</v>
      </c>
      <c r="C11" s="10" t="s">
        <v>170</v>
      </c>
      <c r="D11" s="103">
        <v>10279</v>
      </c>
      <c r="E11" s="104">
        <v>284</v>
      </c>
      <c r="F11" s="111">
        <v>2.8169013999999999E-2</v>
      </c>
      <c r="G11" s="105">
        <v>0</v>
      </c>
      <c r="H11" s="106">
        <v>0</v>
      </c>
      <c r="I11" s="107">
        <f t="shared" si="0"/>
        <v>0</v>
      </c>
      <c r="J11" s="112">
        <v>0</v>
      </c>
      <c r="K11" s="113">
        <v>0</v>
      </c>
      <c r="L11" s="107">
        <f t="shared" si="1"/>
        <v>0</v>
      </c>
      <c r="M11" s="108">
        <v>2010</v>
      </c>
      <c r="N11" s="109">
        <v>48</v>
      </c>
      <c r="O11" s="110">
        <f t="shared" si="2"/>
        <v>0.19554431364918767</v>
      </c>
      <c r="P11" s="108">
        <v>8269</v>
      </c>
      <c r="Q11" s="109">
        <v>236</v>
      </c>
      <c r="R11" s="107">
        <f t="shared" si="3"/>
        <v>0.80445568635081233</v>
      </c>
      <c r="S11" s="108">
        <v>7398</v>
      </c>
      <c r="T11" s="109">
        <v>206</v>
      </c>
      <c r="U11" s="107">
        <f t="shared" si="4"/>
        <v>0.71971981710283106</v>
      </c>
      <c r="W11" s="590"/>
      <c r="X11" s="25"/>
      <c r="Y11" s="25"/>
      <c r="Z11" s="25"/>
    </row>
    <row r="12" spans="1:26" x14ac:dyDescent="0.2">
      <c r="A12" s="10" t="s">
        <v>21</v>
      </c>
      <c r="B12" s="10" t="s">
        <v>40</v>
      </c>
      <c r="C12" s="10" t="s">
        <v>367</v>
      </c>
      <c r="D12" s="103">
        <v>46171</v>
      </c>
      <c r="E12" s="104">
        <v>1310</v>
      </c>
      <c r="F12" s="118">
        <v>1.0687023E-2</v>
      </c>
      <c r="G12" s="116">
        <v>0</v>
      </c>
      <c r="H12" s="117">
        <v>0</v>
      </c>
      <c r="I12" s="110">
        <f t="shared" si="0"/>
        <v>0</v>
      </c>
      <c r="J12" s="108">
        <v>0</v>
      </c>
      <c r="K12" s="109">
        <v>0</v>
      </c>
      <c r="L12" s="110">
        <f t="shared" si="1"/>
        <v>0</v>
      </c>
      <c r="M12" s="108">
        <v>22305</v>
      </c>
      <c r="N12" s="109">
        <v>659</v>
      </c>
      <c r="O12" s="110">
        <f t="shared" si="2"/>
        <v>0.48309544952459338</v>
      </c>
      <c r="P12" s="112">
        <v>23866</v>
      </c>
      <c r="Q12" s="113">
        <v>654</v>
      </c>
      <c r="R12" s="107">
        <f t="shared" si="3"/>
        <v>0.51690455047540662</v>
      </c>
      <c r="S12" s="112">
        <v>18149</v>
      </c>
      <c r="T12" s="113">
        <v>459</v>
      </c>
      <c r="U12" s="107">
        <f t="shared" si="4"/>
        <v>0.39308223776829609</v>
      </c>
      <c r="W12" s="590"/>
      <c r="X12" s="25"/>
      <c r="Y12" s="25"/>
      <c r="Z12" s="25"/>
    </row>
    <row r="13" spans="1:26" x14ac:dyDescent="0.2">
      <c r="A13" s="10" t="s">
        <v>21</v>
      </c>
      <c r="B13" s="10" t="s">
        <v>41</v>
      </c>
      <c r="C13" s="10" t="s">
        <v>321</v>
      </c>
      <c r="D13" s="103">
        <v>46657</v>
      </c>
      <c r="E13" s="104">
        <v>1647</v>
      </c>
      <c r="F13" s="111">
        <v>3.3394050000000002E-2</v>
      </c>
      <c r="G13" s="105">
        <v>3117</v>
      </c>
      <c r="H13" s="106">
        <v>109</v>
      </c>
      <c r="I13" s="107">
        <f t="shared" si="0"/>
        <v>6.6806695672675054E-2</v>
      </c>
      <c r="J13" s="112">
        <v>7723</v>
      </c>
      <c r="K13" s="113">
        <v>238</v>
      </c>
      <c r="L13" s="107">
        <f t="shared" si="1"/>
        <v>0.16552714490858822</v>
      </c>
      <c r="M13" s="108">
        <v>23042</v>
      </c>
      <c r="N13" s="109">
        <v>795</v>
      </c>
      <c r="O13" s="110">
        <f t="shared" si="2"/>
        <v>0.49385944231305057</v>
      </c>
      <c r="P13" s="108">
        <v>12775</v>
      </c>
      <c r="Q13" s="109">
        <v>509</v>
      </c>
      <c r="R13" s="107">
        <f t="shared" si="3"/>
        <v>0.27380671710568616</v>
      </c>
      <c r="S13" s="108">
        <v>9800</v>
      </c>
      <c r="T13" s="109">
        <v>392</v>
      </c>
      <c r="U13" s="107">
        <f t="shared" si="4"/>
        <v>0.21004350901258118</v>
      </c>
      <c r="W13" s="590"/>
      <c r="X13" s="25"/>
      <c r="Y13" s="25"/>
      <c r="Z13" s="25"/>
    </row>
    <row r="14" spans="1:26" x14ac:dyDescent="0.2">
      <c r="A14" s="10" t="s">
        <v>21</v>
      </c>
      <c r="B14" s="10" t="s">
        <v>42</v>
      </c>
      <c r="C14" s="10" t="s">
        <v>322</v>
      </c>
      <c r="D14" s="103">
        <v>53074</v>
      </c>
      <c r="E14" s="104">
        <v>2206</v>
      </c>
      <c r="F14" s="111">
        <v>1.2239346999999999E-2</v>
      </c>
      <c r="G14" s="116">
        <v>589</v>
      </c>
      <c r="H14" s="117">
        <v>22</v>
      </c>
      <c r="I14" s="110">
        <f t="shared" si="0"/>
        <v>1.1097712627651957E-2</v>
      </c>
      <c r="J14" s="108">
        <v>7840</v>
      </c>
      <c r="K14" s="109">
        <v>299</v>
      </c>
      <c r="L14" s="110">
        <f t="shared" si="1"/>
        <v>0.14771828013716698</v>
      </c>
      <c r="M14" s="108">
        <v>40990</v>
      </c>
      <c r="N14" s="109">
        <v>1715</v>
      </c>
      <c r="O14" s="110">
        <f t="shared" si="2"/>
        <v>0.77231789576817278</v>
      </c>
      <c r="P14" s="108">
        <v>3655</v>
      </c>
      <c r="Q14" s="109">
        <v>179</v>
      </c>
      <c r="R14" s="107">
        <f t="shared" si="3"/>
        <v>6.8866111467008329E-2</v>
      </c>
      <c r="S14" s="108">
        <v>1590</v>
      </c>
      <c r="T14" s="109">
        <v>92</v>
      </c>
      <c r="U14" s="107">
        <f t="shared" si="4"/>
        <v>2.9958171609450954E-2</v>
      </c>
      <c r="W14" s="590"/>
      <c r="X14" s="25"/>
      <c r="Y14" s="25"/>
      <c r="Z14" s="25"/>
    </row>
    <row r="15" spans="1:26" x14ac:dyDescent="0.2">
      <c r="A15" s="10" t="s">
        <v>21</v>
      </c>
      <c r="B15" s="10" t="s">
        <v>256</v>
      </c>
      <c r="C15" s="10" t="s">
        <v>323</v>
      </c>
      <c r="D15" s="103">
        <v>12727</v>
      </c>
      <c r="E15" s="104">
        <v>687</v>
      </c>
      <c r="F15" s="111">
        <v>0</v>
      </c>
      <c r="G15" s="116">
        <v>0</v>
      </c>
      <c r="H15" s="117">
        <v>0</v>
      </c>
      <c r="I15" s="110">
        <f t="shared" si="0"/>
        <v>0</v>
      </c>
      <c r="J15" s="108">
        <v>0</v>
      </c>
      <c r="K15" s="109">
        <v>0</v>
      </c>
      <c r="L15" s="110">
        <f t="shared" si="1"/>
        <v>0</v>
      </c>
      <c r="M15" s="108">
        <v>9875</v>
      </c>
      <c r="N15" s="109">
        <v>554</v>
      </c>
      <c r="O15" s="110">
        <f t="shared" si="2"/>
        <v>0.7759094837746523</v>
      </c>
      <c r="P15" s="108">
        <v>2852</v>
      </c>
      <c r="Q15" s="109">
        <v>135</v>
      </c>
      <c r="R15" s="107">
        <f t="shared" si="3"/>
        <v>0.22409051622534767</v>
      </c>
      <c r="S15" s="108">
        <v>1411</v>
      </c>
      <c r="T15" s="109">
        <v>62</v>
      </c>
      <c r="U15" s="107">
        <f t="shared" si="4"/>
        <v>0.11086666142845918</v>
      </c>
      <c r="W15" s="590"/>
      <c r="X15" s="25"/>
      <c r="Y15" s="25"/>
      <c r="Z15" s="25"/>
    </row>
    <row r="16" spans="1:26" x14ac:dyDescent="0.2">
      <c r="A16" s="10" t="s">
        <v>21</v>
      </c>
      <c r="B16" s="10" t="s">
        <v>45</v>
      </c>
      <c r="C16" s="10" t="s">
        <v>171</v>
      </c>
      <c r="D16" s="103">
        <v>1110</v>
      </c>
      <c r="E16" s="104">
        <v>79</v>
      </c>
      <c r="F16" s="118">
        <v>0</v>
      </c>
      <c r="G16" s="105">
        <v>0</v>
      </c>
      <c r="H16" s="106">
        <v>0</v>
      </c>
      <c r="I16" s="107">
        <f t="shared" si="0"/>
        <v>0</v>
      </c>
      <c r="J16" s="108">
        <v>1110</v>
      </c>
      <c r="K16" s="109">
        <v>79</v>
      </c>
      <c r="L16" s="110">
        <f t="shared" si="1"/>
        <v>1</v>
      </c>
      <c r="M16" s="112">
        <v>0</v>
      </c>
      <c r="N16" s="113">
        <v>0</v>
      </c>
      <c r="O16" s="107">
        <f t="shared" si="2"/>
        <v>0</v>
      </c>
      <c r="P16" s="112">
        <v>0</v>
      </c>
      <c r="Q16" s="113">
        <v>0</v>
      </c>
      <c r="R16" s="107">
        <f t="shared" si="3"/>
        <v>0</v>
      </c>
      <c r="S16" s="112">
        <v>0</v>
      </c>
      <c r="T16" s="113">
        <v>0</v>
      </c>
      <c r="U16" s="107">
        <f t="shared" si="4"/>
        <v>0</v>
      </c>
      <c r="W16" s="590"/>
      <c r="X16" s="25"/>
      <c r="Y16" s="25"/>
      <c r="Z16" s="25"/>
    </row>
    <row r="17" spans="1:26" ht="13.5" thickBot="1" x14ac:dyDescent="0.25">
      <c r="A17" s="28" t="s">
        <v>21</v>
      </c>
      <c r="B17" s="28" t="s">
        <v>47</v>
      </c>
      <c r="C17" s="28" t="s">
        <v>48</v>
      </c>
      <c r="D17" s="119">
        <v>42934</v>
      </c>
      <c r="E17" s="120">
        <v>1152</v>
      </c>
      <c r="F17" s="121">
        <v>6.5104167000000004E-2</v>
      </c>
      <c r="G17" s="122">
        <v>0</v>
      </c>
      <c r="H17" s="123">
        <v>0</v>
      </c>
      <c r="I17" s="124">
        <f t="shared" si="0"/>
        <v>0</v>
      </c>
      <c r="J17" s="125">
        <v>0</v>
      </c>
      <c r="K17" s="126">
        <v>0</v>
      </c>
      <c r="L17" s="124">
        <f t="shared" si="1"/>
        <v>0</v>
      </c>
      <c r="M17" s="127">
        <v>16716</v>
      </c>
      <c r="N17" s="128">
        <v>454</v>
      </c>
      <c r="O17" s="129">
        <f t="shared" si="2"/>
        <v>0.38934178040713652</v>
      </c>
      <c r="P17" s="127">
        <v>26218</v>
      </c>
      <c r="Q17" s="128">
        <v>701</v>
      </c>
      <c r="R17" s="124">
        <f t="shared" si="3"/>
        <v>0.61065821959286348</v>
      </c>
      <c r="S17" s="127">
        <v>21712</v>
      </c>
      <c r="T17" s="128">
        <v>575</v>
      </c>
      <c r="U17" s="124">
        <f t="shared" si="4"/>
        <v>0.50570643312992036</v>
      </c>
      <c r="W17" s="590"/>
      <c r="X17" s="25"/>
      <c r="Y17" s="25"/>
      <c r="Z17" s="25"/>
    </row>
    <row r="18" spans="1:26" ht="13.5" thickTop="1" x14ac:dyDescent="0.2">
      <c r="A18" s="716" t="s">
        <v>140</v>
      </c>
      <c r="B18" s="717"/>
      <c r="C18" s="718"/>
      <c r="D18" s="75">
        <v>351482</v>
      </c>
      <c r="E18" s="130">
        <v>11615</v>
      </c>
      <c r="F18" s="131">
        <v>3.125269048643995E-2</v>
      </c>
      <c r="G18" s="80">
        <v>3823</v>
      </c>
      <c r="H18" s="132">
        <v>132</v>
      </c>
      <c r="I18" s="83">
        <f t="shared" si="0"/>
        <v>1.0876801656983856E-2</v>
      </c>
      <c r="J18" s="133">
        <v>16914</v>
      </c>
      <c r="K18" s="134">
        <v>619</v>
      </c>
      <c r="L18" s="74">
        <f t="shared" si="1"/>
        <v>4.8121952191008358E-2</v>
      </c>
      <c r="M18" s="78">
        <v>164796</v>
      </c>
      <c r="N18" s="135">
        <v>5705</v>
      </c>
      <c r="O18" s="74">
        <f t="shared" si="2"/>
        <v>0.46886042528493638</v>
      </c>
      <c r="P18" s="78">
        <v>165949</v>
      </c>
      <c r="Q18" s="135">
        <v>5193</v>
      </c>
      <c r="R18" s="83">
        <f t="shared" si="3"/>
        <v>0.47214082086707143</v>
      </c>
      <c r="S18" s="78">
        <v>133743</v>
      </c>
      <c r="T18" s="135">
        <v>4128</v>
      </c>
      <c r="U18" s="83">
        <f t="shared" si="4"/>
        <v>0.38051166204812764</v>
      </c>
      <c r="X18" s="25"/>
      <c r="Y18" s="25"/>
      <c r="Z18" s="25"/>
    </row>
    <row r="19" spans="1:26" x14ac:dyDescent="0.2">
      <c r="A19" s="10" t="s">
        <v>26</v>
      </c>
      <c r="B19" s="10" t="s">
        <v>24</v>
      </c>
      <c r="C19" s="10" t="s">
        <v>25</v>
      </c>
      <c r="D19" s="103">
        <v>18233</v>
      </c>
      <c r="E19" s="104">
        <v>725</v>
      </c>
      <c r="F19" s="111">
        <v>6.3448275999999998E-2</v>
      </c>
      <c r="G19" s="105">
        <v>0</v>
      </c>
      <c r="H19" s="106">
        <v>0</v>
      </c>
      <c r="I19" s="107">
        <f t="shared" si="0"/>
        <v>0</v>
      </c>
      <c r="J19" s="112">
        <v>0</v>
      </c>
      <c r="K19" s="113">
        <v>0</v>
      </c>
      <c r="L19" s="107">
        <f t="shared" si="1"/>
        <v>0</v>
      </c>
      <c r="M19" s="108">
        <v>6332</v>
      </c>
      <c r="N19" s="109">
        <v>290</v>
      </c>
      <c r="O19" s="110">
        <f t="shared" si="2"/>
        <v>0.3472824000438765</v>
      </c>
      <c r="P19" s="108">
        <v>11901</v>
      </c>
      <c r="Q19" s="109">
        <v>436</v>
      </c>
      <c r="R19" s="107">
        <f t="shared" si="3"/>
        <v>0.65271759995612355</v>
      </c>
      <c r="S19" s="108">
        <v>9959</v>
      </c>
      <c r="T19" s="109">
        <v>363</v>
      </c>
      <c r="U19" s="107">
        <f t="shared" si="4"/>
        <v>0.54620742609554107</v>
      </c>
      <c r="W19" s="590"/>
      <c r="X19" s="25"/>
      <c r="Y19" s="25"/>
      <c r="Z19" s="25"/>
    </row>
    <row r="20" spans="1:26" x14ac:dyDescent="0.2">
      <c r="A20" s="10" t="s">
        <v>26</v>
      </c>
      <c r="B20" s="10" t="s">
        <v>35</v>
      </c>
      <c r="C20" s="10" t="s">
        <v>236</v>
      </c>
      <c r="D20" s="103">
        <v>44331</v>
      </c>
      <c r="E20" s="104">
        <v>1328</v>
      </c>
      <c r="F20" s="111">
        <v>5.2710843E-2</v>
      </c>
      <c r="G20" s="105">
        <v>0</v>
      </c>
      <c r="H20" s="106">
        <v>0</v>
      </c>
      <c r="I20" s="107">
        <f t="shared" si="0"/>
        <v>0</v>
      </c>
      <c r="J20" s="112">
        <v>0</v>
      </c>
      <c r="K20" s="113">
        <v>0</v>
      </c>
      <c r="L20" s="107">
        <f t="shared" si="1"/>
        <v>0</v>
      </c>
      <c r="M20" s="108">
        <v>9997</v>
      </c>
      <c r="N20" s="109">
        <v>302</v>
      </c>
      <c r="O20" s="110">
        <f t="shared" si="2"/>
        <v>0.22550810944936953</v>
      </c>
      <c r="P20" s="108">
        <v>34334</v>
      </c>
      <c r="Q20" s="109">
        <v>1030</v>
      </c>
      <c r="R20" s="107">
        <f t="shared" si="3"/>
        <v>0.7744918905506305</v>
      </c>
      <c r="S20" s="108">
        <v>27867</v>
      </c>
      <c r="T20" s="109">
        <v>836</v>
      </c>
      <c r="U20" s="107">
        <f t="shared" si="4"/>
        <v>0.62861203221222173</v>
      </c>
      <c r="W20" s="590"/>
      <c r="X20" s="25"/>
      <c r="Y20" s="25"/>
      <c r="Z20" s="25"/>
    </row>
    <row r="21" spans="1:26" x14ac:dyDescent="0.2">
      <c r="A21" s="10" t="s">
        <v>26</v>
      </c>
      <c r="B21" s="10" t="s">
        <v>39</v>
      </c>
      <c r="C21" s="10" t="s">
        <v>172</v>
      </c>
      <c r="D21" s="103">
        <v>18243</v>
      </c>
      <c r="E21" s="104">
        <v>753</v>
      </c>
      <c r="F21" s="111">
        <v>6.1088977000000003E-2</v>
      </c>
      <c r="G21" s="105">
        <v>0</v>
      </c>
      <c r="H21" s="106">
        <v>0</v>
      </c>
      <c r="I21" s="107">
        <f t="shared" si="0"/>
        <v>0</v>
      </c>
      <c r="J21" s="112">
        <v>0</v>
      </c>
      <c r="K21" s="113">
        <v>0</v>
      </c>
      <c r="L21" s="107">
        <f t="shared" si="1"/>
        <v>0</v>
      </c>
      <c r="M21" s="108">
        <v>4989</v>
      </c>
      <c r="N21" s="109">
        <v>354</v>
      </c>
      <c r="O21" s="110">
        <f t="shared" si="2"/>
        <v>0.2734747574412103</v>
      </c>
      <c r="P21" s="108">
        <v>13254</v>
      </c>
      <c r="Q21" s="109">
        <v>403</v>
      </c>
      <c r="R21" s="107">
        <f t="shared" si="3"/>
        <v>0.7265252425587897</v>
      </c>
      <c r="S21" s="108">
        <v>11605</v>
      </c>
      <c r="T21" s="109">
        <v>352</v>
      </c>
      <c r="U21" s="107">
        <f t="shared" si="4"/>
        <v>0.63613440771802887</v>
      </c>
      <c r="W21" s="590"/>
      <c r="X21" s="25"/>
      <c r="Y21" s="25"/>
      <c r="Z21" s="25"/>
    </row>
    <row r="22" spans="1:26" x14ac:dyDescent="0.2">
      <c r="A22" s="10" t="s">
        <v>26</v>
      </c>
      <c r="B22" s="10" t="s">
        <v>43</v>
      </c>
      <c r="C22" s="10" t="s">
        <v>173</v>
      </c>
      <c r="D22" s="103">
        <v>31086</v>
      </c>
      <c r="E22" s="104">
        <v>858</v>
      </c>
      <c r="F22" s="111">
        <v>4.8951049000000003E-2</v>
      </c>
      <c r="G22" s="105">
        <v>0</v>
      </c>
      <c r="H22" s="106">
        <v>0</v>
      </c>
      <c r="I22" s="107">
        <f t="shared" si="0"/>
        <v>0</v>
      </c>
      <c r="J22" s="112">
        <v>0</v>
      </c>
      <c r="K22" s="113">
        <v>0</v>
      </c>
      <c r="L22" s="107">
        <f t="shared" si="1"/>
        <v>0</v>
      </c>
      <c r="M22" s="108">
        <v>7980</v>
      </c>
      <c r="N22" s="109">
        <v>228</v>
      </c>
      <c r="O22" s="110">
        <f t="shared" si="2"/>
        <v>0.25670719938235864</v>
      </c>
      <c r="P22" s="108">
        <v>23106</v>
      </c>
      <c r="Q22" s="109">
        <v>630</v>
      </c>
      <c r="R22" s="107">
        <f t="shared" si="3"/>
        <v>0.74329280061764136</v>
      </c>
      <c r="S22" s="108">
        <v>19026</v>
      </c>
      <c r="T22" s="109">
        <v>518</v>
      </c>
      <c r="U22" s="107">
        <f t="shared" si="4"/>
        <v>0.6120440069484655</v>
      </c>
      <c r="W22" s="590"/>
      <c r="X22" s="25"/>
      <c r="Y22" s="25"/>
      <c r="Z22" s="25"/>
    </row>
    <row r="23" spans="1:26" x14ac:dyDescent="0.2">
      <c r="A23" s="10" t="s">
        <v>26</v>
      </c>
      <c r="B23" s="10" t="s">
        <v>44</v>
      </c>
      <c r="C23" s="10" t="s">
        <v>174</v>
      </c>
      <c r="D23" s="103">
        <v>66685</v>
      </c>
      <c r="E23" s="104">
        <v>2215</v>
      </c>
      <c r="F23" s="118">
        <v>0</v>
      </c>
      <c r="G23" s="105">
        <v>0</v>
      </c>
      <c r="H23" s="106">
        <v>0</v>
      </c>
      <c r="I23" s="107">
        <f t="shared" si="0"/>
        <v>0</v>
      </c>
      <c r="J23" s="108">
        <v>0</v>
      </c>
      <c r="K23" s="109">
        <v>0</v>
      </c>
      <c r="L23" s="110">
        <f t="shared" si="1"/>
        <v>0</v>
      </c>
      <c r="M23" s="108">
        <v>50236</v>
      </c>
      <c r="N23" s="109">
        <v>1719</v>
      </c>
      <c r="O23" s="110">
        <f t="shared" si="2"/>
        <v>0.75333283347079549</v>
      </c>
      <c r="P23" s="108">
        <v>16449</v>
      </c>
      <c r="Q23" s="109">
        <v>507</v>
      </c>
      <c r="R23" s="107">
        <f t="shared" si="3"/>
        <v>0.24666716652920448</v>
      </c>
      <c r="S23" s="108">
        <v>8484</v>
      </c>
      <c r="T23" s="109">
        <v>275</v>
      </c>
      <c r="U23" s="107">
        <f t="shared" si="4"/>
        <v>0.12722501312139162</v>
      </c>
      <c r="W23" s="590"/>
      <c r="X23" s="25"/>
      <c r="Y23" s="25"/>
      <c r="Z23" s="25"/>
    </row>
    <row r="24" spans="1:26" ht="13.5" thickBot="1" x14ac:dyDescent="0.25">
      <c r="A24" s="28" t="s">
        <v>26</v>
      </c>
      <c r="B24" s="28" t="s">
        <v>46</v>
      </c>
      <c r="C24" s="28" t="s">
        <v>222</v>
      </c>
      <c r="D24" s="119">
        <v>45446</v>
      </c>
      <c r="E24" s="120">
        <v>1475</v>
      </c>
      <c r="F24" s="121">
        <v>2.7118644000000001E-2</v>
      </c>
      <c r="G24" s="122">
        <v>0</v>
      </c>
      <c r="H24" s="123">
        <v>0</v>
      </c>
      <c r="I24" s="124">
        <f t="shared" si="0"/>
        <v>0</v>
      </c>
      <c r="J24" s="127">
        <v>565</v>
      </c>
      <c r="K24" s="128">
        <v>27</v>
      </c>
      <c r="L24" s="129">
        <f t="shared" si="1"/>
        <v>1.2432337279408529E-2</v>
      </c>
      <c r="M24" s="127">
        <v>26621</v>
      </c>
      <c r="N24" s="128">
        <v>889</v>
      </c>
      <c r="O24" s="129">
        <f t="shared" si="2"/>
        <v>0.58577212515953003</v>
      </c>
      <c r="P24" s="127">
        <v>18260</v>
      </c>
      <c r="Q24" s="128">
        <v>561</v>
      </c>
      <c r="R24" s="124">
        <f t="shared" si="3"/>
        <v>0.40179553756106146</v>
      </c>
      <c r="S24" s="127">
        <v>14007</v>
      </c>
      <c r="T24" s="128">
        <v>423</v>
      </c>
      <c r="U24" s="124">
        <f t="shared" si="4"/>
        <v>0.30821194384544293</v>
      </c>
      <c r="W24" s="590"/>
      <c r="X24" s="25"/>
      <c r="Y24" s="25"/>
      <c r="Z24" s="25"/>
    </row>
    <row r="25" spans="1:26" ht="13.5" thickTop="1" x14ac:dyDescent="0.2">
      <c r="A25" s="716" t="s">
        <v>148</v>
      </c>
      <c r="B25" s="717"/>
      <c r="C25" s="718"/>
      <c r="D25" s="75">
        <v>224024</v>
      </c>
      <c r="E25" s="130">
        <v>7057</v>
      </c>
      <c r="F25" s="131">
        <v>3.4575598696329889E-2</v>
      </c>
      <c r="G25" s="80">
        <v>0</v>
      </c>
      <c r="H25" s="132">
        <v>0</v>
      </c>
      <c r="I25" s="83">
        <f t="shared" si="0"/>
        <v>0</v>
      </c>
      <c r="J25" s="133">
        <v>565</v>
      </c>
      <c r="K25" s="134">
        <v>27</v>
      </c>
      <c r="L25" s="74">
        <f t="shared" si="1"/>
        <v>2.5220512087990575E-3</v>
      </c>
      <c r="M25" s="78">
        <v>106155</v>
      </c>
      <c r="N25" s="135">
        <v>3675</v>
      </c>
      <c r="O25" s="74">
        <f t="shared" si="2"/>
        <v>0.47385547977002462</v>
      </c>
      <c r="P25" s="78">
        <v>117304</v>
      </c>
      <c r="Q25" s="135">
        <v>3380</v>
      </c>
      <c r="R25" s="83">
        <f t="shared" si="3"/>
        <v>0.52362246902117626</v>
      </c>
      <c r="S25" s="78">
        <v>90948</v>
      </c>
      <c r="T25" s="135">
        <v>2626</v>
      </c>
      <c r="U25" s="83">
        <f t="shared" si="4"/>
        <v>0.40597435989001179</v>
      </c>
      <c r="X25" s="25"/>
      <c r="Y25" s="25"/>
      <c r="Z25" s="25"/>
    </row>
    <row r="26" spans="1:26" x14ac:dyDescent="0.2">
      <c r="A26" s="10" t="s">
        <v>34</v>
      </c>
      <c r="B26" s="10" t="s">
        <v>32</v>
      </c>
      <c r="C26" s="10" t="s">
        <v>33</v>
      </c>
      <c r="D26" s="103">
        <v>21098</v>
      </c>
      <c r="E26" s="104">
        <v>744</v>
      </c>
      <c r="F26" s="111">
        <v>5.5107527000000003E-2</v>
      </c>
      <c r="G26" s="105">
        <v>0</v>
      </c>
      <c r="H26" s="106">
        <v>0</v>
      </c>
      <c r="I26" s="107">
        <f t="shared" si="0"/>
        <v>0</v>
      </c>
      <c r="J26" s="112">
        <v>0</v>
      </c>
      <c r="K26" s="113">
        <v>0</v>
      </c>
      <c r="L26" s="107">
        <f t="shared" si="1"/>
        <v>0</v>
      </c>
      <c r="M26" s="108">
        <v>7007</v>
      </c>
      <c r="N26" s="109">
        <v>299</v>
      </c>
      <c r="O26" s="110">
        <f t="shared" si="2"/>
        <v>0.33211678832116787</v>
      </c>
      <c r="P26" s="108">
        <v>14091</v>
      </c>
      <c r="Q26" s="109">
        <v>448</v>
      </c>
      <c r="R26" s="107">
        <f t="shared" si="3"/>
        <v>0.66788321167883213</v>
      </c>
      <c r="S26" s="108">
        <v>11518</v>
      </c>
      <c r="T26" s="109">
        <v>356</v>
      </c>
      <c r="U26" s="107">
        <f t="shared" si="4"/>
        <v>0.54592852403071379</v>
      </c>
      <c r="W26" s="590"/>
      <c r="X26" s="25"/>
      <c r="Y26" s="25"/>
      <c r="Z26" s="25"/>
    </row>
    <row r="27" spans="1:26" x14ac:dyDescent="0.2">
      <c r="A27" s="26" t="s">
        <v>34</v>
      </c>
      <c r="B27" s="26" t="s">
        <v>36</v>
      </c>
      <c r="C27" s="26" t="s">
        <v>221</v>
      </c>
      <c r="D27" s="136">
        <v>13753</v>
      </c>
      <c r="E27" s="160">
        <v>461</v>
      </c>
      <c r="F27" s="162">
        <v>1.3015184000000001E-2</v>
      </c>
      <c r="G27" s="137">
        <v>0</v>
      </c>
      <c r="H27" s="138">
        <v>0</v>
      </c>
      <c r="I27" s="139">
        <f t="shared" si="0"/>
        <v>0</v>
      </c>
      <c r="J27" s="140">
        <v>0</v>
      </c>
      <c r="K27" s="141">
        <v>0</v>
      </c>
      <c r="L27" s="139">
        <f t="shared" si="1"/>
        <v>0</v>
      </c>
      <c r="M27" s="114">
        <v>4094</v>
      </c>
      <c r="N27" s="115">
        <v>154</v>
      </c>
      <c r="O27" s="163">
        <f t="shared" si="2"/>
        <v>0.29768050607140262</v>
      </c>
      <c r="P27" s="114">
        <v>9659</v>
      </c>
      <c r="Q27" s="115">
        <v>308</v>
      </c>
      <c r="R27" s="139">
        <f t="shared" si="3"/>
        <v>0.70231949392859738</v>
      </c>
      <c r="S27" s="114">
        <v>7736</v>
      </c>
      <c r="T27" s="115">
        <v>245</v>
      </c>
      <c r="U27" s="139">
        <f t="shared" si="4"/>
        <v>0.56249545553697378</v>
      </c>
      <c r="W27" s="590"/>
      <c r="X27" s="25"/>
      <c r="Y27" s="25"/>
      <c r="Z27" s="25"/>
    </row>
    <row r="28" spans="1:26" x14ac:dyDescent="0.2">
      <c r="A28" s="10" t="s">
        <v>34</v>
      </c>
      <c r="B28" s="10" t="s">
        <v>90</v>
      </c>
      <c r="C28" s="10" t="s">
        <v>91</v>
      </c>
      <c r="D28" s="103">
        <v>8884</v>
      </c>
      <c r="E28" s="104">
        <v>160</v>
      </c>
      <c r="F28" s="118">
        <v>0</v>
      </c>
      <c r="G28" s="105">
        <v>0</v>
      </c>
      <c r="H28" s="106">
        <v>0</v>
      </c>
      <c r="I28" s="107">
        <f t="shared" si="0"/>
        <v>0</v>
      </c>
      <c r="J28" s="112">
        <v>0</v>
      </c>
      <c r="K28" s="113">
        <v>0</v>
      </c>
      <c r="L28" s="107">
        <f t="shared" si="1"/>
        <v>0</v>
      </c>
      <c r="M28" s="108">
        <v>8884</v>
      </c>
      <c r="N28" s="109">
        <v>160</v>
      </c>
      <c r="O28" s="110">
        <f t="shared" si="2"/>
        <v>1</v>
      </c>
      <c r="P28" s="112">
        <v>0</v>
      </c>
      <c r="Q28" s="113">
        <v>0</v>
      </c>
      <c r="R28" s="107">
        <f t="shared" si="3"/>
        <v>0</v>
      </c>
      <c r="S28" s="112">
        <v>0</v>
      </c>
      <c r="T28" s="113">
        <v>0</v>
      </c>
      <c r="U28" s="107">
        <f t="shared" si="4"/>
        <v>0</v>
      </c>
      <c r="W28" s="590"/>
      <c r="X28" s="25"/>
      <c r="Y28" s="25"/>
      <c r="Z28" s="25"/>
    </row>
    <row r="29" spans="1:26" x14ac:dyDescent="0.2">
      <c r="A29" s="10" t="s">
        <v>34</v>
      </c>
      <c r="B29" s="10" t="s">
        <v>92</v>
      </c>
      <c r="C29" s="10" t="s">
        <v>254</v>
      </c>
      <c r="D29" s="103">
        <v>13193</v>
      </c>
      <c r="E29" s="104">
        <v>437</v>
      </c>
      <c r="F29" s="111">
        <v>1.6018306999999999E-2</v>
      </c>
      <c r="G29" s="105">
        <v>0</v>
      </c>
      <c r="H29" s="106">
        <v>0</v>
      </c>
      <c r="I29" s="107">
        <f t="shared" si="0"/>
        <v>0</v>
      </c>
      <c r="J29" s="112">
        <v>0</v>
      </c>
      <c r="K29" s="113">
        <v>0</v>
      </c>
      <c r="L29" s="107">
        <f t="shared" si="1"/>
        <v>0</v>
      </c>
      <c r="M29" s="108">
        <v>6940</v>
      </c>
      <c r="N29" s="109">
        <v>186</v>
      </c>
      <c r="O29" s="110">
        <f t="shared" si="2"/>
        <v>0.52603653452588495</v>
      </c>
      <c r="P29" s="108">
        <v>6253</v>
      </c>
      <c r="Q29" s="109">
        <v>251</v>
      </c>
      <c r="R29" s="107">
        <f t="shared" si="3"/>
        <v>0.47396346547411505</v>
      </c>
      <c r="S29" s="108">
        <v>4704</v>
      </c>
      <c r="T29" s="109">
        <v>181</v>
      </c>
      <c r="U29" s="107">
        <f t="shared" si="4"/>
        <v>0.3565527173501099</v>
      </c>
      <c r="W29" s="590"/>
      <c r="X29" s="25"/>
      <c r="Y29" s="25"/>
      <c r="Z29" s="25"/>
    </row>
    <row r="30" spans="1:26" x14ac:dyDescent="0.2">
      <c r="A30" s="10" t="s">
        <v>34</v>
      </c>
      <c r="B30" s="10" t="s">
        <v>93</v>
      </c>
      <c r="C30" s="10" t="s">
        <v>175</v>
      </c>
      <c r="D30" s="103">
        <v>82722</v>
      </c>
      <c r="E30" s="104">
        <v>3695</v>
      </c>
      <c r="F30" s="118">
        <v>0</v>
      </c>
      <c r="G30" s="116">
        <v>904</v>
      </c>
      <c r="H30" s="117">
        <v>64</v>
      </c>
      <c r="I30" s="110">
        <f t="shared" si="0"/>
        <v>1.0928169048137135E-2</v>
      </c>
      <c r="J30" s="108">
        <v>12742</v>
      </c>
      <c r="K30" s="109">
        <v>393</v>
      </c>
      <c r="L30" s="110">
        <f t="shared" si="1"/>
        <v>0.15403399337540194</v>
      </c>
      <c r="M30" s="108">
        <v>65728</v>
      </c>
      <c r="N30" s="109">
        <v>3089</v>
      </c>
      <c r="O30" s="110">
        <f t="shared" si="2"/>
        <v>0.7945649283141123</v>
      </c>
      <c r="P30" s="108">
        <v>3348</v>
      </c>
      <c r="Q30" s="109">
        <v>172</v>
      </c>
      <c r="R30" s="107">
        <f t="shared" si="3"/>
        <v>4.0472909262348589E-2</v>
      </c>
      <c r="S30" s="108">
        <v>935</v>
      </c>
      <c r="T30" s="109">
        <v>48</v>
      </c>
      <c r="U30" s="107">
        <f t="shared" si="4"/>
        <v>1.1302918207973694E-2</v>
      </c>
      <c r="W30" s="590"/>
      <c r="X30" s="25"/>
      <c r="Y30" s="25"/>
      <c r="Z30" s="25"/>
    </row>
    <row r="31" spans="1:26" x14ac:dyDescent="0.2">
      <c r="A31" s="10" t="s">
        <v>34</v>
      </c>
      <c r="B31" s="10" t="s">
        <v>95</v>
      </c>
      <c r="C31" s="10" t="s">
        <v>176</v>
      </c>
      <c r="D31" s="103">
        <v>8134</v>
      </c>
      <c r="E31" s="104">
        <v>281</v>
      </c>
      <c r="F31" s="111">
        <v>1.4234874999999999E-2</v>
      </c>
      <c r="G31" s="105">
        <v>0</v>
      </c>
      <c r="H31" s="106">
        <v>0</v>
      </c>
      <c r="I31" s="107">
        <f t="shared" si="0"/>
        <v>0</v>
      </c>
      <c r="J31" s="112">
        <v>0</v>
      </c>
      <c r="K31" s="113">
        <v>0</v>
      </c>
      <c r="L31" s="107">
        <f t="shared" si="1"/>
        <v>0</v>
      </c>
      <c r="M31" s="108">
        <v>1780</v>
      </c>
      <c r="N31" s="109">
        <v>49</v>
      </c>
      <c r="O31" s="110">
        <f t="shared" si="2"/>
        <v>0.21883452176051144</v>
      </c>
      <c r="P31" s="108">
        <v>6354</v>
      </c>
      <c r="Q31" s="109">
        <v>232</v>
      </c>
      <c r="R31" s="107">
        <f t="shared" si="3"/>
        <v>0.78116547823948856</v>
      </c>
      <c r="S31" s="108">
        <v>5699</v>
      </c>
      <c r="T31" s="109">
        <v>207</v>
      </c>
      <c r="U31" s="107">
        <f t="shared" si="4"/>
        <v>0.70063929186132279</v>
      </c>
      <c r="W31" s="590"/>
      <c r="X31" s="25"/>
      <c r="Y31" s="25"/>
      <c r="Z31" s="25"/>
    </row>
    <row r="32" spans="1:26" x14ac:dyDescent="0.2">
      <c r="A32" s="10" t="s">
        <v>34</v>
      </c>
      <c r="B32" s="10" t="s">
        <v>96</v>
      </c>
      <c r="C32" s="10" t="s">
        <v>97</v>
      </c>
      <c r="D32" s="103">
        <v>9251</v>
      </c>
      <c r="E32" s="104">
        <v>298</v>
      </c>
      <c r="F32" s="111">
        <v>6.7114093999999999E-2</v>
      </c>
      <c r="G32" s="105">
        <v>0</v>
      </c>
      <c r="H32" s="106">
        <v>0</v>
      </c>
      <c r="I32" s="107">
        <f t="shared" si="0"/>
        <v>0</v>
      </c>
      <c r="J32" s="112">
        <v>0</v>
      </c>
      <c r="K32" s="113">
        <v>0</v>
      </c>
      <c r="L32" s="107">
        <f t="shared" si="1"/>
        <v>0</v>
      </c>
      <c r="M32" s="108">
        <v>1298</v>
      </c>
      <c r="N32" s="109">
        <v>52</v>
      </c>
      <c r="O32" s="110">
        <f t="shared" si="2"/>
        <v>0.14030915576694411</v>
      </c>
      <c r="P32" s="108">
        <v>7953</v>
      </c>
      <c r="Q32" s="109">
        <v>246</v>
      </c>
      <c r="R32" s="107">
        <f t="shared" si="3"/>
        <v>0.85969084423305586</v>
      </c>
      <c r="S32" s="108">
        <v>6324</v>
      </c>
      <c r="T32" s="109">
        <v>204</v>
      </c>
      <c r="U32" s="107">
        <f t="shared" si="4"/>
        <v>0.68360177278132095</v>
      </c>
      <c r="W32" s="590"/>
      <c r="X32" s="25"/>
      <c r="Y32" s="25"/>
      <c r="Z32" s="25"/>
    </row>
    <row r="33" spans="1:26" x14ac:dyDescent="0.2">
      <c r="A33" s="10" t="s">
        <v>34</v>
      </c>
      <c r="B33" s="10" t="s">
        <v>99</v>
      </c>
      <c r="C33" s="10" t="s">
        <v>177</v>
      </c>
      <c r="D33" s="103">
        <v>24349</v>
      </c>
      <c r="E33" s="104">
        <v>579</v>
      </c>
      <c r="F33" s="323">
        <v>0.112262522</v>
      </c>
      <c r="G33" s="105">
        <v>0</v>
      </c>
      <c r="H33" s="106">
        <v>0</v>
      </c>
      <c r="I33" s="107">
        <f t="shared" si="0"/>
        <v>0</v>
      </c>
      <c r="J33" s="112">
        <v>0</v>
      </c>
      <c r="K33" s="113">
        <v>0</v>
      </c>
      <c r="L33" s="107">
        <f t="shared" si="1"/>
        <v>0</v>
      </c>
      <c r="M33" s="108">
        <v>7164</v>
      </c>
      <c r="N33" s="109">
        <v>168</v>
      </c>
      <c r="O33" s="110">
        <f t="shared" si="2"/>
        <v>0.29422152860487083</v>
      </c>
      <c r="P33" s="108">
        <v>17185</v>
      </c>
      <c r="Q33" s="109">
        <v>411</v>
      </c>
      <c r="R33" s="107">
        <f t="shared" si="3"/>
        <v>0.70577847139512917</v>
      </c>
      <c r="S33" s="108">
        <v>13465</v>
      </c>
      <c r="T33" s="109">
        <v>319</v>
      </c>
      <c r="U33" s="107">
        <f t="shared" si="4"/>
        <v>0.55300012320834535</v>
      </c>
      <c r="W33" s="590"/>
      <c r="X33" s="25"/>
      <c r="Y33" s="25"/>
      <c r="Z33" s="25"/>
    </row>
    <row r="34" spans="1:26" x14ac:dyDescent="0.2">
      <c r="A34" s="10" t="s">
        <v>34</v>
      </c>
      <c r="B34" s="10" t="s">
        <v>100</v>
      </c>
      <c r="C34" s="10" t="s">
        <v>101</v>
      </c>
      <c r="D34" s="103">
        <v>8788</v>
      </c>
      <c r="E34" s="104">
        <v>149</v>
      </c>
      <c r="F34" s="118">
        <v>0</v>
      </c>
      <c r="G34" s="105">
        <v>0</v>
      </c>
      <c r="H34" s="106">
        <v>0</v>
      </c>
      <c r="I34" s="107">
        <f t="shared" si="0"/>
        <v>0</v>
      </c>
      <c r="J34" s="112">
        <v>0</v>
      </c>
      <c r="K34" s="113">
        <v>0</v>
      </c>
      <c r="L34" s="107">
        <f t="shared" si="1"/>
        <v>0</v>
      </c>
      <c r="M34" s="108">
        <v>8533</v>
      </c>
      <c r="N34" s="109">
        <v>146</v>
      </c>
      <c r="O34" s="110">
        <f t="shared" si="2"/>
        <v>0.97098315885298137</v>
      </c>
      <c r="P34" s="112">
        <v>255</v>
      </c>
      <c r="Q34" s="113">
        <v>3</v>
      </c>
      <c r="R34" s="107">
        <f t="shared" si="3"/>
        <v>2.9016841147018663E-2</v>
      </c>
      <c r="S34" s="112">
        <v>195</v>
      </c>
      <c r="T34" s="113">
        <v>2</v>
      </c>
      <c r="U34" s="107">
        <f t="shared" si="4"/>
        <v>2.2189349112426034E-2</v>
      </c>
      <c r="W34" s="590"/>
      <c r="X34" s="25"/>
      <c r="Y34" s="25"/>
      <c r="Z34" s="25"/>
    </row>
    <row r="35" spans="1:26" ht="13.5" thickBot="1" x14ac:dyDescent="0.25">
      <c r="A35" s="28" t="s">
        <v>34</v>
      </c>
      <c r="B35" s="28" t="s">
        <v>103</v>
      </c>
      <c r="C35" s="28" t="s">
        <v>104</v>
      </c>
      <c r="D35" s="119">
        <v>45263</v>
      </c>
      <c r="E35" s="120">
        <v>1228</v>
      </c>
      <c r="F35" s="121">
        <v>5.7003257000000002E-2</v>
      </c>
      <c r="G35" s="122">
        <v>0</v>
      </c>
      <c r="H35" s="123">
        <v>0</v>
      </c>
      <c r="I35" s="124">
        <f t="shared" si="0"/>
        <v>0</v>
      </c>
      <c r="J35" s="125">
        <v>0</v>
      </c>
      <c r="K35" s="126">
        <v>0</v>
      </c>
      <c r="L35" s="124">
        <f t="shared" si="1"/>
        <v>0</v>
      </c>
      <c r="M35" s="127">
        <v>10614</v>
      </c>
      <c r="N35" s="128">
        <v>268</v>
      </c>
      <c r="O35" s="129">
        <f t="shared" si="2"/>
        <v>0.23449616684709365</v>
      </c>
      <c r="P35" s="127">
        <v>34649</v>
      </c>
      <c r="Q35" s="128">
        <v>962</v>
      </c>
      <c r="R35" s="124">
        <f t="shared" si="3"/>
        <v>0.76550383315290638</v>
      </c>
      <c r="S35" s="127">
        <v>28545</v>
      </c>
      <c r="T35" s="128">
        <v>806</v>
      </c>
      <c r="U35" s="124">
        <f t="shared" si="4"/>
        <v>0.63064754877051898</v>
      </c>
      <c r="W35" s="590"/>
      <c r="X35" s="25"/>
      <c r="Y35" s="25"/>
      <c r="Z35" s="25"/>
    </row>
    <row r="36" spans="1:26" ht="13.5" thickTop="1" x14ac:dyDescent="0.2">
      <c r="A36" s="716" t="s">
        <v>142</v>
      </c>
      <c r="B36" s="717"/>
      <c r="C36" s="718"/>
      <c r="D36" s="75">
        <v>235435</v>
      </c>
      <c r="E36" s="130">
        <v>7811</v>
      </c>
      <c r="F36" s="131">
        <v>2.7269235693253104E-2</v>
      </c>
      <c r="G36" s="80">
        <v>904</v>
      </c>
      <c r="H36" s="132">
        <v>64</v>
      </c>
      <c r="I36" s="83">
        <f t="shared" si="0"/>
        <v>3.8397009790388007E-3</v>
      </c>
      <c r="J36" s="133">
        <v>12742</v>
      </c>
      <c r="K36" s="134">
        <v>393</v>
      </c>
      <c r="L36" s="74">
        <f t="shared" si="1"/>
        <v>5.4121094994372121E-2</v>
      </c>
      <c r="M36" s="78">
        <v>122042</v>
      </c>
      <c r="N36" s="135">
        <v>4472</v>
      </c>
      <c r="O36" s="74">
        <f t="shared" si="2"/>
        <v>0.51836812708390856</v>
      </c>
      <c r="P36" s="78">
        <v>99747</v>
      </c>
      <c r="Q36" s="135">
        <v>2911</v>
      </c>
      <c r="R36" s="83">
        <f t="shared" si="3"/>
        <v>0.42367107694268058</v>
      </c>
      <c r="S36" s="78">
        <v>79121</v>
      </c>
      <c r="T36" s="135">
        <v>2277</v>
      </c>
      <c r="U36" s="83">
        <f t="shared" si="4"/>
        <v>0.33606303225943468</v>
      </c>
      <c r="X36" s="25"/>
      <c r="Y36" s="25"/>
      <c r="Z36" s="25"/>
    </row>
    <row r="37" spans="1:26" s="308" customFormat="1" x14ac:dyDescent="0.2">
      <c r="A37" s="426" t="s">
        <v>85</v>
      </c>
      <c r="B37" s="427" t="s">
        <v>480</v>
      </c>
      <c r="C37" s="428" t="s">
        <v>500</v>
      </c>
      <c r="D37" s="429">
        <v>5647</v>
      </c>
      <c r="E37" s="430">
        <v>211</v>
      </c>
      <c r="F37" s="591">
        <v>6.1611373999999997E-2</v>
      </c>
      <c r="G37" s="431">
        <v>0</v>
      </c>
      <c r="H37" s="432">
        <v>0</v>
      </c>
      <c r="I37" s="433">
        <f t="shared" si="0"/>
        <v>0</v>
      </c>
      <c r="J37" s="434">
        <v>0</v>
      </c>
      <c r="K37" s="435">
        <v>0</v>
      </c>
      <c r="L37" s="433">
        <f t="shared" si="1"/>
        <v>0</v>
      </c>
      <c r="M37" s="436">
        <v>1406</v>
      </c>
      <c r="N37" s="437">
        <v>47</v>
      </c>
      <c r="O37" s="438">
        <f t="shared" si="2"/>
        <v>0.24898176022666904</v>
      </c>
      <c r="P37" s="436">
        <v>4241</v>
      </c>
      <c r="Q37" s="437">
        <v>165</v>
      </c>
      <c r="R37" s="433">
        <f t="shared" si="3"/>
        <v>0.75101823977333093</v>
      </c>
      <c r="S37" s="436">
        <v>3519</v>
      </c>
      <c r="T37" s="437">
        <v>134</v>
      </c>
      <c r="U37" s="433">
        <f t="shared" si="4"/>
        <v>0.62316274127855498</v>
      </c>
      <c r="W37" s="590"/>
      <c r="X37" s="25"/>
      <c r="Y37" s="25"/>
      <c r="Z37" s="25"/>
    </row>
    <row r="38" spans="1:26" x14ac:dyDescent="0.2">
      <c r="A38" s="10" t="s">
        <v>85</v>
      </c>
      <c r="B38" s="10" t="s">
        <v>84</v>
      </c>
      <c r="C38" s="10" t="s">
        <v>178</v>
      </c>
      <c r="D38" s="103">
        <v>3373</v>
      </c>
      <c r="E38" s="104">
        <v>112</v>
      </c>
      <c r="F38" s="323">
        <v>0.16071428600000001</v>
      </c>
      <c r="G38" s="105">
        <v>0</v>
      </c>
      <c r="H38" s="106">
        <v>0</v>
      </c>
      <c r="I38" s="107">
        <f t="shared" si="0"/>
        <v>0</v>
      </c>
      <c r="J38" s="112">
        <v>0</v>
      </c>
      <c r="K38" s="113">
        <v>0</v>
      </c>
      <c r="L38" s="107">
        <f t="shared" si="1"/>
        <v>0</v>
      </c>
      <c r="M38" s="108">
        <v>856</v>
      </c>
      <c r="N38" s="109">
        <v>25</v>
      </c>
      <c r="O38" s="110">
        <f t="shared" si="2"/>
        <v>0.25378001778831899</v>
      </c>
      <c r="P38" s="108">
        <v>2517</v>
      </c>
      <c r="Q38" s="109">
        <v>87</v>
      </c>
      <c r="R38" s="107">
        <f t="shared" si="3"/>
        <v>0.74621998221168095</v>
      </c>
      <c r="S38" s="108">
        <v>2355</v>
      </c>
      <c r="T38" s="109">
        <v>78</v>
      </c>
      <c r="U38" s="107">
        <f t="shared" si="4"/>
        <v>0.69819152090127479</v>
      </c>
      <c r="W38" s="590"/>
      <c r="X38" s="25"/>
      <c r="Y38" s="25"/>
      <c r="Z38" s="25"/>
    </row>
    <row r="39" spans="1:26" x14ac:dyDescent="0.2">
      <c r="A39" s="10" t="s">
        <v>85</v>
      </c>
      <c r="B39" s="10" t="s">
        <v>86</v>
      </c>
      <c r="C39" s="10" t="s">
        <v>179</v>
      </c>
      <c r="D39" s="103">
        <v>2803</v>
      </c>
      <c r="E39" s="104">
        <v>83</v>
      </c>
      <c r="F39" s="111">
        <v>0</v>
      </c>
      <c r="G39" s="105">
        <v>0</v>
      </c>
      <c r="H39" s="106">
        <v>0</v>
      </c>
      <c r="I39" s="107">
        <f t="shared" si="0"/>
        <v>0</v>
      </c>
      <c r="J39" s="112">
        <v>0</v>
      </c>
      <c r="K39" s="113">
        <v>0</v>
      </c>
      <c r="L39" s="107">
        <f t="shared" si="1"/>
        <v>0</v>
      </c>
      <c r="M39" s="108">
        <v>837</v>
      </c>
      <c r="N39" s="109">
        <v>24</v>
      </c>
      <c r="O39" s="110">
        <f t="shared" si="2"/>
        <v>0.2986086336068498</v>
      </c>
      <c r="P39" s="108">
        <v>1966</v>
      </c>
      <c r="Q39" s="109">
        <v>59</v>
      </c>
      <c r="R39" s="107">
        <f t="shared" si="3"/>
        <v>0.70139136639315025</v>
      </c>
      <c r="S39" s="108">
        <v>1795</v>
      </c>
      <c r="T39" s="109">
        <v>51</v>
      </c>
      <c r="U39" s="107">
        <f t="shared" si="4"/>
        <v>0.64038530146271855</v>
      </c>
      <c r="W39" s="590"/>
      <c r="X39" s="25"/>
      <c r="Y39" s="25"/>
      <c r="Z39" s="25"/>
    </row>
    <row r="40" spans="1:26" x14ac:dyDescent="0.2">
      <c r="A40" s="10" t="s">
        <v>85</v>
      </c>
      <c r="B40" s="10" t="s">
        <v>87</v>
      </c>
      <c r="C40" s="10" t="s">
        <v>88</v>
      </c>
      <c r="D40" s="103">
        <v>28830</v>
      </c>
      <c r="E40" s="104">
        <v>985</v>
      </c>
      <c r="F40" s="323">
        <v>0.11472081200000001</v>
      </c>
      <c r="G40" s="105">
        <v>0</v>
      </c>
      <c r="H40" s="106">
        <v>0</v>
      </c>
      <c r="I40" s="107">
        <f t="shared" si="0"/>
        <v>0</v>
      </c>
      <c r="J40" s="112">
        <v>0</v>
      </c>
      <c r="K40" s="113">
        <v>0</v>
      </c>
      <c r="L40" s="107">
        <f t="shared" si="1"/>
        <v>0</v>
      </c>
      <c r="M40" s="108">
        <v>11242</v>
      </c>
      <c r="N40" s="109">
        <v>350</v>
      </c>
      <c r="O40" s="110">
        <f t="shared" si="2"/>
        <v>0.38994103364550814</v>
      </c>
      <c r="P40" s="108">
        <v>17588</v>
      </c>
      <c r="Q40" s="109">
        <v>636</v>
      </c>
      <c r="R40" s="107">
        <f t="shared" si="3"/>
        <v>0.61005896635449186</v>
      </c>
      <c r="S40" s="108">
        <v>14444</v>
      </c>
      <c r="T40" s="109">
        <v>512</v>
      </c>
      <c r="U40" s="107">
        <f t="shared" si="4"/>
        <v>0.50100589663544914</v>
      </c>
      <c r="W40" s="590"/>
      <c r="X40" s="25"/>
      <c r="Y40" s="25"/>
      <c r="Z40" s="25"/>
    </row>
    <row r="41" spans="1:26" x14ac:dyDescent="0.2">
      <c r="A41" s="10" t="s">
        <v>85</v>
      </c>
      <c r="B41" s="10" t="s">
        <v>94</v>
      </c>
      <c r="C41" s="10" t="s">
        <v>180</v>
      </c>
      <c r="D41" s="103">
        <v>3603</v>
      </c>
      <c r="E41" s="104">
        <v>123</v>
      </c>
      <c r="F41" s="111">
        <v>2.4390243999999998E-2</v>
      </c>
      <c r="G41" s="105">
        <v>0</v>
      </c>
      <c r="H41" s="106">
        <v>0</v>
      </c>
      <c r="I41" s="107">
        <f t="shared" si="0"/>
        <v>0</v>
      </c>
      <c r="J41" s="112">
        <v>0</v>
      </c>
      <c r="K41" s="113">
        <v>0</v>
      </c>
      <c r="L41" s="107">
        <f t="shared" si="1"/>
        <v>0</v>
      </c>
      <c r="M41" s="108">
        <v>372</v>
      </c>
      <c r="N41" s="109">
        <v>16</v>
      </c>
      <c r="O41" s="110">
        <f t="shared" si="2"/>
        <v>0.10324729392173189</v>
      </c>
      <c r="P41" s="108">
        <v>3231</v>
      </c>
      <c r="Q41" s="109">
        <v>107</v>
      </c>
      <c r="R41" s="107">
        <f t="shared" si="3"/>
        <v>0.89675270607826807</v>
      </c>
      <c r="S41" s="108">
        <v>2688</v>
      </c>
      <c r="T41" s="109">
        <v>89</v>
      </c>
      <c r="U41" s="107">
        <f t="shared" si="4"/>
        <v>0.74604496253122399</v>
      </c>
      <c r="W41" s="590"/>
      <c r="X41" s="25"/>
      <c r="Y41" s="25"/>
      <c r="Z41" s="25"/>
    </row>
    <row r="42" spans="1:26" x14ac:dyDescent="0.2">
      <c r="A42" s="10" t="s">
        <v>85</v>
      </c>
      <c r="B42" s="10" t="s">
        <v>98</v>
      </c>
      <c r="C42" s="24" t="s">
        <v>156</v>
      </c>
      <c r="D42" s="103">
        <v>8396</v>
      </c>
      <c r="E42" s="104">
        <v>255</v>
      </c>
      <c r="F42" s="323">
        <v>0.156862745</v>
      </c>
      <c r="G42" s="105">
        <v>0</v>
      </c>
      <c r="H42" s="106">
        <v>0</v>
      </c>
      <c r="I42" s="107">
        <f t="shared" si="0"/>
        <v>0</v>
      </c>
      <c r="J42" s="112">
        <v>0</v>
      </c>
      <c r="K42" s="113">
        <v>0</v>
      </c>
      <c r="L42" s="107">
        <f t="shared" si="1"/>
        <v>0</v>
      </c>
      <c r="M42" s="108">
        <v>2026</v>
      </c>
      <c r="N42" s="109">
        <v>60</v>
      </c>
      <c r="O42" s="110">
        <f t="shared" si="2"/>
        <v>0.24130538351595998</v>
      </c>
      <c r="P42" s="108">
        <v>6370</v>
      </c>
      <c r="Q42" s="109">
        <v>196</v>
      </c>
      <c r="R42" s="107">
        <f t="shared" si="3"/>
        <v>0.75869461648404002</v>
      </c>
      <c r="S42" s="108">
        <v>5059</v>
      </c>
      <c r="T42" s="109">
        <v>158</v>
      </c>
      <c r="U42" s="107">
        <f t="shared" si="4"/>
        <v>0.60254883277751314</v>
      </c>
      <c r="W42" s="590"/>
      <c r="X42" s="25"/>
      <c r="Y42" s="25"/>
      <c r="Z42" s="25"/>
    </row>
    <row r="43" spans="1:26" x14ac:dyDescent="0.2">
      <c r="A43" s="10" t="s">
        <v>85</v>
      </c>
      <c r="B43" s="10" t="s">
        <v>102</v>
      </c>
      <c r="C43" s="10" t="s">
        <v>181</v>
      </c>
      <c r="D43" s="103">
        <v>31691</v>
      </c>
      <c r="E43" s="104">
        <v>788</v>
      </c>
      <c r="F43" s="111">
        <v>7.1065989999999996E-2</v>
      </c>
      <c r="G43" s="105">
        <v>0</v>
      </c>
      <c r="H43" s="106">
        <v>0</v>
      </c>
      <c r="I43" s="107">
        <f t="shared" si="0"/>
        <v>0</v>
      </c>
      <c r="J43" s="112">
        <v>0</v>
      </c>
      <c r="K43" s="113">
        <v>0</v>
      </c>
      <c r="L43" s="107">
        <f t="shared" si="1"/>
        <v>0</v>
      </c>
      <c r="M43" s="108">
        <v>10451</v>
      </c>
      <c r="N43" s="109">
        <v>277</v>
      </c>
      <c r="O43" s="110">
        <f t="shared" si="2"/>
        <v>0.32977817045848978</v>
      </c>
      <c r="P43" s="108">
        <v>21240</v>
      </c>
      <c r="Q43" s="109">
        <v>511</v>
      </c>
      <c r="R43" s="107">
        <f t="shared" si="3"/>
        <v>0.67022182954151022</v>
      </c>
      <c r="S43" s="108">
        <v>17261</v>
      </c>
      <c r="T43" s="109">
        <v>404</v>
      </c>
      <c r="U43" s="107">
        <f t="shared" si="4"/>
        <v>0.54466567795273102</v>
      </c>
      <c r="W43" s="590"/>
      <c r="X43" s="25"/>
      <c r="Y43" s="25"/>
      <c r="Z43" s="25"/>
    </row>
    <row r="44" spans="1:26" ht="13.5" thickBot="1" x14ac:dyDescent="0.25">
      <c r="A44" s="28" t="s">
        <v>85</v>
      </c>
      <c r="B44" s="28" t="s">
        <v>107</v>
      </c>
      <c r="C44" s="28" t="s">
        <v>108</v>
      </c>
      <c r="D44" s="119">
        <v>82968</v>
      </c>
      <c r="E44" s="120">
        <v>3140</v>
      </c>
      <c r="F44" s="121">
        <v>6.2738853999999997E-2</v>
      </c>
      <c r="G44" s="142">
        <v>486</v>
      </c>
      <c r="H44" s="143">
        <v>23</v>
      </c>
      <c r="I44" s="129">
        <f t="shared" si="0"/>
        <v>5.8576800694243565E-3</v>
      </c>
      <c r="J44" s="127">
        <v>1013</v>
      </c>
      <c r="K44" s="128">
        <v>117</v>
      </c>
      <c r="L44" s="129">
        <f t="shared" si="1"/>
        <v>1.2209526564458586E-2</v>
      </c>
      <c r="M44" s="127">
        <v>30552</v>
      </c>
      <c r="N44" s="128">
        <v>1242</v>
      </c>
      <c r="O44" s="129">
        <f t="shared" si="2"/>
        <v>0.36823835695689905</v>
      </c>
      <c r="P44" s="127">
        <v>50917</v>
      </c>
      <c r="Q44" s="128">
        <v>1764</v>
      </c>
      <c r="R44" s="124">
        <f t="shared" si="3"/>
        <v>0.61369443640921806</v>
      </c>
      <c r="S44" s="127">
        <v>41497</v>
      </c>
      <c r="T44" s="128">
        <v>1430</v>
      </c>
      <c r="U44" s="124">
        <f t="shared" si="4"/>
        <v>0.50015668691543724</v>
      </c>
      <c r="W44" s="590"/>
      <c r="X44" s="25"/>
      <c r="Y44" s="25"/>
      <c r="Z44" s="25"/>
    </row>
    <row r="45" spans="1:26" ht="13.5" thickTop="1" x14ac:dyDescent="0.2">
      <c r="A45" s="716" t="s">
        <v>143</v>
      </c>
      <c r="B45" s="717"/>
      <c r="C45" s="718"/>
      <c r="D45" s="75">
        <v>167311</v>
      </c>
      <c r="E45" s="130">
        <v>5553</v>
      </c>
      <c r="F45" s="131">
        <v>7.9236448766432557E-2</v>
      </c>
      <c r="G45" s="80">
        <v>486</v>
      </c>
      <c r="H45" s="132">
        <v>23</v>
      </c>
      <c r="I45" s="83">
        <f t="shared" si="0"/>
        <v>2.90477015856698E-3</v>
      </c>
      <c r="J45" s="133">
        <v>1013</v>
      </c>
      <c r="K45" s="134">
        <v>117</v>
      </c>
      <c r="L45" s="74">
        <f t="shared" si="1"/>
        <v>6.0545929436797343E-3</v>
      </c>
      <c r="M45" s="78">
        <v>57742</v>
      </c>
      <c r="N45" s="135">
        <v>1995</v>
      </c>
      <c r="O45" s="74">
        <f t="shared" si="2"/>
        <v>0.34511777468307525</v>
      </c>
      <c r="P45" s="78">
        <v>108070</v>
      </c>
      <c r="Q45" s="135">
        <v>3428</v>
      </c>
      <c r="R45" s="83">
        <f t="shared" si="3"/>
        <v>0.6459228622146781</v>
      </c>
      <c r="S45" s="78">
        <v>88618</v>
      </c>
      <c r="T45" s="135">
        <v>2776</v>
      </c>
      <c r="U45" s="83">
        <f t="shared" si="4"/>
        <v>0.5296603331520342</v>
      </c>
      <c r="X45" s="25"/>
      <c r="Y45" s="25"/>
      <c r="Z45" s="25"/>
    </row>
    <row r="46" spans="1:26" x14ac:dyDescent="0.2">
      <c r="A46" s="10" t="s">
        <v>53</v>
      </c>
      <c r="B46" s="10" t="s">
        <v>51</v>
      </c>
      <c r="C46" s="10" t="s">
        <v>52</v>
      </c>
      <c r="D46" s="103">
        <v>8996</v>
      </c>
      <c r="E46" s="104">
        <v>350</v>
      </c>
      <c r="F46" s="111">
        <v>3.4285714000000002E-2</v>
      </c>
      <c r="G46" s="105">
        <v>0</v>
      </c>
      <c r="H46" s="106">
        <v>0</v>
      </c>
      <c r="I46" s="107">
        <f t="shared" si="0"/>
        <v>0</v>
      </c>
      <c r="J46" s="112">
        <v>0</v>
      </c>
      <c r="K46" s="113">
        <v>0</v>
      </c>
      <c r="L46" s="107">
        <f t="shared" si="1"/>
        <v>0</v>
      </c>
      <c r="M46" s="108">
        <v>1308</v>
      </c>
      <c r="N46" s="109">
        <v>52</v>
      </c>
      <c r="O46" s="110">
        <f t="shared" si="2"/>
        <v>0.14539795464650956</v>
      </c>
      <c r="P46" s="108">
        <v>7688</v>
      </c>
      <c r="Q46" s="109">
        <v>299</v>
      </c>
      <c r="R46" s="107">
        <f t="shared" si="3"/>
        <v>0.85460204535349049</v>
      </c>
      <c r="S46" s="108">
        <v>7026</v>
      </c>
      <c r="T46" s="109">
        <v>267</v>
      </c>
      <c r="U46" s="107">
        <f t="shared" si="4"/>
        <v>0.78101378390395726</v>
      </c>
      <c r="W46" s="590"/>
      <c r="X46" s="25"/>
      <c r="Y46" s="25"/>
      <c r="Z46" s="25"/>
    </row>
    <row r="47" spans="1:26" x14ac:dyDescent="0.2">
      <c r="A47" s="10" t="s">
        <v>53</v>
      </c>
      <c r="B47" s="10" t="s">
        <v>54</v>
      </c>
      <c r="C47" s="10" t="s">
        <v>505</v>
      </c>
      <c r="D47" s="103">
        <v>24438</v>
      </c>
      <c r="E47" s="104">
        <v>696</v>
      </c>
      <c r="F47" s="111">
        <v>6.0344828000000003E-2</v>
      </c>
      <c r="G47" s="105">
        <v>0</v>
      </c>
      <c r="H47" s="106">
        <v>0</v>
      </c>
      <c r="I47" s="107">
        <f t="shared" si="0"/>
        <v>0</v>
      </c>
      <c r="J47" s="112">
        <v>56</v>
      </c>
      <c r="K47" s="113">
        <v>1</v>
      </c>
      <c r="L47" s="107">
        <f t="shared" si="1"/>
        <v>2.2915132171208775E-3</v>
      </c>
      <c r="M47" s="108">
        <v>5693</v>
      </c>
      <c r="N47" s="109">
        <v>160</v>
      </c>
      <c r="O47" s="110">
        <f t="shared" si="2"/>
        <v>0.23295687044766347</v>
      </c>
      <c r="P47" s="108">
        <v>18689</v>
      </c>
      <c r="Q47" s="109">
        <v>537</v>
      </c>
      <c r="R47" s="107">
        <f t="shared" si="3"/>
        <v>0.7647516163352156</v>
      </c>
      <c r="S47" s="108">
        <v>14976</v>
      </c>
      <c r="T47" s="109">
        <v>432</v>
      </c>
      <c r="U47" s="107">
        <f t="shared" si="4"/>
        <v>0.61281610606432602</v>
      </c>
      <c r="W47" s="590"/>
      <c r="X47" s="25"/>
      <c r="Y47" s="25"/>
      <c r="Z47" s="25"/>
    </row>
    <row r="48" spans="1:26" x14ac:dyDescent="0.2">
      <c r="A48" s="10" t="s">
        <v>53</v>
      </c>
      <c r="B48" s="10" t="s">
        <v>56</v>
      </c>
      <c r="C48" s="10" t="s">
        <v>182</v>
      </c>
      <c r="D48" s="103">
        <v>17910</v>
      </c>
      <c r="E48" s="104">
        <v>422</v>
      </c>
      <c r="F48" s="323">
        <v>0.106635071</v>
      </c>
      <c r="G48" s="105">
        <v>0</v>
      </c>
      <c r="H48" s="106">
        <v>0</v>
      </c>
      <c r="I48" s="107">
        <f t="shared" si="0"/>
        <v>0</v>
      </c>
      <c r="J48" s="112">
        <v>0</v>
      </c>
      <c r="K48" s="113">
        <v>0</v>
      </c>
      <c r="L48" s="107">
        <f t="shared" si="1"/>
        <v>0</v>
      </c>
      <c r="M48" s="108">
        <v>3158</v>
      </c>
      <c r="N48" s="109">
        <v>71</v>
      </c>
      <c r="O48" s="110">
        <f t="shared" si="2"/>
        <v>0.17632607481853713</v>
      </c>
      <c r="P48" s="108">
        <v>14752</v>
      </c>
      <c r="Q48" s="109">
        <v>351</v>
      </c>
      <c r="R48" s="107">
        <f t="shared" si="3"/>
        <v>0.82367392518146287</v>
      </c>
      <c r="S48" s="108">
        <v>12689</v>
      </c>
      <c r="T48" s="109">
        <v>310</v>
      </c>
      <c r="U48" s="107">
        <f t="shared" si="4"/>
        <v>0.70848687883863759</v>
      </c>
      <c r="W48" s="590"/>
      <c r="X48" s="25"/>
      <c r="Y48" s="25"/>
      <c r="Z48" s="25"/>
    </row>
    <row r="49" spans="1:26" x14ac:dyDescent="0.2">
      <c r="A49" s="10" t="s">
        <v>53</v>
      </c>
      <c r="B49" s="10" t="s">
        <v>57</v>
      </c>
      <c r="C49" s="10" t="s">
        <v>58</v>
      </c>
      <c r="D49" s="103">
        <v>19135</v>
      </c>
      <c r="E49" s="104">
        <v>484</v>
      </c>
      <c r="F49" s="111">
        <v>2.4793388E-2</v>
      </c>
      <c r="G49" s="105">
        <v>0</v>
      </c>
      <c r="H49" s="106">
        <v>0</v>
      </c>
      <c r="I49" s="107">
        <f t="shared" si="0"/>
        <v>0</v>
      </c>
      <c r="J49" s="112">
        <v>0</v>
      </c>
      <c r="K49" s="113">
        <v>0</v>
      </c>
      <c r="L49" s="107">
        <f t="shared" si="1"/>
        <v>0</v>
      </c>
      <c r="M49" s="108">
        <v>8517</v>
      </c>
      <c r="N49" s="109">
        <v>202</v>
      </c>
      <c r="O49" s="110">
        <f t="shared" si="2"/>
        <v>0.44510060099294485</v>
      </c>
      <c r="P49" s="108">
        <v>10618</v>
      </c>
      <c r="Q49" s="109">
        <v>283</v>
      </c>
      <c r="R49" s="107">
        <f t="shared" si="3"/>
        <v>0.55489939900705509</v>
      </c>
      <c r="S49" s="108">
        <v>8832</v>
      </c>
      <c r="T49" s="109">
        <v>236</v>
      </c>
      <c r="U49" s="107">
        <f t="shared" si="4"/>
        <v>0.46156258165665009</v>
      </c>
      <c r="W49" s="590"/>
      <c r="X49" s="25"/>
      <c r="Y49" s="25"/>
      <c r="Z49" s="25"/>
    </row>
    <row r="50" spans="1:26" x14ac:dyDescent="0.2">
      <c r="A50" s="10" t="s">
        <v>53</v>
      </c>
      <c r="B50" s="10" t="s">
        <v>61</v>
      </c>
      <c r="C50" s="10" t="s">
        <v>183</v>
      </c>
      <c r="D50" s="103">
        <v>6884</v>
      </c>
      <c r="E50" s="104">
        <v>251</v>
      </c>
      <c r="F50" s="111">
        <v>2.7888446000000001E-2</v>
      </c>
      <c r="G50" s="105">
        <v>0</v>
      </c>
      <c r="H50" s="106">
        <v>0</v>
      </c>
      <c r="I50" s="107">
        <f t="shared" si="0"/>
        <v>0</v>
      </c>
      <c r="J50" s="112">
        <v>0</v>
      </c>
      <c r="K50" s="113">
        <v>0</v>
      </c>
      <c r="L50" s="107">
        <f t="shared" si="1"/>
        <v>0</v>
      </c>
      <c r="M50" s="108">
        <v>1468</v>
      </c>
      <c r="N50" s="109">
        <v>40</v>
      </c>
      <c r="O50" s="110">
        <f t="shared" si="2"/>
        <v>0.21324811156304474</v>
      </c>
      <c r="P50" s="108">
        <v>5416</v>
      </c>
      <c r="Q50" s="109">
        <v>212</v>
      </c>
      <c r="R50" s="107">
        <f t="shared" si="3"/>
        <v>0.7867518884369552</v>
      </c>
      <c r="S50" s="108">
        <v>4762</v>
      </c>
      <c r="T50" s="109">
        <v>187</v>
      </c>
      <c r="U50" s="107">
        <f t="shared" si="4"/>
        <v>0.69174898314933175</v>
      </c>
      <c r="W50" s="590"/>
      <c r="X50" s="25"/>
      <c r="Y50" s="25"/>
      <c r="Z50" s="25"/>
    </row>
    <row r="51" spans="1:26" x14ac:dyDescent="0.2">
      <c r="A51" s="10" t="s">
        <v>53</v>
      </c>
      <c r="B51" s="10" t="s">
        <v>64</v>
      </c>
      <c r="C51" s="10" t="s">
        <v>65</v>
      </c>
      <c r="D51" s="103">
        <v>31803</v>
      </c>
      <c r="E51" s="104">
        <v>1072</v>
      </c>
      <c r="F51" s="111">
        <v>5.4104477999999998E-2</v>
      </c>
      <c r="G51" s="105">
        <v>0</v>
      </c>
      <c r="H51" s="106">
        <v>0</v>
      </c>
      <c r="I51" s="107">
        <f t="shared" si="0"/>
        <v>0</v>
      </c>
      <c r="J51" s="112">
        <v>0</v>
      </c>
      <c r="K51" s="113">
        <v>0</v>
      </c>
      <c r="L51" s="107">
        <f t="shared" si="1"/>
        <v>0</v>
      </c>
      <c r="M51" s="108">
        <v>10465</v>
      </c>
      <c r="N51" s="109">
        <v>405</v>
      </c>
      <c r="O51" s="110">
        <f t="shared" si="2"/>
        <v>0.32905700720057857</v>
      </c>
      <c r="P51" s="108">
        <v>21338</v>
      </c>
      <c r="Q51" s="109">
        <v>670</v>
      </c>
      <c r="R51" s="107">
        <f t="shared" si="3"/>
        <v>0.67094299279942149</v>
      </c>
      <c r="S51" s="108">
        <v>17565</v>
      </c>
      <c r="T51" s="109">
        <v>538</v>
      </c>
      <c r="U51" s="107">
        <f t="shared" si="4"/>
        <v>0.55230638618998207</v>
      </c>
      <c r="W51" s="590"/>
      <c r="X51" s="25"/>
      <c r="Y51" s="25"/>
      <c r="Z51" s="25"/>
    </row>
    <row r="52" spans="1:26" x14ac:dyDescent="0.2">
      <c r="A52" s="10" t="s">
        <v>53</v>
      </c>
      <c r="B52" s="10" t="s">
        <v>66</v>
      </c>
      <c r="C52" s="10" t="s">
        <v>67</v>
      </c>
      <c r="D52" s="103">
        <v>37530</v>
      </c>
      <c r="E52" s="104">
        <v>1690</v>
      </c>
      <c r="F52" s="111">
        <v>5.9171600000000003E-3</v>
      </c>
      <c r="G52" s="105">
        <v>0</v>
      </c>
      <c r="H52" s="106">
        <v>0</v>
      </c>
      <c r="I52" s="107">
        <f t="shared" si="0"/>
        <v>0</v>
      </c>
      <c r="J52" s="108">
        <v>348</v>
      </c>
      <c r="K52" s="109">
        <v>9</v>
      </c>
      <c r="L52" s="110">
        <f t="shared" si="1"/>
        <v>9.2725819344524375E-3</v>
      </c>
      <c r="M52" s="108">
        <v>31913</v>
      </c>
      <c r="N52" s="109">
        <v>1517</v>
      </c>
      <c r="O52" s="110">
        <f t="shared" si="2"/>
        <v>0.85033306687982946</v>
      </c>
      <c r="P52" s="108">
        <v>5269</v>
      </c>
      <c r="Q52" s="109">
        <v>167</v>
      </c>
      <c r="R52" s="107">
        <f t="shared" si="3"/>
        <v>0.14039435118571808</v>
      </c>
      <c r="S52" s="108">
        <v>2777</v>
      </c>
      <c r="T52" s="109">
        <v>77</v>
      </c>
      <c r="U52" s="107">
        <f t="shared" si="4"/>
        <v>7.3994138022915004E-2</v>
      </c>
      <c r="W52" s="590"/>
      <c r="X52" s="25"/>
      <c r="Y52" s="25"/>
      <c r="Z52" s="25"/>
    </row>
    <row r="53" spans="1:26" x14ac:dyDescent="0.2">
      <c r="A53" s="10" t="s">
        <v>53</v>
      </c>
      <c r="B53" s="10" t="s">
        <v>68</v>
      </c>
      <c r="C53" s="10" t="s">
        <v>164</v>
      </c>
      <c r="D53" s="103">
        <v>19846</v>
      </c>
      <c r="E53" s="104">
        <v>496</v>
      </c>
      <c r="F53" s="118">
        <v>0</v>
      </c>
      <c r="G53" s="105">
        <v>0</v>
      </c>
      <c r="H53" s="106">
        <v>0</v>
      </c>
      <c r="I53" s="107">
        <f t="shared" si="0"/>
        <v>0</v>
      </c>
      <c r="J53" s="108">
        <v>2510</v>
      </c>
      <c r="K53" s="109">
        <v>78</v>
      </c>
      <c r="L53" s="110">
        <f t="shared" si="1"/>
        <v>0.12647384863448555</v>
      </c>
      <c r="M53" s="108">
        <v>17329</v>
      </c>
      <c r="N53" s="109">
        <v>431</v>
      </c>
      <c r="O53" s="110">
        <f t="shared" si="2"/>
        <v>0.87317343545298798</v>
      </c>
      <c r="P53" s="112">
        <v>7</v>
      </c>
      <c r="Q53" s="113">
        <v>1</v>
      </c>
      <c r="R53" s="107">
        <f t="shared" si="3"/>
        <v>3.5271591252645368E-4</v>
      </c>
      <c r="S53" s="112">
        <v>0</v>
      </c>
      <c r="T53" s="113">
        <v>0</v>
      </c>
      <c r="U53" s="107">
        <f t="shared" si="4"/>
        <v>0</v>
      </c>
      <c r="W53" s="590"/>
      <c r="X53" s="25"/>
      <c r="Y53" s="25"/>
      <c r="Z53" s="25"/>
    </row>
    <row r="54" spans="1:26" x14ac:dyDescent="0.2">
      <c r="A54" s="10" t="s">
        <v>53</v>
      </c>
      <c r="B54" s="10" t="s">
        <v>69</v>
      </c>
      <c r="C54" s="10" t="s">
        <v>184</v>
      </c>
      <c r="D54" s="103">
        <v>8515</v>
      </c>
      <c r="E54" s="104">
        <v>238</v>
      </c>
      <c r="F54" s="111">
        <v>8.4033609999999998E-3</v>
      </c>
      <c r="G54" s="105">
        <v>0</v>
      </c>
      <c r="H54" s="106">
        <v>0</v>
      </c>
      <c r="I54" s="107">
        <f t="shared" si="0"/>
        <v>0</v>
      </c>
      <c r="J54" s="112">
        <v>0</v>
      </c>
      <c r="K54" s="113">
        <v>0</v>
      </c>
      <c r="L54" s="107">
        <f t="shared" si="1"/>
        <v>0</v>
      </c>
      <c r="M54" s="108">
        <v>1199</v>
      </c>
      <c r="N54" s="109">
        <v>33</v>
      </c>
      <c r="O54" s="110">
        <f t="shared" si="2"/>
        <v>0.14081033470346446</v>
      </c>
      <c r="P54" s="108">
        <v>7316</v>
      </c>
      <c r="Q54" s="109">
        <v>205</v>
      </c>
      <c r="R54" s="107">
        <f t="shared" si="3"/>
        <v>0.85918966529653551</v>
      </c>
      <c r="S54" s="108">
        <v>6420</v>
      </c>
      <c r="T54" s="109">
        <v>173</v>
      </c>
      <c r="U54" s="107">
        <f t="shared" si="4"/>
        <v>0.75396359365825016</v>
      </c>
      <c r="W54" s="590"/>
      <c r="X54" s="25"/>
      <c r="Y54" s="25"/>
      <c r="Z54" s="25"/>
    </row>
    <row r="55" spans="1:26" x14ac:dyDescent="0.2">
      <c r="A55" s="10" t="s">
        <v>53</v>
      </c>
      <c r="B55" s="10" t="s">
        <v>70</v>
      </c>
      <c r="C55" s="10" t="s">
        <v>185</v>
      </c>
      <c r="D55" s="103">
        <v>7444</v>
      </c>
      <c r="E55" s="104">
        <v>186</v>
      </c>
      <c r="F55" s="111">
        <v>6.9892472999999997E-2</v>
      </c>
      <c r="G55" s="105">
        <v>0</v>
      </c>
      <c r="H55" s="106">
        <v>0</v>
      </c>
      <c r="I55" s="107">
        <f t="shared" si="0"/>
        <v>0</v>
      </c>
      <c r="J55" s="112">
        <v>0</v>
      </c>
      <c r="K55" s="113">
        <v>0</v>
      </c>
      <c r="L55" s="107">
        <f t="shared" si="1"/>
        <v>0</v>
      </c>
      <c r="M55" s="108">
        <v>2804</v>
      </c>
      <c r="N55" s="109">
        <v>35</v>
      </c>
      <c r="O55" s="110">
        <f t="shared" si="2"/>
        <v>0.37667920472864053</v>
      </c>
      <c r="P55" s="108">
        <v>4640</v>
      </c>
      <c r="Q55" s="109">
        <v>151</v>
      </c>
      <c r="R55" s="107">
        <f t="shared" si="3"/>
        <v>0.62332079527135953</v>
      </c>
      <c r="S55" s="108">
        <v>3906</v>
      </c>
      <c r="T55" s="109">
        <v>129</v>
      </c>
      <c r="U55" s="107">
        <f t="shared" si="4"/>
        <v>0.5247178936055884</v>
      </c>
      <c r="W55" s="590"/>
      <c r="X55" s="25"/>
      <c r="Y55" s="25"/>
      <c r="Z55" s="25"/>
    </row>
    <row r="56" spans="1:26" x14ac:dyDescent="0.2">
      <c r="A56" s="10" t="s">
        <v>53</v>
      </c>
      <c r="B56" s="10" t="s">
        <v>71</v>
      </c>
      <c r="C56" s="10" t="s">
        <v>186</v>
      </c>
      <c r="D56" s="103">
        <v>10932</v>
      </c>
      <c r="E56" s="104">
        <v>207</v>
      </c>
      <c r="F56" s="111">
        <v>6.7632849999999994E-2</v>
      </c>
      <c r="G56" s="105">
        <v>0</v>
      </c>
      <c r="H56" s="106">
        <v>0</v>
      </c>
      <c r="I56" s="107">
        <f t="shared" si="0"/>
        <v>0</v>
      </c>
      <c r="J56" s="112">
        <v>0</v>
      </c>
      <c r="K56" s="113">
        <v>0</v>
      </c>
      <c r="L56" s="107">
        <f t="shared" si="1"/>
        <v>0</v>
      </c>
      <c r="M56" s="108">
        <v>3462</v>
      </c>
      <c r="N56" s="109">
        <v>40</v>
      </c>
      <c r="O56" s="110">
        <f t="shared" si="2"/>
        <v>0.31668496158068055</v>
      </c>
      <c r="P56" s="108">
        <v>7470</v>
      </c>
      <c r="Q56" s="109">
        <v>167</v>
      </c>
      <c r="R56" s="107">
        <f t="shared" si="3"/>
        <v>0.6833150384193194</v>
      </c>
      <c r="S56" s="108">
        <v>6812</v>
      </c>
      <c r="T56" s="109">
        <v>149</v>
      </c>
      <c r="U56" s="107">
        <f t="shared" si="4"/>
        <v>0.6231247713135748</v>
      </c>
      <c r="W56" s="590"/>
      <c r="X56" s="25"/>
      <c r="Y56" s="25"/>
      <c r="Z56" s="25"/>
    </row>
    <row r="57" spans="1:26" x14ac:dyDescent="0.2">
      <c r="A57" s="10" t="s">
        <v>53</v>
      </c>
      <c r="B57" s="10" t="s">
        <v>72</v>
      </c>
      <c r="C57" s="10" t="s">
        <v>187</v>
      </c>
      <c r="D57" s="103">
        <v>16049</v>
      </c>
      <c r="E57" s="104">
        <v>396</v>
      </c>
      <c r="F57" s="111">
        <v>5.3030303000000001E-2</v>
      </c>
      <c r="G57" s="105">
        <v>0</v>
      </c>
      <c r="H57" s="106">
        <v>0</v>
      </c>
      <c r="I57" s="107">
        <f t="shared" si="0"/>
        <v>0</v>
      </c>
      <c r="J57" s="112">
        <v>0</v>
      </c>
      <c r="K57" s="113">
        <v>0</v>
      </c>
      <c r="L57" s="107">
        <f t="shared" si="1"/>
        <v>0</v>
      </c>
      <c r="M57" s="108">
        <v>4760</v>
      </c>
      <c r="N57" s="109">
        <v>92</v>
      </c>
      <c r="O57" s="110">
        <f t="shared" si="2"/>
        <v>0.29659168795563584</v>
      </c>
      <c r="P57" s="108">
        <v>11289</v>
      </c>
      <c r="Q57" s="109">
        <v>304</v>
      </c>
      <c r="R57" s="107">
        <f t="shared" si="3"/>
        <v>0.70340831204436416</v>
      </c>
      <c r="S57" s="108">
        <v>9478</v>
      </c>
      <c r="T57" s="109">
        <v>254</v>
      </c>
      <c r="U57" s="107">
        <f t="shared" si="4"/>
        <v>0.59056639042931025</v>
      </c>
      <c r="W57" s="590"/>
      <c r="X57" s="25"/>
      <c r="Y57" s="25"/>
      <c r="Z57" s="25"/>
    </row>
    <row r="58" spans="1:26" x14ac:dyDescent="0.2">
      <c r="A58" s="10" t="s">
        <v>53</v>
      </c>
      <c r="B58" s="10" t="s">
        <v>73</v>
      </c>
      <c r="C58" s="10" t="s">
        <v>188</v>
      </c>
      <c r="D58" s="103">
        <v>67409</v>
      </c>
      <c r="E58" s="104">
        <v>2690</v>
      </c>
      <c r="F58" s="111">
        <v>1.8587359999999999E-3</v>
      </c>
      <c r="G58" s="105">
        <v>0</v>
      </c>
      <c r="H58" s="106">
        <v>0</v>
      </c>
      <c r="I58" s="107">
        <f t="shared" si="0"/>
        <v>0</v>
      </c>
      <c r="J58" s="108">
        <v>78</v>
      </c>
      <c r="K58" s="109">
        <v>8</v>
      </c>
      <c r="L58" s="110">
        <f t="shared" si="1"/>
        <v>1.1571155186992834E-3</v>
      </c>
      <c r="M58" s="108">
        <v>59786</v>
      </c>
      <c r="N58" s="109">
        <v>2424</v>
      </c>
      <c r="O58" s="110">
        <f t="shared" si="2"/>
        <v>0.88691421026865846</v>
      </c>
      <c r="P58" s="108">
        <v>7545</v>
      </c>
      <c r="Q58" s="109">
        <v>265</v>
      </c>
      <c r="R58" s="107">
        <f t="shared" si="3"/>
        <v>0.11192867421264223</v>
      </c>
      <c r="S58" s="108">
        <v>3112</v>
      </c>
      <c r="T58" s="109">
        <v>109</v>
      </c>
      <c r="U58" s="107">
        <f t="shared" si="4"/>
        <v>4.6165942233232948E-2</v>
      </c>
      <c r="W58" s="590"/>
      <c r="X58" s="25"/>
      <c r="Y58" s="25"/>
      <c r="Z58" s="25"/>
    </row>
    <row r="59" spans="1:26" x14ac:dyDescent="0.2">
      <c r="A59" s="10" t="s">
        <v>53</v>
      </c>
      <c r="B59" s="10" t="s">
        <v>74</v>
      </c>
      <c r="C59" s="10" t="s">
        <v>75</v>
      </c>
      <c r="D59" s="103">
        <v>9671</v>
      </c>
      <c r="E59" s="104">
        <v>105</v>
      </c>
      <c r="F59" s="118">
        <v>0</v>
      </c>
      <c r="G59" s="105">
        <v>0</v>
      </c>
      <c r="H59" s="106">
        <v>0</v>
      </c>
      <c r="I59" s="107">
        <f t="shared" si="0"/>
        <v>0</v>
      </c>
      <c r="J59" s="112">
        <v>0</v>
      </c>
      <c r="K59" s="113">
        <v>0</v>
      </c>
      <c r="L59" s="107">
        <f t="shared" si="1"/>
        <v>0</v>
      </c>
      <c r="M59" s="108">
        <v>9671</v>
      </c>
      <c r="N59" s="109">
        <v>105</v>
      </c>
      <c r="O59" s="110">
        <f t="shared" si="2"/>
        <v>1</v>
      </c>
      <c r="P59" s="112">
        <v>0</v>
      </c>
      <c r="Q59" s="113">
        <v>0</v>
      </c>
      <c r="R59" s="107">
        <f t="shared" si="3"/>
        <v>0</v>
      </c>
      <c r="S59" s="112">
        <v>0</v>
      </c>
      <c r="T59" s="113">
        <v>0</v>
      </c>
      <c r="U59" s="107">
        <f t="shared" si="4"/>
        <v>0</v>
      </c>
      <c r="W59" s="590"/>
      <c r="X59" s="25"/>
      <c r="Y59" s="25"/>
      <c r="Z59" s="25"/>
    </row>
    <row r="60" spans="1:26" x14ac:dyDescent="0.2">
      <c r="A60" s="10" t="s">
        <v>53</v>
      </c>
      <c r="B60" s="10" t="s">
        <v>77</v>
      </c>
      <c r="C60" s="10" t="s">
        <v>364</v>
      </c>
      <c r="D60" s="103">
        <v>49411</v>
      </c>
      <c r="E60" s="104">
        <v>1137</v>
      </c>
      <c r="F60" s="111">
        <v>3.6059806999999999E-2</v>
      </c>
      <c r="G60" s="105">
        <v>0</v>
      </c>
      <c r="H60" s="106">
        <v>0</v>
      </c>
      <c r="I60" s="107">
        <f t="shared" si="0"/>
        <v>0</v>
      </c>
      <c r="J60" s="112">
        <v>0</v>
      </c>
      <c r="K60" s="113">
        <v>0</v>
      </c>
      <c r="L60" s="107">
        <f t="shared" si="1"/>
        <v>0</v>
      </c>
      <c r="M60" s="108">
        <v>7367</v>
      </c>
      <c r="N60" s="109">
        <v>175</v>
      </c>
      <c r="O60" s="110">
        <f t="shared" si="2"/>
        <v>0.14909635506263788</v>
      </c>
      <c r="P60" s="108">
        <v>42044</v>
      </c>
      <c r="Q60" s="109">
        <v>970</v>
      </c>
      <c r="R60" s="107">
        <f t="shared" si="3"/>
        <v>0.85090364493736215</v>
      </c>
      <c r="S60" s="108">
        <v>35030</v>
      </c>
      <c r="T60" s="109">
        <v>826</v>
      </c>
      <c r="U60" s="107">
        <f t="shared" si="4"/>
        <v>0.70895144805812471</v>
      </c>
      <c r="W60" s="590"/>
      <c r="X60" s="25"/>
      <c r="Y60" s="25"/>
      <c r="Z60" s="25"/>
    </row>
    <row r="61" spans="1:26" x14ac:dyDescent="0.2">
      <c r="A61" s="10" t="s">
        <v>53</v>
      </c>
      <c r="B61" s="10" t="s">
        <v>78</v>
      </c>
      <c r="C61" s="10" t="s">
        <v>189</v>
      </c>
      <c r="D61" s="103">
        <v>44317</v>
      </c>
      <c r="E61" s="104">
        <v>1890</v>
      </c>
      <c r="F61" s="111">
        <v>1.6931216999999998E-2</v>
      </c>
      <c r="G61" s="116">
        <v>1114</v>
      </c>
      <c r="H61" s="117">
        <v>125</v>
      </c>
      <c r="I61" s="110">
        <f t="shared" si="0"/>
        <v>2.5137080578559019E-2</v>
      </c>
      <c r="J61" s="108">
        <v>3774</v>
      </c>
      <c r="K61" s="109">
        <v>383</v>
      </c>
      <c r="L61" s="110">
        <f t="shared" si="1"/>
        <v>8.5159193988762774E-2</v>
      </c>
      <c r="M61" s="108">
        <v>17223</v>
      </c>
      <c r="N61" s="109">
        <v>884</v>
      </c>
      <c r="O61" s="110">
        <f t="shared" si="2"/>
        <v>0.38863190197892455</v>
      </c>
      <c r="P61" s="108">
        <v>22206</v>
      </c>
      <c r="Q61" s="109">
        <v>512</v>
      </c>
      <c r="R61" s="107">
        <f t="shared" si="3"/>
        <v>0.50107182345375367</v>
      </c>
      <c r="S61" s="108">
        <v>18001</v>
      </c>
      <c r="T61" s="109">
        <v>407</v>
      </c>
      <c r="U61" s="107">
        <f t="shared" si="4"/>
        <v>0.40618724191619471</v>
      </c>
      <c r="W61" s="590"/>
      <c r="X61" s="25"/>
      <c r="Y61" s="25"/>
      <c r="Z61" s="25"/>
    </row>
    <row r="62" spans="1:26" x14ac:dyDescent="0.2">
      <c r="A62" s="10" t="s">
        <v>53</v>
      </c>
      <c r="B62" s="10" t="s">
        <v>79</v>
      </c>
      <c r="C62" s="10" t="s">
        <v>199</v>
      </c>
      <c r="D62" s="103">
        <v>7629</v>
      </c>
      <c r="E62" s="104">
        <v>96</v>
      </c>
      <c r="F62" s="118">
        <v>1.0416666999999999E-2</v>
      </c>
      <c r="G62" s="116">
        <v>1743</v>
      </c>
      <c r="H62" s="117">
        <v>12</v>
      </c>
      <c r="I62" s="110">
        <f t="shared" si="0"/>
        <v>0.22847031065670467</v>
      </c>
      <c r="J62" s="108">
        <v>5669</v>
      </c>
      <c r="K62" s="109">
        <v>82</v>
      </c>
      <c r="L62" s="110">
        <f t="shared" si="1"/>
        <v>0.74308559444225974</v>
      </c>
      <c r="M62" s="112">
        <v>217</v>
      </c>
      <c r="N62" s="113">
        <v>3</v>
      </c>
      <c r="O62" s="107">
        <f t="shared" si="2"/>
        <v>2.8444094901035524E-2</v>
      </c>
      <c r="P62" s="112">
        <v>0</v>
      </c>
      <c r="Q62" s="113">
        <v>0</v>
      </c>
      <c r="R62" s="107">
        <f t="shared" si="3"/>
        <v>0</v>
      </c>
      <c r="S62" s="112">
        <v>0</v>
      </c>
      <c r="T62" s="113">
        <v>0</v>
      </c>
      <c r="U62" s="107">
        <f t="shared" si="4"/>
        <v>0</v>
      </c>
      <c r="W62" s="590"/>
      <c r="X62" s="25"/>
      <c r="Y62" s="25"/>
      <c r="Z62" s="25"/>
    </row>
    <row r="63" spans="1:26" x14ac:dyDescent="0.2">
      <c r="A63" s="10" t="s">
        <v>53</v>
      </c>
      <c r="B63" s="10" t="s">
        <v>80</v>
      </c>
      <c r="C63" s="10" t="s">
        <v>190</v>
      </c>
      <c r="D63" s="103">
        <v>7702</v>
      </c>
      <c r="E63" s="104">
        <v>277</v>
      </c>
      <c r="F63" s="118">
        <v>0</v>
      </c>
      <c r="G63" s="105">
        <v>0</v>
      </c>
      <c r="H63" s="106">
        <v>0</v>
      </c>
      <c r="I63" s="107">
        <f t="shared" si="0"/>
        <v>0</v>
      </c>
      <c r="J63" s="112">
        <v>0</v>
      </c>
      <c r="K63" s="113">
        <v>0</v>
      </c>
      <c r="L63" s="107">
        <f t="shared" si="1"/>
        <v>0</v>
      </c>
      <c r="M63" s="108">
        <v>7702</v>
      </c>
      <c r="N63" s="109">
        <v>277</v>
      </c>
      <c r="O63" s="110">
        <f t="shared" si="2"/>
        <v>1</v>
      </c>
      <c r="P63" s="112">
        <v>0</v>
      </c>
      <c r="Q63" s="113">
        <v>0</v>
      </c>
      <c r="R63" s="107">
        <f t="shared" si="3"/>
        <v>0</v>
      </c>
      <c r="S63" s="112">
        <v>0</v>
      </c>
      <c r="T63" s="113">
        <v>0</v>
      </c>
      <c r="U63" s="107">
        <f t="shared" si="4"/>
        <v>0</v>
      </c>
      <c r="W63" s="590"/>
      <c r="X63" s="25"/>
      <c r="Y63" s="25"/>
      <c r="Z63" s="25"/>
    </row>
    <row r="64" spans="1:26" x14ac:dyDescent="0.2">
      <c r="A64" s="10" t="s">
        <v>53</v>
      </c>
      <c r="B64" s="10" t="s">
        <v>82</v>
      </c>
      <c r="C64" s="10" t="s">
        <v>83</v>
      </c>
      <c r="D64" s="103">
        <v>12817</v>
      </c>
      <c r="E64" s="104">
        <v>269</v>
      </c>
      <c r="F64" s="118">
        <v>0</v>
      </c>
      <c r="G64" s="105">
        <v>0</v>
      </c>
      <c r="H64" s="106">
        <v>0</v>
      </c>
      <c r="I64" s="107">
        <f t="shared" si="0"/>
        <v>0</v>
      </c>
      <c r="J64" s="112">
        <v>0</v>
      </c>
      <c r="K64" s="113">
        <v>0</v>
      </c>
      <c r="L64" s="107">
        <f t="shared" si="1"/>
        <v>0</v>
      </c>
      <c r="M64" s="108">
        <v>12817</v>
      </c>
      <c r="N64" s="109">
        <v>269</v>
      </c>
      <c r="O64" s="110">
        <f t="shared" si="2"/>
        <v>1</v>
      </c>
      <c r="P64" s="112">
        <v>0</v>
      </c>
      <c r="Q64" s="113">
        <v>0</v>
      </c>
      <c r="R64" s="107">
        <f t="shared" si="3"/>
        <v>0</v>
      </c>
      <c r="S64" s="112">
        <v>0</v>
      </c>
      <c r="T64" s="113">
        <v>0</v>
      </c>
      <c r="U64" s="107">
        <f t="shared" si="4"/>
        <v>0</v>
      </c>
      <c r="W64" s="590"/>
      <c r="X64" s="25"/>
      <c r="Y64" s="25"/>
      <c r="Z64" s="25"/>
    </row>
    <row r="65" spans="1:26" ht="13.5" thickBot="1" x14ac:dyDescent="0.25">
      <c r="A65" s="10" t="s">
        <v>53</v>
      </c>
      <c r="B65" s="10" t="s">
        <v>200</v>
      </c>
      <c r="C65" s="24" t="s">
        <v>201</v>
      </c>
      <c r="D65" s="119">
        <v>21546</v>
      </c>
      <c r="E65" s="120">
        <v>655</v>
      </c>
      <c r="F65" s="144">
        <v>1.2213740000000001E-2</v>
      </c>
      <c r="G65" s="122">
        <v>0</v>
      </c>
      <c r="H65" s="123">
        <v>0</v>
      </c>
      <c r="I65" s="124">
        <f t="shared" si="0"/>
        <v>0</v>
      </c>
      <c r="J65" s="125">
        <v>0</v>
      </c>
      <c r="K65" s="126">
        <v>0</v>
      </c>
      <c r="L65" s="124">
        <f t="shared" si="1"/>
        <v>0</v>
      </c>
      <c r="M65" s="127">
        <v>6892</v>
      </c>
      <c r="N65" s="128">
        <v>210</v>
      </c>
      <c r="O65" s="129">
        <f t="shared" si="2"/>
        <v>0.31987375847024968</v>
      </c>
      <c r="P65" s="125">
        <v>14654</v>
      </c>
      <c r="Q65" s="126">
        <v>449</v>
      </c>
      <c r="R65" s="124">
        <f t="shared" si="3"/>
        <v>0.68012624152975032</v>
      </c>
      <c r="S65" s="125">
        <v>11384</v>
      </c>
      <c r="T65" s="126">
        <v>354</v>
      </c>
      <c r="U65" s="124">
        <f t="shared" si="4"/>
        <v>0.52835793186670377</v>
      </c>
      <c r="W65" s="590"/>
      <c r="X65" s="25"/>
      <c r="Y65" s="25"/>
      <c r="Z65" s="25"/>
    </row>
    <row r="66" spans="1:26" ht="13.5" thickTop="1" x14ac:dyDescent="0.2">
      <c r="A66" s="716" t="s">
        <v>144</v>
      </c>
      <c r="B66" s="717"/>
      <c r="C66" s="718"/>
      <c r="D66" s="75">
        <v>429984</v>
      </c>
      <c r="E66" s="130">
        <v>13163</v>
      </c>
      <c r="F66" s="131">
        <v>2.4538479070120793E-2</v>
      </c>
      <c r="G66" s="80">
        <v>2857</v>
      </c>
      <c r="H66" s="132">
        <v>135</v>
      </c>
      <c r="I66" s="83">
        <f t="shared" si="0"/>
        <v>6.6444332812383719E-3</v>
      </c>
      <c r="J66" s="133">
        <v>12435</v>
      </c>
      <c r="K66" s="134">
        <v>544</v>
      </c>
      <c r="L66" s="74">
        <f t="shared" si="1"/>
        <v>2.8919680732306319E-2</v>
      </c>
      <c r="M66" s="78">
        <v>213751</v>
      </c>
      <c r="N66" s="135">
        <v>7208</v>
      </c>
      <c r="O66" s="74">
        <f t="shared" si="2"/>
        <v>0.49711384609659892</v>
      </c>
      <c r="P66" s="78">
        <v>200941</v>
      </c>
      <c r="Q66" s="135">
        <v>5339</v>
      </c>
      <c r="R66" s="83">
        <f t="shared" si="3"/>
        <v>0.46732203988985638</v>
      </c>
      <c r="S66" s="78">
        <v>162770</v>
      </c>
      <c r="T66" s="135">
        <v>4284</v>
      </c>
      <c r="U66" s="83">
        <f t="shared" si="4"/>
        <v>0.37854896926397263</v>
      </c>
      <c r="X66" s="25"/>
      <c r="Y66" s="25"/>
      <c r="Z66" s="25"/>
    </row>
    <row r="67" spans="1:26" x14ac:dyDescent="0.2">
      <c r="A67" s="10" t="s">
        <v>5</v>
      </c>
      <c r="B67" s="10" t="s">
        <v>3</v>
      </c>
      <c r="C67" s="10" t="s">
        <v>4</v>
      </c>
      <c r="D67" s="103">
        <v>22885</v>
      </c>
      <c r="E67" s="104">
        <v>600</v>
      </c>
      <c r="F67" s="111">
        <v>9.6666666999999998E-2</v>
      </c>
      <c r="G67" s="105">
        <v>0</v>
      </c>
      <c r="H67" s="106">
        <v>0</v>
      </c>
      <c r="I67" s="107">
        <f t="shared" si="0"/>
        <v>0</v>
      </c>
      <c r="J67" s="112">
        <v>0</v>
      </c>
      <c r="K67" s="113">
        <v>0</v>
      </c>
      <c r="L67" s="107">
        <f t="shared" si="1"/>
        <v>0</v>
      </c>
      <c r="M67" s="108">
        <v>3487</v>
      </c>
      <c r="N67" s="109">
        <v>84</v>
      </c>
      <c r="O67" s="110">
        <f t="shared" si="2"/>
        <v>0.15237054839414463</v>
      </c>
      <c r="P67" s="108">
        <v>19398</v>
      </c>
      <c r="Q67" s="109">
        <v>516</v>
      </c>
      <c r="R67" s="107">
        <f t="shared" si="3"/>
        <v>0.84762945160585534</v>
      </c>
      <c r="S67" s="108">
        <v>16286</v>
      </c>
      <c r="T67" s="109">
        <v>447</v>
      </c>
      <c r="U67" s="107">
        <f t="shared" si="4"/>
        <v>0.71164518243390862</v>
      </c>
      <c r="W67" s="590"/>
      <c r="X67" s="25"/>
      <c r="Y67" s="25"/>
      <c r="Z67" s="25"/>
    </row>
    <row r="68" spans="1:26" x14ac:dyDescent="0.2">
      <c r="A68" s="10" t="s">
        <v>5</v>
      </c>
      <c r="B68" s="10" t="s">
        <v>13</v>
      </c>
      <c r="C68" s="10" t="s">
        <v>191</v>
      </c>
      <c r="D68" s="103">
        <v>41998</v>
      </c>
      <c r="E68" s="104">
        <v>981</v>
      </c>
      <c r="F68" s="111">
        <v>2.4464831999999999E-2</v>
      </c>
      <c r="G68" s="105">
        <v>0</v>
      </c>
      <c r="H68" s="106">
        <v>0</v>
      </c>
      <c r="I68" s="107">
        <f t="shared" ref="I68:I89" si="5">G68/D68</f>
        <v>0</v>
      </c>
      <c r="J68" s="112">
        <v>0</v>
      </c>
      <c r="K68" s="113">
        <v>0</v>
      </c>
      <c r="L68" s="107">
        <f t="shared" ref="L68:L89" si="6">J68/D68</f>
        <v>0</v>
      </c>
      <c r="M68" s="108">
        <v>15627</v>
      </c>
      <c r="N68" s="109">
        <v>355</v>
      </c>
      <c r="O68" s="110">
        <f t="shared" ref="O68:O89" si="7">M68/D68</f>
        <v>0.37208914710224295</v>
      </c>
      <c r="P68" s="108">
        <v>26371</v>
      </c>
      <c r="Q68" s="109">
        <v>629</v>
      </c>
      <c r="R68" s="107">
        <f t="shared" ref="R68:R89" si="8">P68/D68</f>
        <v>0.62791085289775705</v>
      </c>
      <c r="S68" s="108">
        <v>21345</v>
      </c>
      <c r="T68" s="109">
        <v>508</v>
      </c>
      <c r="U68" s="107">
        <f t="shared" ref="U68:U89" si="9">S68/D68</f>
        <v>0.50823848754702605</v>
      </c>
      <c r="W68" s="590"/>
      <c r="X68" s="25"/>
      <c r="Y68" s="25"/>
      <c r="Z68" s="25"/>
    </row>
    <row r="69" spans="1:26" x14ac:dyDescent="0.2">
      <c r="A69" s="10" t="s">
        <v>5</v>
      </c>
      <c r="B69" s="10" t="s">
        <v>49</v>
      </c>
      <c r="C69" s="10" t="s">
        <v>50</v>
      </c>
      <c r="D69" s="103">
        <v>19439</v>
      </c>
      <c r="E69" s="104">
        <v>629</v>
      </c>
      <c r="F69" s="111">
        <v>3.6565977999999999E-2</v>
      </c>
      <c r="G69" s="105">
        <v>0</v>
      </c>
      <c r="H69" s="106">
        <v>0</v>
      </c>
      <c r="I69" s="107">
        <f t="shared" si="5"/>
        <v>0</v>
      </c>
      <c r="J69" s="112">
        <v>0</v>
      </c>
      <c r="K69" s="113">
        <v>0</v>
      </c>
      <c r="L69" s="107">
        <f t="shared" si="6"/>
        <v>0</v>
      </c>
      <c r="M69" s="108">
        <v>8012</v>
      </c>
      <c r="N69" s="109">
        <v>324</v>
      </c>
      <c r="O69" s="110">
        <f t="shared" si="7"/>
        <v>0.41216111939914607</v>
      </c>
      <c r="P69" s="108">
        <v>11427</v>
      </c>
      <c r="Q69" s="109">
        <v>306</v>
      </c>
      <c r="R69" s="107">
        <f t="shared" si="8"/>
        <v>0.58783888060085399</v>
      </c>
      <c r="S69" s="108">
        <v>9636</v>
      </c>
      <c r="T69" s="109">
        <v>252</v>
      </c>
      <c r="U69" s="107">
        <f t="shared" si="9"/>
        <v>0.49570451154894801</v>
      </c>
      <c r="W69" s="590"/>
      <c r="X69" s="25"/>
      <c r="Y69" s="25"/>
      <c r="Z69" s="25"/>
    </row>
    <row r="70" spans="1:26" x14ac:dyDescent="0.2">
      <c r="A70" s="10" t="s">
        <v>5</v>
      </c>
      <c r="B70" s="10" t="s">
        <v>59</v>
      </c>
      <c r="C70" s="10" t="s">
        <v>60</v>
      </c>
      <c r="D70" s="103">
        <v>17369</v>
      </c>
      <c r="E70" s="104">
        <v>680</v>
      </c>
      <c r="F70" s="111">
        <v>8.5294118000000002E-2</v>
      </c>
      <c r="G70" s="105">
        <v>0</v>
      </c>
      <c r="H70" s="106">
        <v>0</v>
      </c>
      <c r="I70" s="107">
        <f t="shared" si="5"/>
        <v>0</v>
      </c>
      <c r="J70" s="112">
        <v>0</v>
      </c>
      <c r="K70" s="113">
        <v>0</v>
      </c>
      <c r="L70" s="107">
        <f t="shared" si="6"/>
        <v>0</v>
      </c>
      <c r="M70" s="108">
        <v>6927</v>
      </c>
      <c r="N70" s="109">
        <v>362</v>
      </c>
      <c r="O70" s="110">
        <f t="shared" si="7"/>
        <v>0.39881397892797515</v>
      </c>
      <c r="P70" s="108">
        <v>10442</v>
      </c>
      <c r="Q70" s="109">
        <v>322</v>
      </c>
      <c r="R70" s="107">
        <f t="shared" si="8"/>
        <v>0.6011860210720249</v>
      </c>
      <c r="S70" s="108">
        <v>8935</v>
      </c>
      <c r="T70" s="109">
        <v>249</v>
      </c>
      <c r="U70" s="107">
        <f t="shared" si="9"/>
        <v>0.51442224653117619</v>
      </c>
      <c r="W70" s="590"/>
      <c r="X70" s="25"/>
      <c r="Y70" s="25"/>
      <c r="Z70" s="25"/>
    </row>
    <row r="71" spans="1:26" x14ac:dyDescent="0.2">
      <c r="A71" s="10" t="s">
        <v>5</v>
      </c>
      <c r="B71" s="10" t="s">
        <v>62</v>
      </c>
      <c r="C71" s="10" t="s">
        <v>63</v>
      </c>
      <c r="D71" s="103">
        <v>10971</v>
      </c>
      <c r="E71" s="104">
        <v>276</v>
      </c>
      <c r="F71" s="111">
        <v>1.4492754E-2</v>
      </c>
      <c r="G71" s="105">
        <v>0</v>
      </c>
      <c r="H71" s="106">
        <v>0</v>
      </c>
      <c r="I71" s="107">
        <f t="shared" si="5"/>
        <v>0</v>
      </c>
      <c r="J71" s="112">
        <v>0</v>
      </c>
      <c r="K71" s="113">
        <v>0</v>
      </c>
      <c r="L71" s="107">
        <f t="shared" si="6"/>
        <v>0</v>
      </c>
      <c r="M71" s="108">
        <v>4248</v>
      </c>
      <c r="N71" s="109">
        <v>61</v>
      </c>
      <c r="O71" s="110">
        <f t="shared" si="7"/>
        <v>0.38720262510254305</v>
      </c>
      <c r="P71" s="108">
        <v>6723</v>
      </c>
      <c r="Q71" s="109">
        <v>215</v>
      </c>
      <c r="R71" s="107">
        <f t="shared" si="8"/>
        <v>0.61279737489745689</v>
      </c>
      <c r="S71" s="108">
        <v>6000</v>
      </c>
      <c r="T71" s="109">
        <v>189</v>
      </c>
      <c r="U71" s="107">
        <f t="shared" si="9"/>
        <v>0.5468963631391851</v>
      </c>
      <c r="W71" s="590"/>
      <c r="X71" s="25"/>
      <c r="Y71" s="25"/>
      <c r="Z71" s="25"/>
    </row>
    <row r="72" spans="1:26" x14ac:dyDescent="0.2">
      <c r="A72" s="10" t="s">
        <v>5</v>
      </c>
      <c r="B72" s="10" t="s">
        <v>76</v>
      </c>
      <c r="C72" s="10" t="s">
        <v>192</v>
      </c>
      <c r="D72" s="103">
        <v>9967</v>
      </c>
      <c r="E72" s="104">
        <v>365</v>
      </c>
      <c r="F72" s="111">
        <v>2.1917808E-2</v>
      </c>
      <c r="G72" s="105">
        <v>0</v>
      </c>
      <c r="H72" s="106">
        <v>0</v>
      </c>
      <c r="I72" s="107">
        <f t="shared" si="5"/>
        <v>0</v>
      </c>
      <c r="J72" s="112">
        <v>0</v>
      </c>
      <c r="K72" s="113">
        <v>0</v>
      </c>
      <c r="L72" s="107">
        <f t="shared" si="6"/>
        <v>0</v>
      </c>
      <c r="M72" s="108">
        <v>2763</v>
      </c>
      <c r="N72" s="109">
        <v>95</v>
      </c>
      <c r="O72" s="110">
        <f t="shared" si="7"/>
        <v>0.27721480886926858</v>
      </c>
      <c r="P72" s="108">
        <v>7204</v>
      </c>
      <c r="Q72" s="109">
        <v>270</v>
      </c>
      <c r="R72" s="107">
        <f t="shared" si="8"/>
        <v>0.72278519113073136</v>
      </c>
      <c r="S72" s="108">
        <v>5535</v>
      </c>
      <c r="T72" s="109">
        <v>206</v>
      </c>
      <c r="U72" s="107">
        <f t="shared" si="9"/>
        <v>0.55533259757198761</v>
      </c>
      <c r="W72" s="590"/>
      <c r="X72" s="25"/>
      <c r="Y72" s="25"/>
      <c r="Z72" s="25"/>
    </row>
    <row r="73" spans="1:26" ht="13.5" thickBot="1" x14ac:dyDescent="0.25">
      <c r="A73" s="28" t="s">
        <v>5</v>
      </c>
      <c r="B73" s="28" t="s">
        <v>81</v>
      </c>
      <c r="C73" s="28" t="s">
        <v>193</v>
      </c>
      <c r="D73" s="119">
        <v>7895</v>
      </c>
      <c r="E73" s="120">
        <v>283</v>
      </c>
      <c r="F73" s="121">
        <v>2.8268550999999999E-2</v>
      </c>
      <c r="G73" s="122">
        <v>0</v>
      </c>
      <c r="H73" s="123">
        <v>0</v>
      </c>
      <c r="I73" s="124">
        <f t="shared" si="5"/>
        <v>0</v>
      </c>
      <c r="J73" s="125">
        <v>0</v>
      </c>
      <c r="K73" s="126">
        <v>0</v>
      </c>
      <c r="L73" s="124">
        <f t="shared" si="6"/>
        <v>0</v>
      </c>
      <c r="M73" s="127">
        <v>1751</v>
      </c>
      <c r="N73" s="128">
        <v>64</v>
      </c>
      <c r="O73" s="129">
        <f t="shared" si="7"/>
        <v>0.22178594046865105</v>
      </c>
      <c r="P73" s="127">
        <v>6144</v>
      </c>
      <c r="Q73" s="128">
        <v>220</v>
      </c>
      <c r="R73" s="124">
        <f t="shared" si="8"/>
        <v>0.77821405953134892</v>
      </c>
      <c r="S73" s="127">
        <v>5062</v>
      </c>
      <c r="T73" s="128">
        <v>181</v>
      </c>
      <c r="U73" s="124">
        <f t="shared" si="9"/>
        <v>0.64116529449018367</v>
      </c>
      <c r="W73" s="590"/>
      <c r="X73" s="25"/>
      <c r="Y73" s="25"/>
      <c r="Z73" s="25"/>
    </row>
    <row r="74" spans="1:26" ht="13.5" thickTop="1" x14ac:dyDescent="0.2">
      <c r="A74" s="716" t="s">
        <v>145</v>
      </c>
      <c r="B74" s="717"/>
      <c r="C74" s="718"/>
      <c r="D74" s="75">
        <v>130524</v>
      </c>
      <c r="E74" s="130">
        <v>3693</v>
      </c>
      <c r="F74" s="131">
        <v>4.9553208773354993E-2</v>
      </c>
      <c r="G74" s="80">
        <v>0</v>
      </c>
      <c r="H74" s="132">
        <v>0</v>
      </c>
      <c r="I74" s="83">
        <f t="shared" si="5"/>
        <v>0</v>
      </c>
      <c r="J74" s="133">
        <v>0</v>
      </c>
      <c r="K74" s="134">
        <v>0</v>
      </c>
      <c r="L74" s="83">
        <f t="shared" si="6"/>
        <v>0</v>
      </c>
      <c r="M74" s="78">
        <v>42815</v>
      </c>
      <c r="N74" s="135">
        <v>1312</v>
      </c>
      <c r="O74" s="74">
        <f t="shared" si="7"/>
        <v>0.32802396494131347</v>
      </c>
      <c r="P74" s="78">
        <v>87709</v>
      </c>
      <c r="Q74" s="135">
        <v>2390</v>
      </c>
      <c r="R74" s="83">
        <f t="shared" si="8"/>
        <v>0.67197603505868653</v>
      </c>
      <c r="S74" s="78">
        <v>72799</v>
      </c>
      <c r="T74" s="135">
        <v>1954</v>
      </c>
      <c r="U74" s="83">
        <f t="shared" si="9"/>
        <v>0.55774416965462292</v>
      </c>
      <c r="X74" s="25"/>
      <c r="Y74" s="25"/>
      <c r="Z74" s="25"/>
    </row>
    <row r="75" spans="1:26" x14ac:dyDescent="0.2">
      <c r="A75" s="10" t="s">
        <v>2</v>
      </c>
      <c r="B75" s="10" t="s">
        <v>0</v>
      </c>
      <c r="C75" s="10" t="s">
        <v>1</v>
      </c>
      <c r="D75" s="103">
        <v>17145</v>
      </c>
      <c r="E75" s="104">
        <v>977</v>
      </c>
      <c r="F75" s="111">
        <v>1.7400204999999998E-2</v>
      </c>
      <c r="G75" s="105">
        <v>0</v>
      </c>
      <c r="H75" s="106">
        <v>0</v>
      </c>
      <c r="I75" s="107">
        <f t="shared" si="5"/>
        <v>0</v>
      </c>
      <c r="J75" s="108">
        <v>2</v>
      </c>
      <c r="K75" s="109">
        <v>1</v>
      </c>
      <c r="L75" s="110">
        <f t="shared" si="6"/>
        <v>1.1665208515602216E-4</v>
      </c>
      <c r="M75" s="108">
        <v>6569</v>
      </c>
      <c r="N75" s="109">
        <v>514</v>
      </c>
      <c r="O75" s="110">
        <f t="shared" si="7"/>
        <v>0.38314377369495478</v>
      </c>
      <c r="P75" s="108">
        <v>10574</v>
      </c>
      <c r="Q75" s="109">
        <v>465</v>
      </c>
      <c r="R75" s="107">
        <f t="shared" si="8"/>
        <v>0.61673957421988923</v>
      </c>
      <c r="S75" s="108">
        <v>9321</v>
      </c>
      <c r="T75" s="109">
        <v>398</v>
      </c>
      <c r="U75" s="107">
        <f t="shared" si="9"/>
        <v>0.54365704286964134</v>
      </c>
      <c r="W75" s="590"/>
      <c r="X75" s="25"/>
      <c r="Y75" s="25"/>
      <c r="Z75" s="25"/>
    </row>
    <row r="76" spans="1:26" x14ac:dyDescent="0.2">
      <c r="A76" s="10" t="s">
        <v>2</v>
      </c>
      <c r="B76" s="10" t="s">
        <v>6</v>
      </c>
      <c r="C76" s="10" t="s">
        <v>7</v>
      </c>
      <c r="D76" s="103">
        <v>28216</v>
      </c>
      <c r="E76" s="104">
        <v>1022</v>
      </c>
      <c r="F76" s="111">
        <v>2.8375734E-2</v>
      </c>
      <c r="G76" s="105">
        <v>0</v>
      </c>
      <c r="H76" s="106">
        <v>0</v>
      </c>
      <c r="I76" s="107">
        <f t="shared" si="5"/>
        <v>0</v>
      </c>
      <c r="J76" s="112">
        <v>30</v>
      </c>
      <c r="K76" s="113">
        <v>2</v>
      </c>
      <c r="L76" s="107">
        <f t="shared" si="6"/>
        <v>1.0632265381343919E-3</v>
      </c>
      <c r="M76" s="108">
        <v>12450</v>
      </c>
      <c r="N76" s="109">
        <v>475</v>
      </c>
      <c r="O76" s="110">
        <f t="shared" si="7"/>
        <v>0.44123901332577259</v>
      </c>
      <c r="P76" s="108">
        <v>15736</v>
      </c>
      <c r="Q76" s="109">
        <v>547</v>
      </c>
      <c r="R76" s="107">
        <f t="shared" si="8"/>
        <v>0.55769776013609296</v>
      </c>
      <c r="S76" s="108">
        <v>12068</v>
      </c>
      <c r="T76" s="109">
        <v>430</v>
      </c>
      <c r="U76" s="107">
        <f t="shared" si="9"/>
        <v>0.42770059540686134</v>
      </c>
      <c r="W76" s="590"/>
      <c r="X76" s="25"/>
      <c r="Y76" s="25"/>
      <c r="Z76" s="25"/>
    </row>
    <row r="77" spans="1:26" x14ac:dyDescent="0.2">
      <c r="A77" s="10" t="s">
        <v>2</v>
      </c>
      <c r="B77" s="10" t="s">
        <v>8</v>
      </c>
      <c r="C77" s="10" t="s">
        <v>9</v>
      </c>
      <c r="D77" s="103">
        <v>54951</v>
      </c>
      <c r="E77" s="104">
        <v>1968</v>
      </c>
      <c r="F77" s="111">
        <v>1.4735771999999999E-2</v>
      </c>
      <c r="G77" s="116">
        <v>1531</v>
      </c>
      <c r="H77" s="117">
        <v>27</v>
      </c>
      <c r="I77" s="110">
        <f t="shared" si="5"/>
        <v>2.7861185419737585E-2</v>
      </c>
      <c r="J77" s="108">
        <v>6774</v>
      </c>
      <c r="K77" s="109">
        <v>405</v>
      </c>
      <c r="L77" s="110">
        <f t="shared" si="6"/>
        <v>0.12327346181143201</v>
      </c>
      <c r="M77" s="108">
        <v>30591</v>
      </c>
      <c r="N77" s="109">
        <v>1058</v>
      </c>
      <c r="O77" s="110">
        <f t="shared" si="7"/>
        <v>0.55669596549653333</v>
      </c>
      <c r="P77" s="108">
        <v>16055</v>
      </c>
      <c r="Q77" s="109">
        <v>485</v>
      </c>
      <c r="R77" s="107">
        <f t="shared" si="8"/>
        <v>0.29216938727229713</v>
      </c>
      <c r="S77" s="108">
        <v>11692</v>
      </c>
      <c r="T77" s="109">
        <v>361</v>
      </c>
      <c r="U77" s="107">
        <f t="shared" si="9"/>
        <v>0.2127713781368856</v>
      </c>
      <c r="W77" s="590"/>
      <c r="X77" s="25"/>
      <c r="Y77" s="25"/>
      <c r="Z77" s="25"/>
    </row>
    <row r="78" spans="1:26" x14ac:dyDescent="0.2">
      <c r="A78" s="10" t="s">
        <v>2</v>
      </c>
      <c r="B78" s="10" t="s">
        <v>10</v>
      </c>
      <c r="C78" s="10" t="s">
        <v>194</v>
      </c>
      <c r="D78" s="103">
        <v>19241</v>
      </c>
      <c r="E78" s="104">
        <v>948</v>
      </c>
      <c r="F78" s="111">
        <v>5.274262E-3</v>
      </c>
      <c r="G78" s="105">
        <v>0</v>
      </c>
      <c r="H78" s="106">
        <v>0</v>
      </c>
      <c r="I78" s="107">
        <f t="shared" si="5"/>
        <v>0</v>
      </c>
      <c r="J78" s="112">
        <v>0</v>
      </c>
      <c r="K78" s="113">
        <v>0</v>
      </c>
      <c r="L78" s="107">
        <f t="shared" si="6"/>
        <v>0</v>
      </c>
      <c r="M78" s="108">
        <v>9343</v>
      </c>
      <c r="N78" s="109">
        <v>591</v>
      </c>
      <c r="O78" s="110">
        <f t="shared" si="7"/>
        <v>0.48557767267813523</v>
      </c>
      <c r="P78" s="108">
        <v>9898</v>
      </c>
      <c r="Q78" s="109">
        <v>359</v>
      </c>
      <c r="R78" s="107">
        <f t="shared" si="8"/>
        <v>0.51442232732186477</v>
      </c>
      <c r="S78" s="108">
        <v>7134</v>
      </c>
      <c r="T78" s="109">
        <v>254</v>
      </c>
      <c r="U78" s="107">
        <f t="shared" si="9"/>
        <v>0.37077074996102072</v>
      </c>
      <c r="W78" s="590"/>
      <c r="X78" s="25"/>
      <c r="Y78" s="25"/>
      <c r="Z78" s="25"/>
    </row>
    <row r="79" spans="1:26" x14ac:dyDescent="0.2">
      <c r="A79" s="10" t="s">
        <v>2</v>
      </c>
      <c r="B79" s="10" t="s">
        <v>14</v>
      </c>
      <c r="C79" s="10" t="s">
        <v>195</v>
      </c>
      <c r="D79" s="103">
        <v>36573</v>
      </c>
      <c r="E79" s="104">
        <v>1250</v>
      </c>
      <c r="F79" s="111">
        <v>6.4000000000000003E-3</v>
      </c>
      <c r="G79" s="105">
        <v>0</v>
      </c>
      <c r="H79" s="106">
        <v>0</v>
      </c>
      <c r="I79" s="107">
        <f t="shared" si="5"/>
        <v>0</v>
      </c>
      <c r="J79" s="112">
        <v>0</v>
      </c>
      <c r="K79" s="113">
        <v>0</v>
      </c>
      <c r="L79" s="107">
        <f t="shared" si="6"/>
        <v>0</v>
      </c>
      <c r="M79" s="108">
        <v>12986</v>
      </c>
      <c r="N79" s="109">
        <v>455</v>
      </c>
      <c r="O79" s="110">
        <f t="shared" si="7"/>
        <v>0.35507068055669483</v>
      </c>
      <c r="P79" s="108">
        <v>23587</v>
      </c>
      <c r="Q79" s="109">
        <v>798</v>
      </c>
      <c r="R79" s="107">
        <f t="shared" si="8"/>
        <v>0.64492931944330512</v>
      </c>
      <c r="S79" s="108">
        <v>17879</v>
      </c>
      <c r="T79" s="109">
        <v>593</v>
      </c>
      <c r="U79" s="107">
        <f t="shared" si="9"/>
        <v>0.48885790063708201</v>
      </c>
      <c r="W79" s="590"/>
      <c r="X79" s="25"/>
      <c r="Y79" s="25"/>
      <c r="Z79" s="25"/>
    </row>
    <row r="80" spans="1:26" x14ac:dyDescent="0.2">
      <c r="A80" s="10" t="s">
        <v>2</v>
      </c>
      <c r="B80" s="10" t="s">
        <v>15</v>
      </c>
      <c r="C80" s="10" t="s">
        <v>16</v>
      </c>
      <c r="D80" s="103">
        <v>4366</v>
      </c>
      <c r="E80" s="104">
        <v>324</v>
      </c>
      <c r="F80" s="118">
        <v>0</v>
      </c>
      <c r="G80" s="105">
        <v>479</v>
      </c>
      <c r="H80" s="106">
        <v>18</v>
      </c>
      <c r="I80" s="107">
        <f t="shared" si="5"/>
        <v>0.10971140632157582</v>
      </c>
      <c r="J80" s="112">
        <v>3829</v>
      </c>
      <c r="K80" s="113">
        <v>307</v>
      </c>
      <c r="L80" s="107">
        <f t="shared" si="6"/>
        <v>0.87700412276683459</v>
      </c>
      <c r="M80" s="108">
        <v>58</v>
      </c>
      <c r="N80" s="109">
        <v>5</v>
      </c>
      <c r="O80" s="110">
        <f t="shared" si="7"/>
        <v>1.3284470911589555E-2</v>
      </c>
      <c r="P80" s="112">
        <v>0</v>
      </c>
      <c r="Q80" s="113">
        <v>0</v>
      </c>
      <c r="R80" s="107">
        <f t="shared" si="8"/>
        <v>0</v>
      </c>
      <c r="S80" s="112">
        <v>0</v>
      </c>
      <c r="T80" s="113">
        <v>0</v>
      </c>
      <c r="U80" s="107">
        <f t="shared" si="9"/>
        <v>0</v>
      </c>
      <c r="W80" s="590"/>
      <c r="X80" s="25"/>
      <c r="Y80" s="25"/>
      <c r="Z80" s="25"/>
    </row>
    <row r="81" spans="1:26" x14ac:dyDescent="0.2">
      <c r="A81" s="10" t="s">
        <v>2</v>
      </c>
      <c r="B81" s="10" t="s">
        <v>17</v>
      </c>
      <c r="C81" s="10" t="s">
        <v>196</v>
      </c>
      <c r="D81" s="103">
        <v>18638</v>
      </c>
      <c r="E81" s="104">
        <v>672</v>
      </c>
      <c r="F81" s="118">
        <v>2.6785713999999999E-2</v>
      </c>
      <c r="G81" s="257">
        <v>0</v>
      </c>
      <c r="H81" s="258">
        <v>0</v>
      </c>
      <c r="I81" s="107">
        <f t="shared" si="5"/>
        <v>0</v>
      </c>
      <c r="J81" s="112">
        <v>0</v>
      </c>
      <c r="K81" s="113">
        <v>0</v>
      </c>
      <c r="L81" s="107">
        <f t="shared" si="6"/>
        <v>0</v>
      </c>
      <c r="M81" s="108">
        <v>3393</v>
      </c>
      <c r="N81" s="109">
        <v>140</v>
      </c>
      <c r="O81" s="110">
        <f t="shared" si="7"/>
        <v>0.18204742998175769</v>
      </c>
      <c r="P81" s="112">
        <v>15245</v>
      </c>
      <c r="Q81" s="113">
        <v>536</v>
      </c>
      <c r="R81" s="107">
        <f t="shared" si="8"/>
        <v>0.81795257001824229</v>
      </c>
      <c r="S81" s="112">
        <v>12732</v>
      </c>
      <c r="T81" s="113">
        <v>433</v>
      </c>
      <c r="U81" s="107">
        <f t="shared" si="9"/>
        <v>0.68312050649211287</v>
      </c>
      <c r="W81" s="590"/>
      <c r="X81" s="25"/>
      <c r="Y81" s="25"/>
      <c r="Z81" s="25"/>
    </row>
    <row r="82" spans="1:26" x14ac:dyDescent="0.2">
      <c r="A82" s="10" t="s">
        <v>2</v>
      </c>
      <c r="B82" s="10" t="s">
        <v>18</v>
      </c>
      <c r="C82" s="10" t="s">
        <v>19</v>
      </c>
      <c r="D82" s="103">
        <v>9249</v>
      </c>
      <c r="E82" s="104">
        <v>165</v>
      </c>
      <c r="F82" s="118">
        <v>0</v>
      </c>
      <c r="G82" s="105">
        <v>0</v>
      </c>
      <c r="H82" s="106">
        <v>0</v>
      </c>
      <c r="I82" s="107">
        <f t="shared" si="5"/>
        <v>0</v>
      </c>
      <c r="J82" s="112">
        <v>0</v>
      </c>
      <c r="K82" s="113">
        <v>0</v>
      </c>
      <c r="L82" s="107">
        <f t="shared" si="6"/>
        <v>0</v>
      </c>
      <c r="M82" s="108">
        <v>9249</v>
      </c>
      <c r="N82" s="109">
        <v>165</v>
      </c>
      <c r="O82" s="110">
        <f t="shared" si="7"/>
        <v>1</v>
      </c>
      <c r="P82" s="112">
        <v>0</v>
      </c>
      <c r="Q82" s="113">
        <v>0</v>
      </c>
      <c r="R82" s="107">
        <f t="shared" si="8"/>
        <v>0</v>
      </c>
      <c r="S82" s="112">
        <v>0</v>
      </c>
      <c r="T82" s="113">
        <v>0</v>
      </c>
      <c r="U82" s="107">
        <f t="shared" si="9"/>
        <v>0</v>
      </c>
      <c r="W82" s="590"/>
      <c r="X82" s="25"/>
      <c r="Y82" s="25"/>
      <c r="Z82" s="25"/>
    </row>
    <row r="83" spans="1:26" ht="13.5" thickBot="1" x14ac:dyDescent="0.25">
      <c r="A83" s="28" t="s">
        <v>2</v>
      </c>
      <c r="B83" s="28" t="s">
        <v>253</v>
      </c>
      <c r="C83" s="28" t="s">
        <v>483</v>
      </c>
      <c r="D83" s="119">
        <v>12704</v>
      </c>
      <c r="E83" s="120">
        <v>491</v>
      </c>
      <c r="F83" s="144">
        <v>1.4256619E-2</v>
      </c>
      <c r="G83" s="122">
        <v>0</v>
      </c>
      <c r="H83" s="123">
        <v>0</v>
      </c>
      <c r="I83" s="124">
        <f t="shared" si="5"/>
        <v>0</v>
      </c>
      <c r="J83" s="125">
        <v>0</v>
      </c>
      <c r="K83" s="126">
        <v>0</v>
      </c>
      <c r="L83" s="124">
        <f t="shared" si="6"/>
        <v>0</v>
      </c>
      <c r="M83" s="127">
        <v>3689</v>
      </c>
      <c r="N83" s="128">
        <v>125</v>
      </c>
      <c r="O83" s="129">
        <f t="shared" si="7"/>
        <v>0.29038098236775817</v>
      </c>
      <c r="P83" s="125">
        <v>9015</v>
      </c>
      <c r="Q83" s="126">
        <v>366</v>
      </c>
      <c r="R83" s="124">
        <f t="shared" si="8"/>
        <v>0.70961901763224178</v>
      </c>
      <c r="S83" s="125">
        <v>7648</v>
      </c>
      <c r="T83" s="126">
        <v>309</v>
      </c>
      <c r="U83" s="124">
        <f t="shared" si="9"/>
        <v>0.60201511335012592</v>
      </c>
      <c r="W83" s="590"/>
      <c r="X83" s="25"/>
      <c r="Y83" s="25"/>
      <c r="Z83" s="25"/>
    </row>
    <row r="84" spans="1:26" ht="13.5" thickTop="1" x14ac:dyDescent="0.2">
      <c r="A84" s="716" t="s">
        <v>146</v>
      </c>
      <c r="B84" s="717"/>
      <c r="C84" s="718"/>
      <c r="D84" s="75">
        <v>201083</v>
      </c>
      <c r="E84" s="130">
        <v>7584</v>
      </c>
      <c r="F84" s="131">
        <v>1.4899789029535865E-2</v>
      </c>
      <c r="G84" s="80">
        <v>2010</v>
      </c>
      <c r="H84" s="132">
        <v>44</v>
      </c>
      <c r="I84" s="83">
        <f t="shared" si="5"/>
        <v>9.9958723512181529E-3</v>
      </c>
      <c r="J84" s="133">
        <v>10635</v>
      </c>
      <c r="K84" s="134">
        <v>708</v>
      </c>
      <c r="L84" s="74">
        <f t="shared" si="6"/>
        <v>5.2888608186669184E-2</v>
      </c>
      <c r="M84" s="78">
        <v>88328</v>
      </c>
      <c r="N84" s="135">
        <v>3411</v>
      </c>
      <c r="O84" s="74">
        <f t="shared" si="7"/>
        <v>0.4392613995215906</v>
      </c>
      <c r="P84" s="78">
        <v>100110</v>
      </c>
      <c r="Q84" s="135">
        <v>3449</v>
      </c>
      <c r="R84" s="83">
        <f t="shared" si="8"/>
        <v>0.49785411994052209</v>
      </c>
      <c r="S84" s="78">
        <v>78474</v>
      </c>
      <c r="T84" s="135">
        <v>2710</v>
      </c>
      <c r="U84" s="83">
        <f t="shared" si="9"/>
        <v>0.39025675964651413</v>
      </c>
      <c r="X84" s="25"/>
      <c r="Y84" s="25"/>
      <c r="Z84" s="25"/>
    </row>
    <row r="85" spans="1:26" x14ac:dyDescent="0.2">
      <c r="A85" s="10" t="s">
        <v>12</v>
      </c>
      <c r="B85" s="10" t="s">
        <v>11</v>
      </c>
      <c r="C85" s="10" t="s">
        <v>197</v>
      </c>
      <c r="D85" s="103">
        <v>5215</v>
      </c>
      <c r="E85" s="104">
        <v>207</v>
      </c>
      <c r="F85" s="111">
        <v>7.2463767999999998E-2</v>
      </c>
      <c r="G85" s="105">
        <v>0</v>
      </c>
      <c r="H85" s="106">
        <v>0</v>
      </c>
      <c r="I85" s="107">
        <f t="shared" si="5"/>
        <v>0</v>
      </c>
      <c r="J85" s="112">
        <v>0</v>
      </c>
      <c r="K85" s="113">
        <v>0</v>
      </c>
      <c r="L85" s="107">
        <f t="shared" si="6"/>
        <v>0</v>
      </c>
      <c r="M85" s="108">
        <v>1632</v>
      </c>
      <c r="N85" s="109">
        <v>57</v>
      </c>
      <c r="O85" s="110">
        <f t="shared" si="7"/>
        <v>0.31294343240651967</v>
      </c>
      <c r="P85" s="108">
        <v>3583</v>
      </c>
      <c r="Q85" s="109">
        <v>150</v>
      </c>
      <c r="R85" s="107">
        <f t="shared" si="8"/>
        <v>0.68705656759348033</v>
      </c>
      <c r="S85" s="108">
        <v>2944</v>
      </c>
      <c r="T85" s="109">
        <v>123</v>
      </c>
      <c r="U85" s="107">
        <f t="shared" si="9"/>
        <v>0.56452540747842761</v>
      </c>
      <c r="W85" s="590"/>
      <c r="X85" s="25"/>
      <c r="Y85" s="25"/>
      <c r="Z85" s="25"/>
    </row>
    <row r="86" spans="1:26" x14ac:dyDescent="0.2">
      <c r="A86" s="10" t="s">
        <v>12</v>
      </c>
      <c r="B86" s="10" t="s">
        <v>89</v>
      </c>
      <c r="C86" s="10" t="s">
        <v>198</v>
      </c>
      <c r="D86" s="103">
        <v>9122</v>
      </c>
      <c r="E86" s="104">
        <v>304</v>
      </c>
      <c r="F86" s="111">
        <v>1.9736842000000001E-2</v>
      </c>
      <c r="G86" s="105">
        <v>0</v>
      </c>
      <c r="H86" s="106">
        <v>0</v>
      </c>
      <c r="I86" s="107">
        <f t="shared" si="5"/>
        <v>0</v>
      </c>
      <c r="J86" s="112">
        <v>0</v>
      </c>
      <c r="K86" s="113">
        <v>0</v>
      </c>
      <c r="L86" s="107">
        <f t="shared" si="6"/>
        <v>0</v>
      </c>
      <c r="M86" s="108">
        <v>2508</v>
      </c>
      <c r="N86" s="109">
        <v>74</v>
      </c>
      <c r="O86" s="110">
        <f t="shared" si="7"/>
        <v>0.27493970620477964</v>
      </c>
      <c r="P86" s="108">
        <v>6614</v>
      </c>
      <c r="Q86" s="109">
        <v>230</v>
      </c>
      <c r="R86" s="107">
        <f t="shared" si="8"/>
        <v>0.7250602937952203</v>
      </c>
      <c r="S86" s="108">
        <v>5645</v>
      </c>
      <c r="T86" s="109">
        <v>198</v>
      </c>
      <c r="U86" s="107">
        <f t="shared" si="9"/>
        <v>0.61883358912519182</v>
      </c>
      <c r="W86" s="590"/>
      <c r="X86" s="25"/>
      <c r="Y86" s="25"/>
      <c r="Z86" s="25"/>
    </row>
    <row r="87" spans="1:26" ht="13.5" thickBot="1" x14ac:dyDescent="0.25">
      <c r="A87" s="28" t="s">
        <v>12</v>
      </c>
      <c r="B87" s="28" t="s">
        <v>105</v>
      </c>
      <c r="C87" s="28" t="s">
        <v>106</v>
      </c>
      <c r="D87" s="119">
        <v>50908</v>
      </c>
      <c r="E87" s="120">
        <v>1808</v>
      </c>
      <c r="F87" s="121">
        <v>3.0973450999999999E-2</v>
      </c>
      <c r="G87" s="122">
        <v>0</v>
      </c>
      <c r="H87" s="123">
        <v>0</v>
      </c>
      <c r="I87" s="124">
        <f t="shared" si="5"/>
        <v>0</v>
      </c>
      <c r="J87" s="127">
        <v>45</v>
      </c>
      <c r="K87" s="128">
        <v>2</v>
      </c>
      <c r="L87" s="129">
        <f t="shared" si="6"/>
        <v>8.8394751316099628E-4</v>
      </c>
      <c r="M87" s="127">
        <v>23769</v>
      </c>
      <c r="N87" s="128">
        <v>815</v>
      </c>
      <c r="O87" s="129">
        <f t="shared" si="7"/>
        <v>0.46690107645163825</v>
      </c>
      <c r="P87" s="127">
        <v>27094</v>
      </c>
      <c r="Q87" s="128">
        <v>995</v>
      </c>
      <c r="R87" s="124">
        <f t="shared" si="8"/>
        <v>0.53221497603520074</v>
      </c>
      <c r="S87" s="127">
        <v>21339</v>
      </c>
      <c r="T87" s="128">
        <v>785</v>
      </c>
      <c r="U87" s="124">
        <f t="shared" si="9"/>
        <v>0.41916791074094445</v>
      </c>
      <c r="W87" s="590"/>
      <c r="X87" s="25"/>
      <c r="Y87" s="25"/>
      <c r="Z87" s="25"/>
    </row>
    <row r="88" spans="1:26" ht="14.25" thickTop="1" thickBot="1" x14ac:dyDescent="0.25">
      <c r="A88" s="719" t="s">
        <v>147</v>
      </c>
      <c r="B88" s="720"/>
      <c r="C88" s="721"/>
      <c r="D88" s="145">
        <v>65245</v>
      </c>
      <c r="E88" s="146">
        <v>2290</v>
      </c>
      <c r="F88" s="147">
        <v>3.3624454148471615E-2</v>
      </c>
      <c r="G88" s="148">
        <v>0</v>
      </c>
      <c r="H88" s="149">
        <v>0</v>
      </c>
      <c r="I88" s="150">
        <f t="shared" si="5"/>
        <v>0</v>
      </c>
      <c r="J88" s="151">
        <v>45</v>
      </c>
      <c r="K88" s="152">
        <v>2</v>
      </c>
      <c r="L88" s="153">
        <f t="shared" si="6"/>
        <v>6.8970802360334121E-4</v>
      </c>
      <c r="M88" s="154">
        <v>27909</v>
      </c>
      <c r="N88" s="155">
        <v>938</v>
      </c>
      <c r="O88" s="153">
        <f t="shared" si="7"/>
        <v>0.42775691623879225</v>
      </c>
      <c r="P88" s="154">
        <v>37291</v>
      </c>
      <c r="Q88" s="155">
        <v>1354</v>
      </c>
      <c r="R88" s="150">
        <f t="shared" si="8"/>
        <v>0.57155337573760445</v>
      </c>
      <c r="S88" s="154">
        <v>29928</v>
      </c>
      <c r="T88" s="155">
        <v>1090</v>
      </c>
      <c r="U88" s="150">
        <f t="shared" si="9"/>
        <v>0.45870181623112882</v>
      </c>
      <c r="X88" s="25"/>
      <c r="Y88" s="25"/>
      <c r="Z88" s="25"/>
    </row>
    <row r="89" spans="1:26" ht="13.5" thickTop="1" x14ac:dyDescent="0.2">
      <c r="A89" s="713" t="s">
        <v>121</v>
      </c>
      <c r="B89" s="714"/>
      <c r="C89" s="715"/>
      <c r="D89" s="96">
        <v>1805088</v>
      </c>
      <c r="E89" s="164">
        <v>58222</v>
      </c>
      <c r="F89" s="165">
        <v>3.3595548074610973E-2</v>
      </c>
      <c r="G89" s="101">
        <v>10080</v>
      </c>
      <c r="H89" s="156">
        <v>393</v>
      </c>
      <c r="I89" s="157">
        <f t="shared" si="5"/>
        <v>5.5842152847949793E-3</v>
      </c>
      <c r="J89" s="158">
        <v>54349</v>
      </c>
      <c r="K89" s="159">
        <v>2381</v>
      </c>
      <c r="L89" s="95">
        <f t="shared" si="6"/>
        <v>3.0108781400131186E-2</v>
      </c>
      <c r="M89" s="99">
        <v>823538</v>
      </c>
      <c r="N89" s="166">
        <v>28376</v>
      </c>
      <c r="O89" s="95">
        <f t="shared" si="7"/>
        <v>0.456231496746973</v>
      </c>
      <c r="P89" s="99">
        <v>917121</v>
      </c>
      <c r="Q89" s="166">
        <v>27276</v>
      </c>
      <c r="R89" s="157">
        <f t="shared" si="8"/>
        <v>0.50807550656810085</v>
      </c>
      <c r="S89" s="99">
        <v>736401</v>
      </c>
      <c r="T89" s="166">
        <v>21718</v>
      </c>
      <c r="U89" s="157">
        <f t="shared" si="9"/>
        <v>0.40795850396213368</v>
      </c>
      <c r="X89" s="25"/>
      <c r="Y89" s="25"/>
      <c r="Z89" s="25"/>
    </row>
    <row r="91" spans="1:26" x14ac:dyDescent="0.2">
      <c r="A91" s="22" t="s">
        <v>504</v>
      </c>
    </row>
    <row r="93" spans="1:26" x14ac:dyDescent="0.2">
      <c r="A93" s="1" t="s">
        <v>138</v>
      </c>
    </row>
    <row r="94" spans="1:26" x14ac:dyDescent="0.2">
      <c r="A94" s="1" t="s">
        <v>377</v>
      </c>
    </row>
  </sheetData>
  <mergeCells count="20">
    <mergeCell ref="G1:I1"/>
    <mergeCell ref="J1:L1"/>
    <mergeCell ref="M1:O1"/>
    <mergeCell ref="F1:F2"/>
    <mergeCell ref="S1:U1"/>
    <mergeCell ref="A89:C89"/>
    <mergeCell ref="A66:C66"/>
    <mergeCell ref="A74:C74"/>
    <mergeCell ref="A84:C84"/>
    <mergeCell ref="A88:C88"/>
    <mergeCell ref="A18:C18"/>
    <mergeCell ref="A25:C25"/>
    <mergeCell ref="A36:C36"/>
    <mergeCell ref="A45:C45"/>
    <mergeCell ref="P1:R1"/>
    <mergeCell ref="A1:A2"/>
    <mergeCell ref="B1:B2"/>
    <mergeCell ref="C1:C2"/>
    <mergeCell ref="D1:D2"/>
    <mergeCell ref="E1:E2"/>
  </mergeCells>
  <phoneticPr fontId="5" type="noConversion"/>
  <pageMargins left="0.19685039370078741" right="7.874015748031496E-2" top="0.59055118110236227" bottom="0.59055118110236227" header="0.19685039370078741" footer="0.19685039370078741"/>
  <pageSetup paperSize="9" scale="95" orientation="landscape" r:id="rId1"/>
  <headerFooter alignWithMargins="0">
    <oddHeader>&amp;C&amp;"Arial,Gras"&amp;12&amp;UANNEXE 5.b &amp;U&amp;K000000: PMSI SSR - Activité 2017 - Répartition de l'activité par tranche d'âge</oddHeader>
    <oddFooter>&amp;C&amp;8Soins de suite et de réadaptation (SSR) - Bilan PMSI 2017</oddFooter>
  </headerFooter>
  <rowBreaks count="2" manualBreakCount="2">
    <brk id="36" max="20" man="1"/>
    <brk id="6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sheetPr>
  <dimension ref="A1:U74"/>
  <sheetViews>
    <sheetView zoomScaleNormal="100" workbookViewId="0">
      <selection activeCell="V72" sqref="V72"/>
    </sheetView>
  </sheetViews>
  <sheetFormatPr baseColWidth="10" defaultRowHeight="12.75" x14ac:dyDescent="0.2"/>
  <cols>
    <col min="1" max="1" width="3" customWidth="1"/>
    <col min="2" max="2" width="7.5703125" customWidth="1"/>
    <col min="3" max="3" width="18.85546875" customWidth="1"/>
    <col min="4" max="4" width="6.85546875" customWidth="1"/>
    <col min="5" max="5" width="6" customWidth="1"/>
    <col min="6" max="6" width="7.140625" customWidth="1"/>
    <col min="7" max="7" width="6.7109375" customWidth="1"/>
    <col min="8" max="8" width="6.42578125" customWidth="1"/>
    <col min="9" max="9" width="6" customWidth="1"/>
    <col min="10" max="10" width="6.42578125" customWidth="1"/>
    <col min="11" max="11" width="7.85546875" customWidth="1"/>
    <col min="12" max="12" width="8.28515625" customWidth="1"/>
    <col min="13" max="13" width="6.85546875" customWidth="1"/>
    <col min="14" max="14" width="9.42578125" customWidth="1"/>
    <col min="15" max="15" width="8.5703125" customWidth="1"/>
    <col min="16" max="17" width="10.85546875" customWidth="1"/>
    <col min="18" max="18" width="10.5703125" style="308" customWidth="1"/>
  </cols>
  <sheetData>
    <row r="1" spans="1:21" ht="15" customHeight="1" x14ac:dyDescent="0.2">
      <c r="A1" s="659" t="s">
        <v>112</v>
      </c>
      <c r="B1" s="659" t="s">
        <v>113</v>
      </c>
      <c r="C1" s="659" t="s">
        <v>114</v>
      </c>
      <c r="D1" s="733" t="s">
        <v>348</v>
      </c>
      <c r="E1" s="734"/>
      <c r="F1" s="734"/>
      <c r="G1" s="734"/>
      <c r="H1" s="734"/>
      <c r="I1" s="734"/>
      <c r="J1" s="734"/>
      <c r="K1" s="734"/>
      <c r="L1" s="734"/>
      <c r="M1" s="734"/>
      <c r="N1" s="734"/>
      <c r="O1" s="735"/>
      <c r="P1" s="735"/>
      <c r="Q1" s="735"/>
      <c r="R1" s="735"/>
    </row>
    <row r="2" spans="1:21" ht="73.5" customHeight="1" x14ac:dyDescent="0.2">
      <c r="A2" s="729"/>
      <c r="B2" s="729"/>
      <c r="C2" s="729"/>
      <c r="D2" s="218" t="s">
        <v>115</v>
      </c>
      <c r="E2" s="218" t="s">
        <v>494</v>
      </c>
      <c r="F2" s="218" t="s">
        <v>295</v>
      </c>
      <c r="G2" s="218" t="s">
        <v>257</v>
      </c>
      <c r="H2" s="255" t="s">
        <v>149</v>
      </c>
      <c r="I2" s="218" t="s">
        <v>230</v>
      </c>
      <c r="J2" s="218" t="s">
        <v>231</v>
      </c>
      <c r="K2" s="218" t="s">
        <v>258</v>
      </c>
      <c r="L2" s="218" t="s">
        <v>259</v>
      </c>
      <c r="M2" s="218" t="s">
        <v>293</v>
      </c>
      <c r="N2" s="283" t="s">
        <v>232</v>
      </c>
      <c r="O2" s="283" t="s">
        <v>569</v>
      </c>
      <c r="P2" s="283" t="s">
        <v>260</v>
      </c>
      <c r="Q2" s="283" t="s">
        <v>378</v>
      </c>
      <c r="R2" s="283" t="s">
        <v>379</v>
      </c>
    </row>
    <row r="3" spans="1:21" x14ac:dyDescent="0.2">
      <c r="A3" s="284" t="s">
        <v>21</v>
      </c>
      <c r="B3" s="285" t="s">
        <v>20</v>
      </c>
      <c r="C3" s="285" t="s">
        <v>165</v>
      </c>
      <c r="D3" s="216">
        <v>14636</v>
      </c>
      <c r="E3" s="253">
        <v>-7.5075833999999994E-2</v>
      </c>
      <c r="F3" s="175">
        <v>1</v>
      </c>
      <c r="G3" s="216">
        <v>492</v>
      </c>
      <c r="H3" s="216">
        <v>436</v>
      </c>
      <c r="I3" s="281">
        <v>68</v>
      </c>
      <c r="J3" s="175">
        <v>0.216657557</v>
      </c>
      <c r="K3" s="207">
        <v>8.2377622380000002</v>
      </c>
      <c r="L3" s="207">
        <v>3.1888111889999999</v>
      </c>
      <c r="M3" s="175">
        <v>0.32634032600000001</v>
      </c>
      <c r="N3" s="217">
        <v>7</v>
      </c>
      <c r="O3" s="207">
        <v>13</v>
      </c>
      <c r="P3" s="207">
        <v>0.82105363600000003</v>
      </c>
      <c r="Q3" s="207">
        <v>3.0487805E-2</v>
      </c>
      <c r="R3" s="207">
        <v>3.085365854</v>
      </c>
      <c r="S3" s="439"/>
      <c r="T3" s="592"/>
    </row>
    <row r="4" spans="1:21" x14ac:dyDescent="0.2">
      <c r="A4" s="284" t="s">
        <v>21</v>
      </c>
      <c r="B4" s="285" t="s">
        <v>22</v>
      </c>
      <c r="C4" s="285" t="s">
        <v>380</v>
      </c>
      <c r="D4" s="216">
        <v>10247</v>
      </c>
      <c r="E4" s="253">
        <v>6.1205467999999999E-2</v>
      </c>
      <c r="F4" s="175">
        <v>1</v>
      </c>
      <c r="G4" s="216">
        <v>507</v>
      </c>
      <c r="H4" s="216">
        <v>455</v>
      </c>
      <c r="I4" s="281">
        <v>84</v>
      </c>
      <c r="J4" s="175">
        <v>0.79662340200000004</v>
      </c>
      <c r="K4" s="207">
        <v>9.0395010399999993</v>
      </c>
      <c r="L4" s="207">
        <v>4</v>
      </c>
      <c r="M4" s="175">
        <v>0.162162162</v>
      </c>
      <c r="N4" s="217">
        <v>8</v>
      </c>
      <c r="O4" s="207">
        <v>69</v>
      </c>
      <c r="P4" s="207">
        <v>1.369830009</v>
      </c>
      <c r="Q4" s="207">
        <v>1.426035503</v>
      </c>
      <c r="R4" s="207">
        <v>17.948717949999999</v>
      </c>
      <c r="S4" s="439"/>
      <c r="T4" s="592"/>
      <c r="U4" s="308"/>
    </row>
    <row r="5" spans="1:21" x14ac:dyDescent="0.2">
      <c r="A5" s="284" t="s">
        <v>21</v>
      </c>
      <c r="B5" s="285" t="s">
        <v>27</v>
      </c>
      <c r="C5" s="285" t="s">
        <v>166</v>
      </c>
      <c r="D5" s="216">
        <v>3533</v>
      </c>
      <c r="E5" s="253">
        <v>3.3343083000000003E-2</v>
      </c>
      <c r="F5" s="175">
        <v>1</v>
      </c>
      <c r="G5" s="216">
        <v>155</v>
      </c>
      <c r="H5" s="216">
        <v>145</v>
      </c>
      <c r="I5" s="281">
        <v>83</v>
      </c>
      <c r="J5" s="175">
        <v>0.82847438399999995</v>
      </c>
      <c r="K5" s="207">
        <v>11.29452055</v>
      </c>
      <c r="L5" s="207">
        <v>5</v>
      </c>
      <c r="M5" s="175">
        <v>0.29452054799999999</v>
      </c>
      <c r="N5" s="217">
        <v>6</v>
      </c>
      <c r="O5" s="207">
        <v>20</v>
      </c>
      <c r="P5" s="207">
        <v>0.77949327000000002</v>
      </c>
      <c r="Q5" s="207">
        <v>7.7419354999999995E-2</v>
      </c>
      <c r="R5" s="207">
        <v>3.3483870969999998</v>
      </c>
      <c r="S5" s="439"/>
      <c r="T5" s="592"/>
      <c r="U5" s="308"/>
    </row>
    <row r="6" spans="1:21" x14ac:dyDescent="0.2">
      <c r="A6" s="284" t="s">
        <v>21</v>
      </c>
      <c r="B6" s="285" t="s">
        <v>28</v>
      </c>
      <c r="C6" s="285" t="s">
        <v>167</v>
      </c>
      <c r="D6" s="216">
        <v>10864</v>
      </c>
      <c r="E6" s="253">
        <v>2.1436630000000002E-2</v>
      </c>
      <c r="F6" s="175">
        <v>1</v>
      </c>
      <c r="G6" s="216">
        <v>423</v>
      </c>
      <c r="H6" s="216">
        <v>343</v>
      </c>
      <c r="I6" s="281">
        <v>83</v>
      </c>
      <c r="J6" s="175">
        <v>0.73149852699999995</v>
      </c>
      <c r="K6" s="207">
        <v>9.0102040819999996</v>
      </c>
      <c r="L6" s="207">
        <v>3.3188775509999999</v>
      </c>
      <c r="M6" s="175">
        <v>0.20918367299999999</v>
      </c>
      <c r="N6" s="217">
        <v>5</v>
      </c>
      <c r="O6" s="207">
        <v>6</v>
      </c>
      <c r="P6" s="207">
        <v>0.35817245800000003</v>
      </c>
      <c r="Q6" s="207">
        <v>0</v>
      </c>
      <c r="R6" s="207">
        <v>2.5721040190000002</v>
      </c>
      <c r="S6" s="439"/>
      <c r="T6" s="592"/>
      <c r="U6" s="308"/>
    </row>
    <row r="7" spans="1:21" x14ac:dyDescent="0.2">
      <c r="A7" s="284" t="s">
        <v>21</v>
      </c>
      <c r="B7" s="285" t="s">
        <v>29</v>
      </c>
      <c r="C7" s="285" t="s">
        <v>168</v>
      </c>
      <c r="D7" s="216">
        <v>5234</v>
      </c>
      <c r="E7" s="253">
        <v>7.6290356000000004E-2</v>
      </c>
      <c r="F7" s="175">
        <v>1</v>
      </c>
      <c r="G7" s="216">
        <v>237</v>
      </c>
      <c r="H7" s="216">
        <v>196</v>
      </c>
      <c r="I7" s="281">
        <v>85</v>
      </c>
      <c r="J7" s="175">
        <v>0.83205960999999995</v>
      </c>
      <c r="K7" s="207">
        <v>11.07589286</v>
      </c>
      <c r="L7" s="207">
        <v>3.6875</v>
      </c>
      <c r="M7" s="175">
        <v>0.26339285699999998</v>
      </c>
      <c r="N7" s="217">
        <v>6</v>
      </c>
      <c r="O7" s="207">
        <v>32</v>
      </c>
      <c r="P7" s="207">
        <v>1.1390658170000001</v>
      </c>
      <c r="Q7" s="207">
        <v>1.324894515</v>
      </c>
      <c r="R7" s="207">
        <v>5.9409282699999997</v>
      </c>
      <c r="S7" s="439"/>
      <c r="T7" s="592"/>
      <c r="U7" s="308"/>
    </row>
    <row r="8" spans="1:21" x14ac:dyDescent="0.2">
      <c r="A8" s="284" t="s">
        <v>21</v>
      </c>
      <c r="B8" s="285" t="s">
        <v>30</v>
      </c>
      <c r="C8" s="285" t="s">
        <v>31</v>
      </c>
      <c r="D8" s="216">
        <v>22670</v>
      </c>
      <c r="E8" s="253">
        <v>-4.3917440000000004E-3</v>
      </c>
      <c r="F8" s="175">
        <v>1</v>
      </c>
      <c r="G8" s="216">
        <v>785</v>
      </c>
      <c r="H8" s="216">
        <v>732</v>
      </c>
      <c r="I8" s="281">
        <v>81</v>
      </c>
      <c r="J8" s="175">
        <v>0.70017644499999998</v>
      </c>
      <c r="K8" s="207">
        <v>9.9194444439999998</v>
      </c>
      <c r="L8" s="207">
        <v>3.5236111110000001</v>
      </c>
      <c r="M8" s="175">
        <v>0.53611111099999997</v>
      </c>
      <c r="N8" s="217">
        <v>6</v>
      </c>
      <c r="O8" s="207">
        <v>16</v>
      </c>
      <c r="P8" s="207">
        <v>0.67505692699999997</v>
      </c>
      <c r="Q8" s="207">
        <v>0</v>
      </c>
      <c r="R8" s="207">
        <v>4.2738853499999996</v>
      </c>
      <c r="S8" s="439"/>
      <c r="T8" s="592"/>
      <c r="U8" s="308"/>
    </row>
    <row r="9" spans="1:21" s="308" customFormat="1" x14ac:dyDescent="0.2">
      <c r="A9" s="291" t="s">
        <v>21</v>
      </c>
      <c r="B9" s="285" t="s">
        <v>37</v>
      </c>
      <c r="C9" s="285" t="s">
        <v>169</v>
      </c>
      <c r="D9" s="216">
        <v>7007</v>
      </c>
      <c r="E9" s="253">
        <v>-3.1914893999999999E-2</v>
      </c>
      <c r="F9" s="175">
        <v>1</v>
      </c>
      <c r="G9" s="216">
        <v>252</v>
      </c>
      <c r="H9" s="216">
        <v>225</v>
      </c>
      <c r="I9" s="281">
        <v>68</v>
      </c>
      <c r="J9" s="175">
        <v>0.19851577000000001</v>
      </c>
      <c r="K9" s="207">
        <v>8.9568965519999999</v>
      </c>
      <c r="L9" s="207">
        <v>3.1120689659999998</v>
      </c>
      <c r="M9" s="175">
        <v>0.34051724100000003</v>
      </c>
      <c r="N9" s="217">
        <v>8</v>
      </c>
      <c r="O9" s="207">
        <v>18.5</v>
      </c>
      <c r="P9" s="207">
        <v>0.65718264999999998</v>
      </c>
      <c r="Q9" s="207">
        <v>0.70238095199999995</v>
      </c>
      <c r="R9" s="207">
        <v>5.0396825400000003</v>
      </c>
      <c r="S9" s="439"/>
      <c r="T9" s="592"/>
    </row>
    <row r="10" spans="1:21" x14ac:dyDescent="0.2">
      <c r="A10" s="284" t="s">
        <v>21</v>
      </c>
      <c r="B10" s="351" t="s">
        <v>317</v>
      </c>
      <c r="C10" s="285" t="s">
        <v>400</v>
      </c>
      <c r="D10" s="216">
        <v>322</v>
      </c>
      <c r="E10" s="324">
        <v>-0.77607788600000005</v>
      </c>
      <c r="F10" s="175">
        <v>0.77966101700000001</v>
      </c>
      <c r="G10" s="216">
        <v>29</v>
      </c>
      <c r="H10" s="216">
        <v>29</v>
      </c>
      <c r="I10" s="281">
        <v>51</v>
      </c>
      <c r="J10" s="175">
        <v>0.20807453400000001</v>
      </c>
      <c r="K10" s="207">
        <v>6.8928571429999996</v>
      </c>
      <c r="L10" s="207">
        <v>2.3214285710000002</v>
      </c>
      <c r="M10" s="175">
        <v>0</v>
      </c>
      <c r="N10" s="217" t="s">
        <v>229</v>
      </c>
      <c r="O10" s="207">
        <v>100</v>
      </c>
      <c r="P10" s="207">
        <v>7.2570422539999999</v>
      </c>
      <c r="Q10" s="207">
        <v>0.10344827600000001</v>
      </c>
      <c r="R10" s="207">
        <v>3.5862068969999998</v>
      </c>
      <c r="S10" s="439"/>
      <c r="T10" s="592"/>
      <c r="U10" s="308"/>
    </row>
    <row r="11" spans="1:21" x14ac:dyDescent="0.2">
      <c r="A11" s="284" t="s">
        <v>21</v>
      </c>
      <c r="B11" s="285" t="s">
        <v>38</v>
      </c>
      <c r="C11" s="285" t="s">
        <v>170</v>
      </c>
      <c r="D11" s="216">
        <v>10279</v>
      </c>
      <c r="E11" s="253">
        <v>6.1880165000000001E-2</v>
      </c>
      <c r="F11" s="175">
        <v>1</v>
      </c>
      <c r="G11" s="216">
        <v>332</v>
      </c>
      <c r="H11" s="216">
        <v>284</v>
      </c>
      <c r="I11" s="281">
        <v>85</v>
      </c>
      <c r="J11" s="175">
        <v>0.80445568599999995</v>
      </c>
      <c r="K11" s="207">
        <v>9.5315614620000009</v>
      </c>
      <c r="L11" s="207">
        <v>3.295681063</v>
      </c>
      <c r="M11" s="175">
        <v>0.24916943499999999</v>
      </c>
      <c r="N11" s="217">
        <v>5</v>
      </c>
      <c r="O11" s="207">
        <v>14.5</v>
      </c>
      <c r="P11" s="207">
        <v>1.157430046</v>
      </c>
      <c r="Q11" s="207">
        <v>3.0120482000000001E-2</v>
      </c>
      <c r="R11" s="207">
        <v>2.8975903609999998</v>
      </c>
      <c r="S11" s="439"/>
      <c r="T11" s="592"/>
      <c r="U11" s="308"/>
    </row>
    <row r="12" spans="1:21" x14ac:dyDescent="0.2">
      <c r="A12" s="284" t="s">
        <v>21</v>
      </c>
      <c r="B12" s="285" t="s">
        <v>40</v>
      </c>
      <c r="C12" s="285" t="s">
        <v>367</v>
      </c>
      <c r="D12" s="216">
        <v>2305</v>
      </c>
      <c r="E12" s="324">
        <v>0.10023866300000001</v>
      </c>
      <c r="F12" s="175">
        <v>1</v>
      </c>
      <c r="G12" s="216">
        <v>65</v>
      </c>
      <c r="H12" s="216">
        <v>56</v>
      </c>
      <c r="I12" s="281">
        <v>64</v>
      </c>
      <c r="J12" s="175">
        <v>0.24598698499999999</v>
      </c>
      <c r="K12" s="207">
        <v>9.4</v>
      </c>
      <c r="L12" s="207">
        <v>3.233333333</v>
      </c>
      <c r="M12" s="175">
        <v>0.35</v>
      </c>
      <c r="N12" s="217">
        <v>10</v>
      </c>
      <c r="O12" s="207">
        <v>20</v>
      </c>
      <c r="P12" s="207">
        <v>1.494591346</v>
      </c>
      <c r="Q12" s="207">
        <v>1.507692308</v>
      </c>
      <c r="R12" s="207">
        <v>1.076923077</v>
      </c>
      <c r="S12" s="439"/>
      <c r="T12" s="592"/>
      <c r="U12" s="308"/>
    </row>
    <row r="13" spans="1:21" x14ac:dyDescent="0.2">
      <c r="A13" s="284" t="s">
        <v>21</v>
      </c>
      <c r="B13" s="285" t="s">
        <v>41</v>
      </c>
      <c r="C13" s="285" t="s">
        <v>321</v>
      </c>
      <c r="D13" s="216">
        <v>17109</v>
      </c>
      <c r="E13" s="324">
        <v>-0.10085137700000001</v>
      </c>
      <c r="F13" s="175">
        <v>0.99912403599999999</v>
      </c>
      <c r="G13" s="216">
        <v>764</v>
      </c>
      <c r="H13" s="216">
        <v>669</v>
      </c>
      <c r="I13" s="281">
        <v>82</v>
      </c>
      <c r="J13" s="175">
        <v>0.71249050199999997</v>
      </c>
      <c r="K13" s="207">
        <v>9.4094707520000007</v>
      </c>
      <c r="L13" s="207">
        <v>3.2966573819999998</v>
      </c>
      <c r="M13" s="175">
        <v>0.103064067</v>
      </c>
      <c r="N13" s="217">
        <v>7</v>
      </c>
      <c r="O13" s="207">
        <v>9</v>
      </c>
      <c r="P13" s="207">
        <v>0.556550769</v>
      </c>
      <c r="Q13" s="207">
        <v>0.64136125700000002</v>
      </c>
      <c r="R13" s="207">
        <v>1.869109948</v>
      </c>
      <c r="S13" s="439"/>
      <c r="T13" s="592"/>
      <c r="U13" s="308"/>
    </row>
    <row r="14" spans="1:21" ht="13.5" thickBot="1" x14ac:dyDescent="0.25">
      <c r="A14" s="284" t="s">
        <v>21</v>
      </c>
      <c r="B14" s="285" t="s">
        <v>47</v>
      </c>
      <c r="C14" s="285" t="s">
        <v>357</v>
      </c>
      <c r="D14" s="216">
        <v>9928</v>
      </c>
      <c r="E14" s="253">
        <v>-5.5093659999999999E-3</v>
      </c>
      <c r="F14" s="175">
        <v>1</v>
      </c>
      <c r="G14" s="216">
        <v>241</v>
      </c>
      <c r="H14" s="216">
        <v>214</v>
      </c>
      <c r="I14" s="281">
        <v>69</v>
      </c>
      <c r="J14" s="175">
        <v>0.27739725999999998</v>
      </c>
      <c r="K14" s="207">
        <v>11.23113208</v>
      </c>
      <c r="L14" s="207">
        <v>5.2688679250000003</v>
      </c>
      <c r="M14" s="175">
        <v>0.235849057</v>
      </c>
      <c r="N14" s="217">
        <v>7</v>
      </c>
      <c r="O14" s="207">
        <v>35</v>
      </c>
      <c r="P14" s="207">
        <v>1.893703548</v>
      </c>
      <c r="Q14" s="207">
        <v>0.51452282199999999</v>
      </c>
      <c r="R14" s="207">
        <v>6.4564315350000001</v>
      </c>
      <c r="S14" s="439"/>
      <c r="T14" s="592"/>
      <c r="U14" s="308"/>
    </row>
    <row r="15" spans="1:21" s="13" customFormat="1" ht="21.75" customHeight="1" thickTop="1" x14ac:dyDescent="0.2">
      <c r="A15" s="730" t="s">
        <v>140</v>
      </c>
      <c r="B15" s="731"/>
      <c r="C15" s="732"/>
      <c r="D15" s="366">
        <v>114134</v>
      </c>
      <c r="E15" s="367">
        <v>-2.1401012000000001E-2</v>
      </c>
      <c r="F15" s="368">
        <v>0.99907212899999998</v>
      </c>
      <c r="G15" s="366">
        <v>4282</v>
      </c>
      <c r="H15" s="366">
        <v>3652</v>
      </c>
      <c r="I15" s="369">
        <v>79</v>
      </c>
      <c r="J15" s="368">
        <v>0.59293462100000005</v>
      </c>
      <c r="K15" s="370">
        <v>9.517372559</v>
      </c>
      <c r="L15" s="370">
        <v>3.586862795</v>
      </c>
      <c r="M15" s="368">
        <v>0.27567841700000001</v>
      </c>
      <c r="N15" s="371">
        <v>6</v>
      </c>
      <c r="O15" s="370">
        <v>16</v>
      </c>
      <c r="P15" s="370">
        <v>0.92136324800000002</v>
      </c>
      <c r="Q15" s="370">
        <v>0.45913124700000002</v>
      </c>
      <c r="R15" s="370">
        <v>5.2260625879999996</v>
      </c>
      <c r="S15" s="440"/>
      <c r="T15" s="592"/>
      <c r="U15" s="308"/>
    </row>
    <row r="16" spans="1:21" x14ac:dyDescent="0.2">
      <c r="A16" s="284" t="s">
        <v>26</v>
      </c>
      <c r="B16" s="285" t="s">
        <v>24</v>
      </c>
      <c r="C16" s="285" t="s">
        <v>381</v>
      </c>
      <c r="D16" s="216">
        <v>7125</v>
      </c>
      <c r="E16" s="324">
        <v>0.66122639299999997</v>
      </c>
      <c r="F16" s="175">
        <v>1</v>
      </c>
      <c r="G16" s="216">
        <v>259</v>
      </c>
      <c r="H16" s="216">
        <v>229</v>
      </c>
      <c r="I16" s="281">
        <v>70</v>
      </c>
      <c r="J16" s="175">
        <v>0.39607017500000002</v>
      </c>
      <c r="K16" s="207">
        <v>8.875</v>
      </c>
      <c r="L16" s="207">
        <v>3.2459677419999999</v>
      </c>
      <c r="M16" s="175">
        <v>0.165322581</v>
      </c>
      <c r="N16" s="217">
        <v>7</v>
      </c>
      <c r="O16" s="207">
        <v>16</v>
      </c>
      <c r="P16" s="207">
        <v>0.44461900999999998</v>
      </c>
      <c r="Q16" s="207">
        <v>2.49034749</v>
      </c>
      <c r="R16" s="207">
        <v>5.664092664</v>
      </c>
      <c r="T16" s="592"/>
      <c r="U16" s="308"/>
    </row>
    <row r="17" spans="1:21" x14ac:dyDescent="0.2">
      <c r="A17" s="284" t="s">
        <v>26</v>
      </c>
      <c r="B17" s="285" t="s">
        <v>35</v>
      </c>
      <c r="C17" s="285" t="s">
        <v>236</v>
      </c>
      <c r="D17" s="216">
        <v>13423</v>
      </c>
      <c r="E17" s="253">
        <v>-1.9646509E-2</v>
      </c>
      <c r="F17" s="175">
        <v>1</v>
      </c>
      <c r="G17" s="216">
        <v>424</v>
      </c>
      <c r="H17" s="216">
        <v>390</v>
      </c>
      <c r="I17" s="281">
        <v>70</v>
      </c>
      <c r="J17" s="175">
        <v>0.32831706799999999</v>
      </c>
      <c r="K17" s="207">
        <v>10.79787234</v>
      </c>
      <c r="L17" s="207">
        <v>3.7898936170000002</v>
      </c>
      <c r="M17" s="175">
        <v>0.183510638</v>
      </c>
      <c r="N17" s="217">
        <v>6</v>
      </c>
      <c r="O17" s="207">
        <v>38</v>
      </c>
      <c r="P17" s="207">
        <v>1.7441063450000001</v>
      </c>
      <c r="Q17" s="207">
        <v>10.22169811</v>
      </c>
      <c r="R17" s="207">
        <v>19.846698109999998</v>
      </c>
      <c r="T17" s="592"/>
      <c r="U17" s="308"/>
    </row>
    <row r="18" spans="1:21" x14ac:dyDescent="0.2">
      <c r="A18" s="284" t="s">
        <v>26</v>
      </c>
      <c r="B18" s="285" t="s">
        <v>39</v>
      </c>
      <c r="C18" s="285" t="s">
        <v>172</v>
      </c>
      <c r="D18" s="216">
        <v>15972</v>
      </c>
      <c r="E18" s="253">
        <v>1.0822099999999999E-2</v>
      </c>
      <c r="F18" s="175">
        <v>1</v>
      </c>
      <c r="G18" s="216">
        <v>551</v>
      </c>
      <c r="H18" s="216">
        <v>478</v>
      </c>
      <c r="I18" s="281">
        <v>85</v>
      </c>
      <c r="J18" s="175">
        <v>0.82788630100000005</v>
      </c>
      <c r="K18" s="207">
        <v>10.9960396</v>
      </c>
      <c r="L18" s="207">
        <v>4.1346534650000004</v>
      </c>
      <c r="M18" s="175">
        <v>0.134653465</v>
      </c>
      <c r="N18" s="217">
        <v>5</v>
      </c>
      <c r="O18" s="207">
        <v>5</v>
      </c>
      <c r="P18" s="207">
        <v>0.51733520600000005</v>
      </c>
      <c r="Q18" s="207">
        <v>0</v>
      </c>
      <c r="R18" s="207">
        <v>8.3484574000000006E-2</v>
      </c>
      <c r="T18" s="592"/>
      <c r="U18" s="308"/>
    </row>
    <row r="19" spans="1:21" x14ac:dyDescent="0.2">
      <c r="A19" s="284" t="s">
        <v>26</v>
      </c>
      <c r="B19" s="285" t="s">
        <v>43</v>
      </c>
      <c r="C19" s="285" t="s">
        <v>173</v>
      </c>
      <c r="D19" s="216">
        <v>31086</v>
      </c>
      <c r="E19" s="253">
        <v>2.5196227000000002E-2</v>
      </c>
      <c r="F19" s="175">
        <v>1</v>
      </c>
      <c r="G19" s="216">
        <v>984</v>
      </c>
      <c r="H19" s="216">
        <v>858</v>
      </c>
      <c r="I19" s="281">
        <v>82</v>
      </c>
      <c r="J19" s="175">
        <v>0.74329280099999995</v>
      </c>
      <c r="K19" s="207">
        <v>8.8730512249999993</v>
      </c>
      <c r="L19" s="207">
        <v>3.3630289530000002</v>
      </c>
      <c r="M19" s="175">
        <v>0.41982182600000001</v>
      </c>
      <c r="N19" s="217">
        <v>7</v>
      </c>
      <c r="O19" s="207">
        <v>15</v>
      </c>
      <c r="P19" s="207">
        <v>0.43751686899999997</v>
      </c>
      <c r="Q19" s="207">
        <v>1.2489837399999999</v>
      </c>
      <c r="R19" s="207">
        <v>7.8963414629999997</v>
      </c>
      <c r="T19" s="592"/>
      <c r="U19" s="308"/>
    </row>
    <row r="20" spans="1:21" ht="13.5" thickBot="1" x14ac:dyDescent="0.25">
      <c r="A20" s="284" t="s">
        <v>26</v>
      </c>
      <c r="B20" s="285" t="s">
        <v>46</v>
      </c>
      <c r="C20" s="285" t="s">
        <v>222</v>
      </c>
      <c r="D20" s="216">
        <v>10838</v>
      </c>
      <c r="E20" s="253">
        <v>-1.4995909999999999E-2</v>
      </c>
      <c r="F20" s="175">
        <v>1</v>
      </c>
      <c r="G20" s="216">
        <v>334</v>
      </c>
      <c r="H20" s="216">
        <v>309</v>
      </c>
      <c r="I20" s="281">
        <v>76</v>
      </c>
      <c r="J20" s="175">
        <v>0.52897213499999995</v>
      </c>
      <c r="K20" s="207">
        <v>9.4934210530000005</v>
      </c>
      <c r="L20" s="207">
        <v>3.861842105</v>
      </c>
      <c r="M20" s="175">
        <v>0.29934210500000002</v>
      </c>
      <c r="N20" s="217">
        <v>6</v>
      </c>
      <c r="O20" s="207">
        <v>7</v>
      </c>
      <c r="P20" s="207">
        <v>0.44793281699999998</v>
      </c>
      <c r="Q20" s="207">
        <v>0.188622754</v>
      </c>
      <c r="R20" s="207">
        <v>2.119760479</v>
      </c>
      <c r="T20" s="592"/>
      <c r="U20" s="308"/>
    </row>
    <row r="21" spans="1:21" s="13" customFormat="1" ht="21.75" customHeight="1" thickTop="1" x14ac:dyDescent="0.2">
      <c r="A21" s="730" t="s">
        <v>141</v>
      </c>
      <c r="B21" s="731"/>
      <c r="C21" s="732"/>
      <c r="D21" s="366">
        <v>78444</v>
      </c>
      <c r="E21" s="367">
        <v>4.4429946999999997E-2</v>
      </c>
      <c r="F21" s="368">
        <v>1</v>
      </c>
      <c r="G21" s="366">
        <v>2552</v>
      </c>
      <c r="H21" s="366">
        <v>2222</v>
      </c>
      <c r="I21" s="369">
        <v>80</v>
      </c>
      <c r="J21" s="368">
        <v>0.62835908399999996</v>
      </c>
      <c r="K21" s="370">
        <v>9.7245817250000002</v>
      </c>
      <c r="L21" s="370">
        <v>3.651651652</v>
      </c>
      <c r="M21" s="368">
        <v>0.27713427699999998</v>
      </c>
      <c r="N21" s="371">
        <v>6</v>
      </c>
      <c r="O21" s="370">
        <v>12</v>
      </c>
      <c r="P21" s="370">
        <v>0.68014050400000003</v>
      </c>
      <c r="Q21" s="370">
        <v>2.457288401</v>
      </c>
      <c r="R21" s="370">
        <v>7.2123824450000003</v>
      </c>
      <c r="T21" s="592"/>
      <c r="U21" s="308"/>
    </row>
    <row r="22" spans="1:21" x14ac:dyDescent="0.2">
      <c r="A22" s="284" t="s">
        <v>34</v>
      </c>
      <c r="B22" s="285" t="s">
        <v>32</v>
      </c>
      <c r="C22" s="285" t="s">
        <v>33</v>
      </c>
      <c r="D22" s="216">
        <v>168</v>
      </c>
      <c r="E22" s="324">
        <v>-0.29411764699999998</v>
      </c>
      <c r="F22" s="175">
        <v>1</v>
      </c>
      <c r="G22" s="216">
        <v>17</v>
      </c>
      <c r="H22" s="216">
        <v>11</v>
      </c>
      <c r="I22" s="281">
        <v>77</v>
      </c>
      <c r="J22" s="175">
        <v>0.67261904800000005</v>
      </c>
      <c r="K22" s="207">
        <v>5.5333333329999999</v>
      </c>
      <c r="L22" s="207">
        <v>2.5333333329999999</v>
      </c>
      <c r="M22" s="175">
        <v>0</v>
      </c>
      <c r="N22" s="217" t="s">
        <v>229</v>
      </c>
      <c r="O22" s="207">
        <v>44</v>
      </c>
      <c r="P22" s="207">
        <v>1.7214285709999999</v>
      </c>
      <c r="Q22" s="207">
        <v>2.588235294</v>
      </c>
      <c r="R22" s="207">
        <v>4</v>
      </c>
      <c r="T22" s="592"/>
      <c r="U22" s="308"/>
    </row>
    <row r="23" spans="1:21" x14ac:dyDescent="0.2">
      <c r="A23" s="284" t="s">
        <v>34</v>
      </c>
      <c r="B23" s="285" t="s">
        <v>36</v>
      </c>
      <c r="C23" s="285" t="s">
        <v>221</v>
      </c>
      <c r="D23" s="216">
        <v>13753</v>
      </c>
      <c r="E23" s="253">
        <v>-2.7781705E-2</v>
      </c>
      <c r="F23" s="175">
        <v>1</v>
      </c>
      <c r="G23" s="216">
        <v>526</v>
      </c>
      <c r="H23" s="216">
        <v>461</v>
      </c>
      <c r="I23" s="281">
        <v>81</v>
      </c>
      <c r="J23" s="175">
        <v>0.70231949400000004</v>
      </c>
      <c r="K23" s="207">
        <v>6.9222903889999996</v>
      </c>
      <c r="L23" s="207">
        <v>2.5439672799999999</v>
      </c>
      <c r="M23" s="175">
        <v>0.34151329200000002</v>
      </c>
      <c r="N23" s="217">
        <v>6</v>
      </c>
      <c r="O23" s="207">
        <v>18</v>
      </c>
      <c r="P23" s="207">
        <v>0.96259225599999998</v>
      </c>
      <c r="Q23" s="207">
        <v>1.5418250950000001</v>
      </c>
      <c r="R23" s="207">
        <v>3.9638783270000002</v>
      </c>
      <c r="T23" s="592"/>
      <c r="U23" s="308"/>
    </row>
    <row r="24" spans="1:21" x14ac:dyDescent="0.2">
      <c r="A24" s="284" t="s">
        <v>34</v>
      </c>
      <c r="B24" s="285" t="s">
        <v>92</v>
      </c>
      <c r="C24" s="285" t="s">
        <v>254</v>
      </c>
      <c r="D24" s="216">
        <v>13193</v>
      </c>
      <c r="E24" s="253">
        <v>8.0226159999999998E-3</v>
      </c>
      <c r="F24" s="175">
        <v>1</v>
      </c>
      <c r="G24" s="216">
        <v>485</v>
      </c>
      <c r="H24" s="216">
        <v>437</v>
      </c>
      <c r="I24" s="281">
        <v>74</v>
      </c>
      <c r="J24" s="175">
        <v>0.47396346499999997</v>
      </c>
      <c r="K24" s="207">
        <v>8.6302895320000008</v>
      </c>
      <c r="L24" s="207">
        <v>2.6703786190000001</v>
      </c>
      <c r="M24" s="175">
        <v>0.60579064599999999</v>
      </c>
      <c r="N24" s="217">
        <v>6</v>
      </c>
      <c r="O24" s="207">
        <v>22</v>
      </c>
      <c r="P24" s="207">
        <v>0.79749103899999996</v>
      </c>
      <c r="Q24" s="207">
        <v>1.498969072</v>
      </c>
      <c r="R24" s="207">
        <v>3.517525773</v>
      </c>
      <c r="T24" s="592"/>
      <c r="U24" s="308"/>
    </row>
    <row r="25" spans="1:21" x14ac:dyDescent="0.2">
      <c r="A25" s="284" t="s">
        <v>34</v>
      </c>
      <c r="B25" s="285" t="s">
        <v>95</v>
      </c>
      <c r="C25" s="285" t="s">
        <v>176</v>
      </c>
      <c r="D25" s="216">
        <v>8134</v>
      </c>
      <c r="E25" s="253">
        <v>-2.3998080000000001E-2</v>
      </c>
      <c r="F25" s="175">
        <v>1</v>
      </c>
      <c r="G25" s="216">
        <v>324</v>
      </c>
      <c r="H25" s="216">
        <v>281</v>
      </c>
      <c r="I25" s="281">
        <v>84</v>
      </c>
      <c r="J25" s="175">
        <v>0.78116547800000002</v>
      </c>
      <c r="K25" s="207">
        <v>10.28903654</v>
      </c>
      <c r="L25" s="207">
        <v>4.0232558139999997</v>
      </c>
      <c r="M25" s="175">
        <v>0.17940199300000001</v>
      </c>
      <c r="N25" s="217">
        <v>7</v>
      </c>
      <c r="O25" s="207">
        <v>11</v>
      </c>
      <c r="P25" s="207">
        <v>1.382322713</v>
      </c>
      <c r="Q25" s="207">
        <v>0.33333333300000001</v>
      </c>
      <c r="R25" s="207">
        <v>1.1141975310000001</v>
      </c>
      <c r="T25" s="592"/>
      <c r="U25" s="308"/>
    </row>
    <row r="26" spans="1:21" x14ac:dyDescent="0.2">
      <c r="A26" s="291" t="s">
        <v>34</v>
      </c>
      <c r="B26" s="285" t="s">
        <v>96</v>
      </c>
      <c r="C26" s="285" t="s">
        <v>97</v>
      </c>
      <c r="D26" s="216">
        <v>9251</v>
      </c>
      <c r="E26" s="324">
        <v>0.18785310699999999</v>
      </c>
      <c r="F26" s="175">
        <v>1</v>
      </c>
      <c r="G26" s="216">
        <v>361</v>
      </c>
      <c r="H26" s="216">
        <v>298</v>
      </c>
      <c r="I26" s="281">
        <v>83</v>
      </c>
      <c r="J26" s="175">
        <v>0.85969084399999995</v>
      </c>
      <c r="K26" s="207">
        <v>9.9627507160000004</v>
      </c>
      <c r="L26" s="207">
        <v>3.3753581659999998</v>
      </c>
      <c r="M26" s="175">
        <v>0.157593123</v>
      </c>
      <c r="N26" s="217">
        <v>6</v>
      </c>
      <c r="O26" s="207">
        <v>23</v>
      </c>
      <c r="P26" s="207">
        <v>1.1467571640000001</v>
      </c>
      <c r="Q26" s="207">
        <v>2.0526315789999998</v>
      </c>
      <c r="R26" s="207">
        <v>4.8448753460000002</v>
      </c>
      <c r="T26" s="592"/>
      <c r="U26" s="308"/>
    </row>
    <row r="27" spans="1:21" x14ac:dyDescent="0.2">
      <c r="A27" s="284" t="s">
        <v>34</v>
      </c>
      <c r="B27" s="285" t="s">
        <v>99</v>
      </c>
      <c r="C27" s="285" t="s">
        <v>383</v>
      </c>
      <c r="D27" s="216">
        <v>17787</v>
      </c>
      <c r="E27" s="253">
        <v>-7.4365111999999997E-2</v>
      </c>
      <c r="F27" s="175">
        <v>1</v>
      </c>
      <c r="G27" s="216">
        <v>488</v>
      </c>
      <c r="H27" s="216">
        <v>439</v>
      </c>
      <c r="I27" s="281">
        <v>80</v>
      </c>
      <c r="J27" s="175">
        <v>0.64558385299999999</v>
      </c>
      <c r="K27" s="207">
        <v>10.5778781</v>
      </c>
      <c r="L27" s="207">
        <v>3.2392776520000002</v>
      </c>
      <c r="M27" s="175">
        <v>3.3860044999999998E-2</v>
      </c>
      <c r="N27" s="217">
        <v>8</v>
      </c>
      <c r="O27" s="207">
        <v>17</v>
      </c>
      <c r="P27" s="207">
        <v>1.0409585720000001</v>
      </c>
      <c r="Q27" s="207">
        <v>2.6454918030000001</v>
      </c>
      <c r="R27" s="207">
        <v>3.5491803279999998</v>
      </c>
      <c r="T27" s="592"/>
      <c r="U27" s="308"/>
    </row>
    <row r="28" spans="1:21" ht="13.5" thickBot="1" x14ac:dyDescent="0.25">
      <c r="A28" s="284" t="s">
        <v>34</v>
      </c>
      <c r="B28" s="285" t="s">
        <v>103</v>
      </c>
      <c r="C28" s="285" t="s">
        <v>382</v>
      </c>
      <c r="D28" s="216">
        <v>21603</v>
      </c>
      <c r="E28" s="253">
        <v>2.1080492999999999E-2</v>
      </c>
      <c r="F28" s="175">
        <v>1</v>
      </c>
      <c r="G28" s="216">
        <v>711</v>
      </c>
      <c r="H28" s="216">
        <v>630</v>
      </c>
      <c r="I28" s="281">
        <v>77</v>
      </c>
      <c r="J28" s="175">
        <v>0.556867102</v>
      </c>
      <c r="K28" s="207">
        <v>9.6359446999999996</v>
      </c>
      <c r="L28" s="207">
        <v>2.9631336410000002</v>
      </c>
      <c r="M28" s="175">
        <v>0.38863287299999999</v>
      </c>
      <c r="N28" s="217">
        <v>6</v>
      </c>
      <c r="O28" s="207">
        <v>31</v>
      </c>
      <c r="P28" s="207">
        <v>1.864551635</v>
      </c>
      <c r="Q28" s="207">
        <v>3.216596343</v>
      </c>
      <c r="R28" s="207">
        <v>4.1490857950000004</v>
      </c>
      <c r="T28" s="592"/>
      <c r="U28" s="308"/>
    </row>
    <row r="29" spans="1:21" s="13" customFormat="1" ht="21.75" customHeight="1" thickTop="1" x14ac:dyDescent="0.2">
      <c r="A29" s="730" t="s">
        <v>142</v>
      </c>
      <c r="B29" s="731"/>
      <c r="C29" s="732"/>
      <c r="D29" s="366">
        <v>83889</v>
      </c>
      <c r="E29" s="367">
        <v>-9.28936E-4</v>
      </c>
      <c r="F29" s="368">
        <v>1</v>
      </c>
      <c r="G29" s="366">
        <v>2912</v>
      </c>
      <c r="H29" s="366">
        <v>2506</v>
      </c>
      <c r="I29" s="369">
        <v>80</v>
      </c>
      <c r="J29" s="368">
        <v>0.64186007700000003</v>
      </c>
      <c r="K29" s="370">
        <v>9.2235817579999999</v>
      </c>
      <c r="L29" s="370">
        <v>3.0530218759999999</v>
      </c>
      <c r="M29" s="368">
        <v>0.30255839800000001</v>
      </c>
      <c r="N29" s="371">
        <v>6</v>
      </c>
      <c r="O29" s="370">
        <v>22</v>
      </c>
      <c r="P29" s="370">
        <v>1.2473629129999999</v>
      </c>
      <c r="Q29" s="370">
        <v>2.0635302200000001</v>
      </c>
      <c r="R29" s="370">
        <v>3.6576236259999999</v>
      </c>
      <c r="T29" s="592"/>
      <c r="U29" s="308"/>
    </row>
    <row r="30" spans="1:21" s="308" customFormat="1" x14ac:dyDescent="0.2">
      <c r="A30" s="284" t="s">
        <v>85</v>
      </c>
      <c r="B30" s="351" t="s">
        <v>480</v>
      </c>
      <c r="C30" s="285" t="s">
        <v>512</v>
      </c>
      <c r="D30" s="216">
        <v>5647</v>
      </c>
      <c r="E30" s="253" t="s">
        <v>229</v>
      </c>
      <c r="F30" s="175">
        <v>1</v>
      </c>
      <c r="G30" s="216">
        <v>218</v>
      </c>
      <c r="H30" s="216">
        <v>211</v>
      </c>
      <c r="I30" s="281">
        <v>82</v>
      </c>
      <c r="J30" s="175">
        <v>0.75101823999999995</v>
      </c>
      <c r="K30" s="207">
        <v>9.6834862390000005</v>
      </c>
      <c r="L30" s="207">
        <v>3.5825688069999999</v>
      </c>
      <c r="M30" s="175">
        <v>0.38990825699999998</v>
      </c>
      <c r="N30" s="217">
        <v>8</v>
      </c>
      <c r="O30" s="207">
        <v>20</v>
      </c>
      <c r="P30" s="207">
        <v>0.92508710800000005</v>
      </c>
      <c r="Q30" s="207">
        <v>0.26146788999999998</v>
      </c>
      <c r="R30" s="207">
        <v>2.6284403670000001</v>
      </c>
      <c r="T30" s="592"/>
    </row>
    <row r="31" spans="1:21" x14ac:dyDescent="0.2">
      <c r="A31" s="284" t="s">
        <v>85</v>
      </c>
      <c r="B31" s="285" t="s">
        <v>84</v>
      </c>
      <c r="C31" s="285" t="s">
        <v>178</v>
      </c>
      <c r="D31" s="216">
        <v>3373</v>
      </c>
      <c r="E31" s="253" t="s">
        <v>229</v>
      </c>
      <c r="F31" s="175">
        <v>1</v>
      </c>
      <c r="G31" s="216">
        <v>123</v>
      </c>
      <c r="H31" s="216">
        <v>112</v>
      </c>
      <c r="I31" s="281">
        <v>85</v>
      </c>
      <c r="J31" s="175">
        <v>0.74621998199999995</v>
      </c>
      <c r="K31" s="207">
        <v>9</v>
      </c>
      <c r="L31" s="207">
        <v>3.11</v>
      </c>
      <c r="M31" s="175">
        <v>0.25</v>
      </c>
      <c r="N31" s="217">
        <v>9</v>
      </c>
      <c r="O31" s="207">
        <v>26</v>
      </c>
      <c r="P31" s="207">
        <v>1.3807960610000001</v>
      </c>
      <c r="Q31" s="207">
        <v>0</v>
      </c>
      <c r="R31" s="207">
        <v>6.9593495929999998</v>
      </c>
      <c r="T31" s="592"/>
      <c r="U31" s="308"/>
    </row>
    <row r="32" spans="1:21" x14ac:dyDescent="0.2">
      <c r="A32" s="284" t="s">
        <v>85</v>
      </c>
      <c r="B32" s="285" t="s">
        <v>86</v>
      </c>
      <c r="C32" s="285" t="s">
        <v>179</v>
      </c>
      <c r="D32" s="216">
        <v>2803</v>
      </c>
      <c r="E32" s="324">
        <v>0.101375246</v>
      </c>
      <c r="F32" s="175">
        <v>1</v>
      </c>
      <c r="G32" s="216">
        <v>110</v>
      </c>
      <c r="H32" s="216">
        <v>83</v>
      </c>
      <c r="I32" s="281">
        <v>83</v>
      </c>
      <c r="J32" s="175">
        <v>0.70139136599999996</v>
      </c>
      <c r="K32" s="207">
        <v>8.11</v>
      </c>
      <c r="L32" s="207">
        <v>3.15</v>
      </c>
      <c r="M32" s="175">
        <v>0.22</v>
      </c>
      <c r="N32" s="217">
        <v>5.5</v>
      </c>
      <c r="O32" s="207">
        <v>14</v>
      </c>
      <c r="P32" s="207">
        <v>0.74238641999999999</v>
      </c>
      <c r="Q32" s="207">
        <v>0.109090909</v>
      </c>
      <c r="R32" s="207">
        <v>0.74545454499999997</v>
      </c>
      <c r="T32" s="592"/>
      <c r="U32" s="308"/>
    </row>
    <row r="33" spans="1:21" x14ac:dyDescent="0.2">
      <c r="A33" s="284" t="s">
        <v>85</v>
      </c>
      <c r="B33" s="285" t="s">
        <v>87</v>
      </c>
      <c r="C33" s="285" t="s">
        <v>384</v>
      </c>
      <c r="D33" s="216">
        <v>12333</v>
      </c>
      <c r="E33" s="253">
        <v>6.4106989000000003E-2</v>
      </c>
      <c r="F33" s="175">
        <v>1</v>
      </c>
      <c r="G33" s="216">
        <v>419</v>
      </c>
      <c r="H33" s="216">
        <v>392</v>
      </c>
      <c r="I33" s="281">
        <v>76</v>
      </c>
      <c r="J33" s="175">
        <v>0.53831184600000004</v>
      </c>
      <c r="K33" s="207">
        <v>11.637795280000001</v>
      </c>
      <c r="L33" s="207">
        <v>4.2099737529999999</v>
      </c>
      <c r="M33" s="175">
        <v>0.36745406800000002</v>
      </c>
      <c r="N33" s="217">
        <v>7</v>
      </c>
      <c r="O33" s="207">
        <v>51</v>
      </c>
      <c r="P33" s="207">
        <v>1.1215500730000001</v>
      </c>
      <c r="Q33" s="207">
        <v>5.0095465389999996</v>
      </c>
      <c r="R33" s="207">
        <v>8.6014319809999993</v>
      </c>
      <c r="T33" s="592"/>
      <c r="U33" s="308"/>
    </row>
    <row r="34" spans="1:21" x14ac:dyDescent="0.2">
      <c r="A34" s="284" t="s">
        <v>85</v>
      </c>
      <c r="B34" s="285" t="s">
        <v>94</v>
      </c>
      <c r="C34" s="285" t="s">
        <v>180</v>
      </c>
      <c r="D34" s="216">
        <v>3603</v>
      </c>
      <c r="E34" s="253" t="s">
        <v>229</v>
      </c>
      <c r="F34" s="175">
        <v>1</v>
      </c>
      <c r="G34" s="216">
        <v>132</v>
      </c>
      <c r="H34" s="216">
        <v>123</v>
      </c>
      <c r="I34" s="281">
        <v>83</v>
      </c>
      <c r="J34" s="175">
        <v>0.89675270600000001</v>
      </c>
      <c r="K34" s="207">
        <v>10.37037037</v>
      </c>
      <c r="L34" s="207">
        <v>3.2407407410000002</v>
      </c>
      <c r="M34" s="175">
        <v>0.58333333300000001</v>
      </c>
      <c r="N34" s="217">
        <v>7</v>
      </c>
      <c r="O34" s="207">
        <v>86</v>
      </c>
      <c r="P34" s="207">
        <v>2.1372397840000001</v>
      </c>
      <c r="Q34" s="207">
        <v>0.38636363600000001</v>
      </c>
      <c r="R34" s="207">
        <v>8.4393939390000003</v>
      </c>
      <c r="T34" s="592"/>
      <c r="U34" s="308"/>
    </row>
    <row r="35" spans="1:21" x14ac:dyDescent="0.2">
      <c r="A35" s="284" t="s">
        <v>85</v>
      </c>
      <c r="B35" s="285" t="s">
        <v>98</v>
      </c>
      <c r="C35" s="285" t="s">
        <v>156</v>
      </c>
      <c r="D35" s="216">
        <v>8396</v>
      </c>
      <c r="E35" s="253">
        <v>2.4152231999999999E-2</v>
      </c>
      <c r="F35" s="175">
        <v>1</v>
      </c>
      <c r="G35" s="216">
        <v>317</v>
      </c>
      <c r="H35" s="216">
        <v>255</v>
      </c>
      <c r="I35" s="281">
        <v>82</v>
      </c>
      <c r="J35" s="175">
        <v>0.75869461599999999</v>
      </c>
      <c r="K35" s="207">
        <v>10.33559322</v>
      </c>
      <c r="L35" s="207">
        <v>4.6915254239999999</v>
      </c>
      <c r="M35" s="175">
        <v>0.13220339</v>
      </c>
      <c r="N35" s="217">
        <v>6</v>
      </c>
      <c r="O35" s="207">
        <v>14</v>
      </c>
      <c r="P35" s="207">
        <v>0.87209884800000004</v>
      </c>
      <c r="Q35" s="207">
        <v>2.5078864350000001</v>
      </c>
      <c r="R35" s="207">
        <v>2.583596215</v>
      </c>
      <c r="T35" s="592"/>
      <c r="U35" s="308"/>
    </row>
    <row r="36" spans="1:21" x14ac:dyDescent="0.2">
      <c r="A36" s="284" t="s">
        <v>85</v>
      </c>
      <c r="B36" s="285" t="s">
        <v>102</v>
      </c>
      <c r="C36" s="285" t="s">
        <v>181</v>
      </c>
      <c r="D36" s="216">
        <v>31691</v>
      </c>
      <c r="E36" s="324">
        <v>0.117335966</v>
      </c>
      <c r="F36" s="175">
        <v>1</v>
      </c>
      <c r="G36" s="216">
        <v>926</v>
      </c>
      <c r="H36" s="216">
        <v>788</v>
      </c>
      <c r="I36" s="281">
        <v>81</v>
      </c>
      <c r="J36" s="175">
        <v>0.67022183000000002</v>
      </c>
      <c r="K36" s="207">
        <v>9.8997668999999995</v>
      </c>
      <c r="L36" s="207">
        <v>3.343822844</v>
      </c>
      <c r="M36" s="175">
        <v>0.42191142199999998</v>
      </c>
      <c r="N36" s="217">
        <v>7</v>
      </c>
      <c r="O36" s="207">
        <v>14</v>
      </c>
      <c r="P36" s="207">
        <v>0.48094293900000001</v>
      </c>
      <c r="Q36" s="207">
        <v>1.479481641</v>
      </c>
      <c r="R36" s="207">
        <v>9.3520518359999993</v>
      </c>
      <c r="T36" s="592"/>
      <c r="U36" s="308"/>
    </row>
    <row r="37" spans="1:21" ht="13.5" thickBot="1" x14ac:dyDescent="0.25">
      <c r="A37" s="284" t="s">
        <v>85</v>
      </c>
      <c r="B37" s="285" t="s">
        <v>107</v>
      </c>
      <c r="C37" s="285" t="s">
        <v>385</v>
      </c>
      <c r="D37" s="216">
        <v>16098</v>
      </c>
      <c r="E37" s="253">
        <v>8.9627079999999998E-3</v>
      </c>
      <c r="F37" s="175">
        <v>1</v>
      </c>
      <c r="G37" s="216">
        <v>533</v>
      </c>
      <c r="H37" s="216">
        <v>495</v>
      </c>
      <c r="I37" s="281">
        <v>84</v>
      </c>
      <c r="J37" s="175">
        <v>0.78382407799999998</v>
      </c>
      <c r="K37" s="207">
        <v>10.98562628</v>
      </c>
      <c r="L37" s="207">
        <v>3.728952772</v>
      </c>
      <c r="M37" s="175">
        <v>0.56057494900000004</v>
      </c>
      <c r="N37" s="217">
        <v>6</v>
      </c>
      <c r="O37" s="207">
        <v>17</v>
      </c>
      <c r="P37" s="207">
        <v>0.85316323900000002</v>
      </c>
      <c r="Q37" s="207">
        <v>2.6266417E-2</v>
      </c>
      <c r="R37" s="207">
        <v>1.95684803</v>
      </c>
      <c r="T37" s="592"/>
      <c r="U37" s="308"/>
    </row>
    <row r="38" spans="1:21" s="13" customFormat="1" ht="21.75" customHeight="1" thickTop="1" x14ac:dyDescent="0.2">
      <c r="A38" s="730" t="s">
        <v>143</v>
      </c>
      <c r="B38" s="731"/>
      <c r="C38" s="732"/>
      <c r="D38" s="366">
        <v>83944</v>
      </c>
      <c r="E38" s="367">
        <v>1.5840745E-2</v>
      </c>
      <c r="F38" s="368">
        <v>1</v>
      </c>
      <c r="G38" s="366">
        <v>2778</v>
      </c>
      <c r="H38" s="366">
        <v>2404</v>
      </c>
      <c r="I38" s="369">
        <v>82</v>
      </c>
      <c r="J38" s="368">
        <v>0.70072905699999999</v>
      </c>
      <c r="K38" s="370">
        <v>10.31370239</v>
      </c>
      <c r="L38" s="370">
        <v>3.7023949740000002</v>
      </c>
      <c r="M38" s="368">
        <v>0.39615233599999999</v>
      </c>
      <c r="N38" s="371">
        <v>7</v>
      </c>
      <c r="O38" s="370">
        <v>19</v>
      </c>
      <c r="P38" s="370">
        <v>0.83208061700000002</v>
      </c>
      <c r="Q38" s="370">
        <v>1.583153348</v>
      </c>
      <c r="R38" s="370">
        <v>6.0298776099999998</v>
      </c>
      <c r="T38" s="592"/>
      <c r="U38" s="308"/>
    </row>
    <row r="39" spans="1:21" x14ac:dyDescent="0.2">
      <c r="A39" s="284" t="s">
        <v>53</v>
      </c>
      <c r="B39" s="285" t="s">
        <v>51</v>
      </c>
      <c r="C39" s="285" t="s">
        <v>52</v>
      </c>
      <c r="D39" s="216">
        <v>8996</v>
      </c>
      <c r="E39" s="253">
        <v>9.7654060000000008E-3</v>
      </c>
      <c r="F39" s="175">
        <v>1</v>
      </c>
      <c r="G39" s="216">
        <v>392</v>
      </c>
      <c r="H39" s="216">
        <v>350</v>
      </c>
      <c r="I39" s="281">
        <v>85</v>
      </c>
      <c r="J39" s="175">
        <v>0.85460204500000003</v>
      </c>
      <c r="K39" s="207">
        <v>10.28882834</v>
      </c>
      <c r="L39" s="207">
        <v>4.6594005449999996</v>
      </c>
      <c r="M39" s="175">
        <v>0.25885558600000003</v>
      </c>
      <c r="N39" s="217">
        <v>7</v>
      </c>
      <c r="O39" s="207">
        <v>35</v>
      </c>
      <c r="P39" s="207">
        <v>0.89765126799999995</v>
      </c>
      <c r="Q39" s="207">
        <v>0.43112244900000002</v>
      </c>
      <c r="R39" s="207">
        <v>3.6479591839999999</v>
      </c>
      <c r="T39" s="592"/>
      <c r="U39" s="308"/>
    </row>
    <row r="40" spans="1:21" x14ac:dyDescent="0.2">
      <c r="A40" s="284" t="s">
        <v>53</v>
      </c>
      <c r="B40" s="285" t="s">
        <v>54</v>
      </c>
      <c r="C40" s="285" t="s">
        <v>505</v>
      </c>
      <c r="D40" s="216">
        <v>11265</v>
      </c>
      <c r="E40" s="253">
        <v>-2.8326100000000002E-3</v>
      </c>
      <c r="F40" s="175">
        <v>1</v>
      </c>
      <c r="G40" s="216">
        <v>395</v>
      </c>
      <c r="H40" s="216">
        <v>325</v>
      </c>
      <c r="I40" s="281">
        <v>79</v>
      </c>
      <c r="J40" s="175">
        <v>0.64660452700000004</v>
      </c>
      <c r="K40" s="207">
        <v>10.41666667</v>
      </c>
      <c r="L40" s="207">
        <v>3.9277777779999998</v>
      </c>
      <c r="M40" s="175">
        <v>0.20277777799999999</v>
      </c>
      <c r="N40" s="217">
        <v>8</v>
      </c>
      <c r="O40" s="207">
        <v>14</v>
      </c>
      <c r="P40" s="207">
        <v>0.94342659100000004</v>
      </c>
      <c r="Q40" s="207">
        <v>0.78227848099999997</v>
      </c>
      <c r="R40" s="207">
        <v>2.7696202529999998</v>
      </c>
      <c r="T40" s="592"/>
      <c r="U40" s="308"/>
    </row>
    <row r="41" spans="1:21" x14ac:dyDescent="0.2">
      <c r="A41" s="284" t="s">
        <v>53</v>
      </c>
      <c r="B41" s="285" t="s">
        <v>56</v>
      </c>
      <c r="C41" s="285" t="s">
        <v>182</v>
      </c>
      <c r="D41" s="216">
        <v>3058</v>
      </c>
      <c r="E41" s="324">
        <v>-0.22660596899999999</v>
      </c>
      <c r="F41" s="175">
        <v>1</v>
      </c>
      <c r="G41" s="216">
        <v>94</v>
      </c>
      <c r="H41" s="216">
        <v>92</v>
      </c>
      <c r="I41" s="281">
        <v>75</v>
      </c>
      <c r="J41" s="175">
        <v>0.51242642199999999</v>
      </c>
      <c r="K41" s="207">
        <v>10.552941179999999</v>
      </c>
      <c r="L41" s="207">
        <v>3.8117647059999999</v>
      </c>
      <c r="M41" s="175">
        <v>0.45882352900000001</v>
      </c>
      <c r="N41" s="217">
        <v>7</v>
      </c>
      <c r="O41" s="207">
        <v>22</v>
      </c>
      <c r="P41" s="207">
        <v>1.042388332</v>
      </c>
      <c r="Q41" s="207">
        <v>0.82978723399999998</v>
      </c>
      <c r="R41" s="207">
        <v>4.0425531909999997</v>
      </c>
      <c r="T41" s="592"/>
      <c r="U41" s="308"/>
    </row>
    <row r="42" spans="1:21" x14ac:dyDescent="0.2">
      <c r="A42" s="284" t="s">
        <v>53</v>
      </c>
      <c r="B42" s="285" t="s">
        <v>57</v>
      </c>
      <c r="C42" s="285" t="s">
        <v>386</v>
      </c>
      <c r="D42" s="216">
        <v>8247</v>
      </c>
      <c r="E42" s="253">
        <v>5.7850180000000001E-2</v>
      </c>
      <c r="F42" s="175">
        <v>1</v>
      </c>
      <c r="G42" s="216">
        <v>249</v>
      </c>
      <c r="H42" s="216">
        <v>211</v>
      </c>
      <c r="I42" s="281">
        <v>79</v>
      </c>
      <c r="J42" s="175">
        <v>0.61464775100000002</v>
      </c>
      <c r="K42" s="207">
        <v>10.07476636</v>
      </c>
      <c r="L42" s="207">
        <v>3.3457943929999998</v>
      </c>
      <c r="M42" s="175">
        <v>0.271028037</v>
      </c>
      <c r="N42" s="217">
        <v>6.5</v>
      </c>
      <c r="O42" s="207">
        <v>18</v>
      </c>
      <c r="P42" s="207">
        <v>1.0361568489999999</v>
      </c>
      <c r="Q42" s="207">
        <v>0.27710843400000001</v>
      </c>
      <c r="R42" s="207">
        <v>4.6465863450000002</v>
      </c>
      <c r="T42" s="592"/>
      <c r="U42" s="308"/>
    </row>
    <row r="43" spans="1:21" x14ac:dyDescent="0.2">
      <c r="A43" s="284" t="s">
        <v>53</v>
      </c>
      <c r="B43" s="285" t="s">
        <v>61</v>
      </c>
      <c r="C43" s="285" t="s">
        <v>387</v>
      </c>
      <c r="D43" s="216">
        <v>6884</v>
      </c>
      <c r="E43" s="253">
        <v>1.89201E-3</v>
      </c>
      <c r="F43" s="175">
        <v>1</v>
      </c>
      <c r="G43" s="216">
        <v>280</v>
      </c>
      <c r="H43" s="216">
        <v>251</v>
      </c>
      <c r="I43" s="281">
        <v>84</v>
      </c>
      <c r="J43" s="175">
        <v>0.78675188799999995</v>
      </c>
      <c r="K43" s="207">
        <v>8.9269230769999997</v>
      </c>
      <c r="L43" s="207">
        <v>3.1230769230000002</v>
      </c>
      <c r="M43" s="175">
        <v>0.36923076900000001</v>
      </c>
      <c r="N43" s="217">
        <v>5</v>
      </c>
      <c r="O43" s="207">
        <v>11</v>
      </c>
      <c r="P43" s="207">
        <v>0.96114933199999997</v>
      </c>
      <c r="Q43" s="207">
        <v>0.28928571400000003</v>
      </c>
      <c r="R43" s="207">
        <v>0.235714286</v>
      </c>
      <c r="T43" s="592"/>
      <c r="U43" s="308"/>
    </row>
    <row r="44" spans="1:21" x14ac:dyDescent="0.2">
      <c r="A44" s="284" t="s">
        <v>53</v>
      </c>
      <c r="B44" s="285" t="s">
        <v>64</v>
      </c>
      <c r="C44" s="285" t="s">
        <v>399</v>
      </c>
      <c r="D44" s="216">
        <v>26795</v>
      </c>
      <c r="E44" s="253">
        <v>1.9480272E-2</v>
      </c>
      <c r="F44" s="175">
        <v>1</v>
      </c>
      <c r="G44" s="216">
        <v>964</v>
      </c>
      <c r="H44" s="216">
        <v>860</v>
      </c>
      <c r="I44" s="281">
        <v>82</v>
      </c>
      <c r="J44" s="175">
        <v>0.71054301200000003</v>
      </c>
      <c r="K44" s="207">
        <v>8.7131428569999994</v>
      </c>
      <c r="L44" s="207">
        <v>2.7965714290000001</v>
      </c>
      <c r="M44" s="175">
        <v>0.39314285700000001</v>
      </c>
      <c r="N44" s="217">
        <v>6</v>
      </c>
      <c r="O44" s="207">
        <v>29</v>
      </c>
      <c r="P44" s="207">
        <v>1.4768853909999999</v>
      </c>
      <c r="Q44" s="207">
        <v>1.579875519</v>
      </c>
      <c r="R44" s="207">
        <v>11.328838169999999</v>
      </c>
      <c r="T44" s="592"/>
      <c r="U44" s="308"/>
    </row>
    <row r="45" spans="1:21" x14ac:dyDescent="0.2">
      <c r="A45" s="284" t="s">
        <v>53</v>
      </c>
      <c r="B45" s="285" t="s">
        <v>69</v>
      </c>
      <c r="C45" s="285" t="s">
        <v>184</v>
      </c>
      <c r="D45" s="216">
        <v>8515</v>
      </c>
      <c r="E45" s="253">
        <v>5.2924446999999999E-2</v>
      </c>
      <c r="F45" s="175">
        <v>1</v>
      </c>
      <c r="G45" s="216">
        <v>311</v>
      </c>
      <c r="H45" s="216">
        <v>238</v>
      </c>
      <c r="I45" s="281">
        <v>86</v>
      </c>
      <c r="J45" s="175">
        <v>0.85918966500000005</v>
      </c>
      <c r="K45" s="207">
        <v>12.037800689999999</v>
      </c>
      <c r="L45" s="207">
        <v>4.9175257730000004</v>
      </c>
      <c r="M45" s="175">
        <v>0.24742268000000001</v>
      </c>
      <c r="N45" s="217">
        <v>6</v>
      </c>
      <c r="O45" s="207">
        <v>12</v>
      </c>
      <c r="P45" s="207">
        <v>1.0303623900000001</v>
      </c>
      <c r="Q45" s="207">
        <v>0</v>
      </c>
      <c r="R45" s="207">
        <v>3.2379421220000002</v>
      </c>
      <c r="T45" s="592"/>
      <c r="U45" s="308"/>
    </row>
    <row r="46" spans="1:21" x14ac:dyDescent="0.2">
      <c r="A46" s="284" t="s">
        <v>53</v>
      </c>
      <c r="B46" s="285" t="s">
        <v>70</v>
      </c>
      <c r="C46" s="285" t="s">
        <v>388</v>
      </c>
      <c r="D46" s="216">
        <v>7444</v>
      </c>
      <c r="E46" s="253">
        <v>4.1847446000000003E-2</v>
      </c>
      <c r="F46" s="175">
        <v>1</v>
      </c>
      <c r="G46" s="216">
        <v>217</v>
      </c>
      <c r="H46" s="216">
        <v>186</v>
      </c>
      <c r="I46" s="281">
        <v>81</v>
      </c>
      <c r="J46" s="175">
        <v>0.62332079500000004</v>
      </c>
      <c r="K46" s="207">
        <v>10.395939090000001</v>
      </c>
      <c r="L46" s="207">
        <v>3.0659898480000001</v>
      </c>
      <c r="M46" s="175">
        <v>0.31979695400000002</v>
      </c>
      <c r="N46" s="217">
        <v>8</v>
      </c>
      <c r="O46" s="207">
        <v>25</v>
      </c>
      <c r="P46" s="207">
        <v>0.68044335899999997</v>
      </c>
      <c r="Q46" s="207">
        <v>0.124423963</v>
      </c>
      <c r="R46" s="207">
        <v>1.963133641</v>
      </c>
      <c r="T46" s="592"/>
      <c r="U46" s="308"/>
    </row>
    <row r="47" spans="1:21" x14ac:dyDescent="0.2">
      <c r="A47" s="284" t="s">
        <v>53</v>
      </c>
      <c r="B47" s="285" t="s">
        <v>71</v>
      </c>
      <c r="C47" s="285" t="s">
        <v>389</v>
      </c>
      <c r="D47" s="216">
        <v>10932</v>
      </c>
      <c r="E47" s="253">
        <v>-4.1220838000000003E-2</v>
      </c>
      <c r="F47" s="175">
        <v>1</v>
      </c>
      <c r="G47" s="216">
        <v>250</v>
      </c>
      <c r="H47" s="216">
        <v>207</v>
      </c>
      <c r="I47" s="281">
        <v>83</v>
      </c>
      <c r="J47" s="175">
        <v>0.68331503800000004</v>
      </c>
      <c r="K47" s="207">
        <v>10.8206278</v>
      </c>
      <c r="L47" s="207">
        <v>3.2556053810000001</v>
      </c>
      <c r="M47" s="175">
        <v>0.19282511199999999</v>
      </c>
      <c r="N47" s="217">
        <v>7</v>
      </c>
      <c r="O47" s="207">
        <v>14</v>
      </c>
      <c r="P47" s="207">
        <v>0.65408241600000006</v>
      </c>
      <c r="Q47" s="207">
        <v>9.6000000000000002E-2</v>
      </c>
      <c r="R47" s="207">
        <v>6.2960000000000003</v>
      </c>
      <c r="T47" s="592"/>
      <c r="U47" s="308"/>
    </row>
    <row r="48" spans="1:21" x14ac:dyDescent="0.2">
      <c r="A48" s="284" t="s">
        <v>53</v>
      </c>
      <c r="B48" s="285" t="s">
        <v>72</v>
      </c>
      <c r="C48" s="285" t="s">
        <v>390</v>
      </c>
      <c r="D48" s="216">
        <v>16049</v>
      </c>
      <c r="E48" s="253">
        <v>-4.3221652999999999E-2</v>
      </c>
      <c r="F48" s="175">
        <v>1</v>
      </c>
      <c r="G48" s="216">
        <v>482</v>
      </c>
      <c r="H48" s="216">
        <v>396</v>
      </c>
      <c r="I48" s="281">
        <v>83</v>
      </c>
      <c r="J48" s="175">
        <v>0.70340831199999998</v>
      </c>
      <c r="K48" s="207">
        <v>10.06046512</v>
      </c>
      <c r="L48" s="207">
        <v>3.672093023</v>
      </c>
      <c r="M48" s="175">
        <v>0.202325581</v>
      </c>
      <c r="N48" s="217">
        <v>7</v>
      </c>
      <c r="O48" s="207">
        <v>18</v>
      </c>
      <c r="P48" s="207">
        <v>0.90247919600000004</v>
      </c>
      <c r="Q48" s="207">
        <v>1.427385892</v>
      </c>
      <c r="R48" s="207">
        <v>5.7199170119999998</v>
      </c>
      <c r="T48" s="592"/>
      <c r="U48" s="308"/>
    </row>
    <row r="49" spans="1:21" x14ac:dyDescent="0.2">
      <c r="A49" s="284" t="s">
        <v>53</v>
      </c>
      <c r="B49" s="285" t="s">
        <v>77</v>
      </c>
      <c r="C49" s="285" t="s">
        <v>391</v>
      </c>
      <c r="D49" s="216">
        <v>5586</v>
      </c>
      <c r="E49" s="253">
        <v>-6.0386879999999997E-2</v>
      </c>
      <c r="F49" s="175">
        <v>1</v>
      </c>
      <c r="G49" s="216">
        <v>189</v>
      </c>
      <c r="H49" s="216">
        <v>174</v>
      </c>
      <c r="I49" s="281">
        <v>84</v>
      </c>
      <c r="J49" s="175">
        <v>0.86734693900000004</v>
      </c>
      <c r="K49" s="207">
        <v>9.4806629830000002</v>
      </c>
      <c r="L49" s="207">
        <v>4.0055248619999997</v>
      </c>
      <c r="M49" s="175">
        <v>0.28729281800000001</v>
      </c>
      <c r="N49" s="217">
        <v>6</v>
      </c>
      <c r="O49" s="207">
        <v>9</v>
      </c>
      <c r="P49" s="207">
        <v>0.76930767300000003</v>
      </c>
      <c r="Q49" s="207">
        <v>0.20105820099999999</v>
      </c>
      <c r="R49" s="207">
        <v>0.68783068800000002</v>
      </c>
      <c r="T49" s="592"/>
      <c r="U49" s="308"/>
    </row>
    <row r="50" spans="1:21" x14ac:dyDescent="0.2">
      <c r="A50" s="284" t="s">
        <v>53</v>
      </c>
      <c r="B50" s="285" t="s">
        <v>78</v>
      </c>
      <c r="C50" s="285" t="s">
        <v>189</v>
      </c>
      <c r="D50" s="216">
        <v>5211</v>
      </c>
      <c r="E50" s="324">
        <v>-0.341629817</v>
      </c>
      <c r="F50" s="175">
        <v>1</v>
      </c>
      <c r="G50" s="216">
        <v>130</v>
      </c>
      <c r="H50" s="216">
        <v>126</v>
      </c>
      <c r="I50" s="281">
        <v>84</v>
      </c>
      <c r="J50" s="175">
        <v>0.84398388000000002</v>
      </c>
      <c r="K50" s="207">
        <v>10.180180180000001</v>
      </c>
      <c r="L50" s="207">
        <v>3.2702702700000001</v>
      </c>
      <c r="M50" s="175">
        <v>0.25225225200000001</v>
      </c>
      <c r="N50" s="217">
        <v>9</v>
      </c>
      <c r="O50" s="207">
        <v>40.5</v>
      </c>
      <c r="P50" s="207">
        <v>1.7050282329999999</v>
      </c>
      <c r="Q50" s="207">
        <v>0.9</v>
      </c>
      <c r="R50" s="207">
        <v>12.36153846</v>
      </c>
      <c r="T50" s="592"/>
      <c r="U50" s="308"/>
    </row>
    <row r="51" spans="1:21" ht="13.5" thickBot="1" x14ac:dyDescent="0.25">
      <c r="A51" s="284" t="s">
        <v>53</v>
      </c>
      <c r="B51" s="285" t="s">
        <v>200</v>
      </c>
      <c r="C51" s="285" t="s">
        <v>201</v>
      </c>
      <c r="D51" s="216">
        <v>7305</v>
      </c>
      <c r="E51" s="253">
        <v>-2.1854940000000001E-3</v>
      </c>
      <c r="F51" s="175">
        <v>1</v>
      </c>
      <c r="G51" s="216">
        <v>377</v>
      </c>
      <c r="H51" s="216">
        <v>308</v>
      </c>
      <c r="I51" s="281">
        <v>85</v>
      </c>
      <c r="J51" s="175">
        <v>0.86310746100000002</v>
      </c>
      <c r="K51" s="207">
        <v>9.2873239440000006</v>
      </c>
      <c r="L51" s="207">
        <v>3.1605633800000001</v>
      </c>
      <c r="M51" s="175">
        <v>0.14647887300000001</v>
      </c>
      <c r="N51" s="217">
        <v>8</v>
      </c>
      <c r="O51" s="207">
        <v>12</v>
      </c>
      <c r="P51" s="207">
        <v>0.664044513</v>
      </c>
      <c r="Q51" s="207">
        <v>0.30238726799999999</v>
      </c>
      <c r="R51" s="207">
        <v>3.7400530500000002</v>
      </c>
      <c r="T51" s="592"/>
      <c r="U51" s="308"/>
    </row>
    <row r="52" spans="1:21" s="13" customFormat="1" ht="21.75" customHeight="1" thickTop="1" x14ac:dyDescent="0.2">
      <c r="A52" s="730" t="s">
        <v>144</v>
      </c>
      <c r="B52" s="731"/>
      <c r="C52" s="732"/>
      <c r="D52" s="366">
        <v>126287</v>
      </c>
      <c r="E52" s="367">
        <v>-2.6307065000000001E-2</v>
      </c>
      <c r="F52" s="368">
        <v>1</v>
      </c>
      <c r="G52" s="366">
        <v>4330</v>
      </c>
      <c r="H52" s="366">
        <v>3669</v>
      </c>
      <c r="I52" s="369">
        <v>83</v>
      </c>
      <c r="J52" s="368">
        <v>0.73108079199999998</v>
      </c>
      <c r="K52" s="370">
        <v>9.8650291209999992</v>
      </c>
      <c r="L52" s="370">
        <v>3.5383641429999999</v>
      </c>
      <c r="M52" s="368">
        <v>0.27905798900000001</v>
      </c>
      <c r="N52" s="371">
        <v>6</v>
      </c>
      <c r="O52" s="370">
        <v>19</v>
      </c>
      <c r="P52" s="370">
        <v>1.0304470880000001</v>
      </c>
      <c r="Q52" s="370">
        <v>0.74757505800000001</v>
      </c>
      <c r="R52" s="370">
        <v>5.5332563510000004</v>
      </c>
      <c r="T52" s="592"/>
      <c r="U52" s="308"/>
    </row>
    <row r="53" spans="1:21" x14ac:dyDescent="0.2">
      <c r="A53" s="284" t="s">
        <v>5</v>
      </c>
      <c r="B53" s="285" t="s">
        <v>3</v>
      </c>
      <c r="C53" s="285" t="s">
        <v>392</v>
      </c>
      <c r="D53" s="216">
        <v>2541</v>
      </c>
      <c r="E53" s="324">
        <v>1.606153846</v>
      </c>
      <c r="F53" s="175">
        <v>1</v>
      </c>
      <c r="G53" s="216">
        <v>99</v>
      </c>
      <c r="H53" s="216">
        <v>82</v>
      </c>
      <c r="I53" s="281">
        <v>77</v>
      </c>
      <c r="J53" s="175">
        <v>0.53522235299999998</v>
      </c>
      <c r="K53" s="207">
        <v>11.673684209999999</v>
      </c>
      <c r="L53" s="207">
        <v>5.1052631579999996</v>
      </c>
      <c r="M53" s="175">
        <v>6.3157895000000006E-2</v>
      </c>
      <c r="N53" s="217">
        <v>11</v>
      </c>
      <c r="O53" s="207">
        <v>17</v>
      </c>
      <c r="P53" s="207">
        <v>0.55758582499999998</v>
      </c>
      <c r="Q53" s="207">
        <v>3.3030303029999999</v>
      </c>
      <c r="R53" s="207">
        <v>7.5050505049999998</v>
      </c>
      <c r="T53" s="592"/>
      <c r="U53" s="308"/>
    </row>
    <row r="54" spans="1:21" x14ac:dyDescent="0.2">
      <c r="A54" s="284" t="s">
        <v>5</v>
      </c>
      <c r="B54" s="285" t="s">
        <v>13</v>
      </c>
      <c r="C54" s="285" t="s">
        <v>191</v>
      </c>
      <c r="D54" s="216">
        <v>31626</v>
      </c>
      <c r="E54" s="253">
        <v>-4.1984733000000003E-2</v>
      </c>
      <c r="F54" s="175">
        <v>1</v>
      </c>
      <c r="G54" s="216">
        <v>962</v>
      </c>
      <c r="H54" s="216">
        <v>839</v>
      </c>
      <c r="I54" s="281">
        <v>81</v>
      </c>
      <c r="J54" s="175">
        <v>0.65351293200000005</v>
      </c>
      <c r="K54" s="207">
        <v>11.910569110000001</v>
      </c>
      <c r="L54" s="207">
        <v>4.1440185830000003</v>
      </c>
      <c r="M54" s="175">
        <v>0.43089430899999998</v>
      </c>
      <c r="N54" s="217">
        <v>6</v>
      </c>
      <c r="O54" s="207">
        <v>30.5</v>
      </c>
      <c r="P54" s="207">
        <v>1.307641372</v>
      </c>
      <c r="Q54" s="207">
        <v>4.6850311849999997</v>
      </c>
      <c r="R54" s="207">
        <v>9.7047817050000003</v>
      </c>
      <c r="T54" s="592"/>
      <c r="U54" s="308"/>
    </row>
    <row r="55" spans="1:21" x14ac:dyDescent="0.2">
      <c r="A55" s="284" t="s">
        <v>5</v>
      </c>
      <c r="B55" s="285" t="s">
        <v>49</v>
      </c>
      <c r="C55" s="285" t="s">
        <v>393</v>
      </c>
      <c r="D55" s="216">
        <v>845</v>
      </c>
      <c r="E55" s="324">
        <v>0.84497816599999997</v>
      </c>
      <c r="F55" s="175">
        <v>1</v>
      </c>
      <c r="G55" s="216">
        <v>24</v>
      </c>
      <c r="H55" s="216">
        <v>20</v>
      </c>
      <c r="I55" s="281">
        <v>70</v>
      </c>
      <c r="J55" s="175">
        <v>0.26863905300000002</v>
      </c>
      <c r="K55" s="207">
        <v>9.5238095240000007</v>
      </c>
      <c r="L55" s="207">
        <v>3.2857142860000002</v>
      </c>
      <c r="M55" s="175">
        <v>0.428571429</v>
      </c>
      <c r="N55" s="217">
        <v>21</v>
      </c>
      <c r="O55" s="207">
        <v>21.5</v>
      </c>
      <c r="P55" s="207">
        <v>0.72340425500000005</v>
      </c>
      <c r="Q55" s="207">
        <v>1.9583333329999999</v>
      </c>
      <c r="R55" s="207">
        <v>14.08333333</v>
      </c>
      <c r="T55" s="592"/>
      <c r="U55" s="308"/>
    </row>
    <row r="56" spans="1:21" x14ac:dyDescent="0.2">
      <c r="A56" s="284" t="s">
        <v>5</v>
      </c>
      <c r="B56" s="285" t="s">
        <v>59</v>
      </c>
      <c r="C56" s="285" t="s">
        <v>60</v>
      </c>
      <c r="D56" s="216">
        <v>6047</v>
      </c>
      <c r="E56" s="253">
        <v>-7.8341716000000006E-2</v>
      </c>
      <c r="F56" s="175">
        <v>1</v>
      </c>
      <c r="G56" s="216">
        <v>196</v>
      </c>
      <c r="H56" s="216">
        <v>162</v>
      </c>
      <c r="I56" s="281">
        <v>74</v>
      </c>
      <c r="J56" s="175">
        <v>0.42847693100000001</v>
      </c>
      <c r="K56" s="207">
        <v>9.2696629210000001</v>
      </c>
      <c r="L56" s="207">
        <v>3.8651685389999999</v>
      </c>
      <c r="M56" s="175">
        <v>0.235955056</v>
      </c>
      <c r="N56" s="217">
        <v>9</v>
      </c>
      <c r="O56" s="207">
        <v>46</v>
      </c>
      <c r="P56" s="207">
        <v>2.1061926610000001</v>
      </c>
      <c r="Q56" s="207">
        <v>5.8673469389999999</v>
      </c>
      <c r="R56" s="207">
        <v>16.959183670000002</v>
      </c>
      <c r="T56" s="592"/>
      <c r="U56" s="308"/>
    </row>
    <row r="57" spans="1:21" x14ac:dyDescent="0.2">
      <c r="A57" s="284" t="s">
        <v>5</v>
      </c>
      <c r="B57" s="285" t="s">
        <v>62</v>
      </c>
      <c r="C57" s="285" t="s">
        <v>398</v>
      </c>
      <c r="D57" s="216">
        <v>10971</v>
      </c>
      <c r="E57" s="253">
        <v>-1.224453E-2</v>
      </c>
      <c r="F57" s="175">
        <v>1</v>
      </c>
      <c r="G57" s="216">
        <v>324</v>
      </c>
      <c r="H57" s="216">
        <v>276</v>
      </c>
      <c r="I57" s="281">
        <v>81</v>
      </c>
      <c r="J57" s="175">
        <v>0.61279737499999998</v>
      </c>
      <c r="K57" s="207">
        <v>8.2260273969999993</v>
      </c>
      <c r="L57" s="207">
        <v>3.0650684930000001</v>
      </c>
      <c r="M57" s="175">
        <v>0.32191780800000003</v>
      </c>
      <c r="N57" s="217">
        <v>6</v>
      </c>
      <c r="O57" s="207">
        <v>14</v>
      </c>
      <c r="P57" s="207">
        <v>0.81323155199999997</v>
      </c>
      <c r="Q57" s="207">
        <v>4.9382716E-2</v>
      </c>
      <c r="R57" s="207">
        <v>7.3487654320000004</v>
      </c>
      <c r="T57" s="592"/>
      <c r="U57" s="308"/>
    </row>
    <row r="58" spans="1:21" x14ac:dyDescent="0.2">
      <c r="A58" s="284" t="s">
        <v>5</v>
      </c>
      <c r="B58" s="285" t="s">
        <v>76</v>
      </c>
      <c r="C58" s="285" t="s">
        <v>315</v>
      </c>
      <c r="D58" s="216">
        <v>9967</v>
      </c>
      <c r="E58" s="324">
        <v>-0.11191303599999999</v>
      </c>
      <c r="F58" s="175">
        <v>1</v>
      </c>
      <c r="G58" s="216">
        <v>408</v>
      </c>
      <c r="H58" s="216">
        <v>365</v>
      </c>
      <c r="I58" s="281">
        <v>81</v>
      </c>
      <c r="J58" s="175">
        <v>0.72278519100000005</v>
      </c>
      <c r="K58" s="207">
        <v>9.5483028720000007</v>
      </c>
      <c r="L58" s="207">
        <v>2.798955614</v>
      </c>
      <c r="M58" s="175">
        <v>0.39164490899999999</v>
      </c>
      <c r="N58" s="217">
        <v>6</v>
      </c>
      <c r="O58" s="207">
        <v>10</v>
      </c>
      <c r="P58" s="207">
        <v>0.89111828299999996</v>
      </c>
      <c r="Q58" s="207">
        <v>0</v>
      </c>
      <c r="R58" s="207">
        <v>0.18872549</v>
      </c>
      <c r="T58" s="592"/>
      <c r="U58" s="308"/>
    </row>
    <row r="59" spans="1:21" ht="13.5" thickBot="1" x14ac:dyDescent="0.25">
      <c r="A59" s="284" t="s">
        <v>5</v>
      </c>
      <c r="B59" s="285" t="s">
        <v>81</v>
      </c>
      <c r="C59" s="285" t="s">
        <v>193</v>
      </c>
      <c r="D59" s="216">
        <v>7895</v>
      </c>
      <c r="E59" s="253">
        <v>1.3869269E-2</v>
      </c>
      <c r="F59" s="175">
        <v>1</v>
      </c>
      <c r="G59" s="216">
        <v>343</v>
      </c>
      <c r="H59" s="216">
        <v>283</v>
      </c>
      <c r="I59" s="281">
        <v>83</v>
      </c>
      <c r="J59" s="175">
        <v>0.77821406000000004</v>
      </c>
      <c r="K59" s="207">
        <v>9.0749999999999993</v>
      </c>
      <c r="L59" s="207">
        <v>3.5812499999999998</v>
      </c>
      <c r="M59" s="175">
        <v>0.44374999999999998</v>
      </c>
      <c r="N59" s="217">
        <v>7</v>
      </c>
      <c r="O59" s="207">
        <v>80</v>
      </c>
      <c r="P59" s="207">
        <v>2.4406719720000001</v>
      </c>
      <c r="Q59" s="207">
        <v>32.682215739999997</v>
      </c>
      <c r="R59" s="207">
        <v>13.33819242</v>
      </c>
      <c r="T59" s="592"/>
      <c r="U59" s="308"/>
    </row>
    <row r="60" spans="1:21" s="13" customFormat="1" ht="21.75" customHeight="1" thickTop="1" x14ac:dyDescent="0.2">
      <c r="A60" s="730" t="s">
        <v>145</v>
      </c>
      <c r="B60" s="731"/>
      <c r="C60" s="732"/>
      <c r="D60" s="366">
        <v>69892</v>
      </c>
      <c r="E60" s="367">
        <v>-1.7308044000000002E-2</v>
      </c>
      <c r="F60" s="368">
        <v>1</v>
      </c>
      <c r="G60" s="366">
        <v>2356</v>
      </c>
      <c r="H60" s="366">
        <v>1991</v>
      </c>
      <c r="I60" s="369">
        <v>80</v>
      </c>
      <c r="J60" s="368">
        <v>0.64266296599999995</v>
      </c>
      <c r="K60" s="370">
        <v>10.314883719999999</v>
      </c>
      <c r="L60" s="370">
        <v>3.6851162789999998</v>
      </c>
      <c r="M60" s="368">
        <v>0.37860465100000001</v>
      </c>
      <c r="N60" s="371">
        <v>7</v>
      </c>
      <c r="O60" s="370">
        <v>30</v>
      </c>
      <c r="P60" s="370">
        <v>1.3340589549999999</v>
      </c>
      <c r="Q60" s="370">
        <v>7.3247028859999999</v>
      </c>
      <c r="R60" s="370">
        <v>8.8174872670000006</v>
      </c>
      <c r="T60" s="592"/>
      <c r="U60" s="308"/>
    </row>
    <row r="61" spans="1:21" x14ac:dyDescent="0.2">
      <c r="A61" s="284" t="s">
        <v>2</v>
      </c>
      <c r="B61" s="284" t="s">
        <v>6</v>
      </c>
      <c r="C61" s="285" t="s">
        <v>7</v>
      </c>
      <c r="D61" s="216">
        <v>7545</v>
      </c>
      <c r="E61" s="324">
        <v>0.37582056899999999</v>
      </c>
      <c r="F61" s="175">
        <v>1</v>
      </c>
      <c r="G61" s="216">
        <v>301</v>
      </c>
      <c r="H61" s="216">
        <v>277</v>
      </c>
      <c r="I61" s="281">
        <v>78</v>
      </c>
      <c r="J61" s="175">
        <v>0.58489065600000001</v>
      </c>
      <c r="K61" s="207">
        <v>10.78776978</v>
      </c>
      <c r="L61" s="207">
        <v>4.2266187049999999</v>
      </c>
      <c r="M61" s="175">
        <v>0.15467625900000001</v>
      </c>
      <c r="N61" s="217">
        <v>6</v>
      </c>
      <c r="O61" s="207">
        <v>27</v>
      </c>
      <c r="P61" s="207">
        <v>1.371894698</v>
      </c>
      <c r="Q61" s="207">
        <v>2.1860465119999999</v>
      </c>
      <c r="R61" s="207">
        <v>10.671096349999999</v>
      </c>
      <c r="T61" s="592"/>
      <c r="U61" s="308"/>
    </row>
    <row r="62" spans="1:21" x14ac:dyDescent="0.2">
      <c r="A62" s="284" t="s">
        <v>2</v>
      </c>
      <c r="B62" s="285" t="s">
        <v>8</v>
      </c>
      <c r="C62" s="285" t="s">
        <v>319</v>
      </c>
      <c r="D62" s="216">
        <v>13231</v>
      </c>
      <c r="E62" s="253">
        <v>-1.3642463000000001E-2</v>
      </c>
      <c r="F62" s="175">
        <v>1</v>
      </c>
      <c r="G62" s="216">
        <v>480</v>
      </c>
      <c r="H62" s="216">
        <v>424</v>
      </c>
      <c r="I62" s="281">
        <v>85</v>
      </c>
      <c r="J62" s="175">
        <v>0.82835764499999998</v>
      </c>
      <c r="K62" s="207">
        <v>11.09684685</v>
      </c>
      <c r="L62" s="207">
        <v>4.4391891890000004</v>
      </c>
      <c r="M62" s="175">
        <v>0.207207207</v>
      </c>
      <c r="N62" s="217">
        <v>9</v>
      </c>
      <c r="O62" s="207">
        <v>32</v>
      </c>
      <c r="P62" s="207">
        <v>1.0166860280000001</v>
      </c>
      <c r="Q62" s="207">
        <v>4.3333333329999997</v>
      </c>
      <c r="R62" s="207">
        <v>17.962499999999999</v>
      </c>
      <c r="T62" s="592"/>
      <c r="U62" s="308"/>
    </row>
    <row r="63" spans="1:21" x14ac:dyDescent="0.2">
      <c r="A63" s="284" t="s">
        <v>2</v>
      </c>
      <c r="B63" s="285" t="s">
        <v>10</v>
      </c>
      <c r="C63" s="285" t="s">
        <v>194</v>
      </c>
      <c r="D63" s="216">
        <v>13810</v>
      </c>
      <c r="E63" s="253">
        <v>-5.2096917999999999E-2</v>
      </c>
      <c r="F63" s="175">
        <v>1</v>
      </c>
      <c r="G63" s="216">
        <v>650</v>
      </c>
      <c r="H63" s="216">
        <v>595</v>
      </c>
      <c r="I63" s="281">
        <v>80</v>
      </c>
      <c r="J63" s="175">
        <v>0.66249094900000005</v>
      </c>
      <c r="K63" s="207">
        <v>7.628849271</v>
      </c>
      <c r="L63" s="207">
        <v>2.2884927070000001</v>
      </c>
      <c r="M63" s="175">
        <v>0.39870340399999998</v>
      </c>
      <c r="N63" s="217">
        <v>6</v>
      </c>
      <c r="O63" s="207">
        <v>12</v>
      </c>
      <c r="P63" s="207">
        <v>1.081785137</v>
      </c>
      <c r="Q63" s="207">
        <v>0.32307692300000002</v>
      </c>
      <c r="R63" s="207">
        <v>3.3107692310000001</v>
      </c>
      <c r="T63" s="592"/>
      <c r="U63" s="308"/>
    </row>
    <row r="64" spans="1:21" x14ac:dyDescent="0.2">
      <c r="A64" s="284" t="s">
        <v>2</v>
      </c>
      <c r="B64" s="285" t="s">
        <v>14</v>
      </c>
      <c r="C64" s="285" t="s">
        <v>397</v>
      </c>
      <c r="D64" s="216">
        <v>27254</v>
      </c>
      <c r="E64" s="324">
        <v>0.36721179900000001</v>
      </c>
      <c r="F64" s="175">
        <v>1</v>
      </c>
      <c r="G64" s="216">
        <v>977</v>
      </c>
      <c r="H64" s="216">
        <v>907</v>
      </c>
      <c r="I64" s="281">
        <v>77</v>
      </c>
      <c r="J64" s="175">
        <v>0.58255668900000002</v>
      </c>
      <c r="K64" s="207">
        <v>8.5712742980000005</v>
      </c>
      <c r="L64" s="207">
        <v>2.400647948</v>
      </c>
      <c r="M64" s="175">
        <v>0.5</v>
      </c>
      <c r="N64" s="217">
        <v>5</v>
      </c>
      <c r="O64" s="207">
        <v>36</v>
      </c>
      <c r="P64" s="207">
        <v>1.2180301010000001</v>
      </c>
      <c r="Q64" s="207">
        <v>10.61003071</v>
      </c>
      <c r="R64" s="207">
        <v>6.7093142270000001</v>
      </c>
      <c r="T64" s="592"/>
      <c r="U64" s="308"/>
    </row>
    <row r="65" spans="1:21" ht="13.5" thickBot="1" x14ac:dyDescent="0.25">
      <c r="A65" s="284" t="s">
        <v>2</v>
      </c>
      <c r="B65" s="285" t="s">
        <v>253</v>
      </c>
      <c r="C65" s="285" t="s">
        <v>577</v>
      </c>
      <c r="D65" s="216">
        <v>12704</v>
      </c>
      <c r="E65" s="253">
        <v>3.8672225999999997E-2</v>
      </c>
      <c r="F65" s="175">
        <v>1</v>
      </c>
      <c r="G65" s="216">
        <v>553</v>
      </c>
      <c r="H65" s="216">
        <v>491</v>
      </c>
      <c r="I65" s="281">
        <v>83</v>
      </c>
      <c r="J65" s="175">
        <v>0.70961901800000005</v>
      </c>
      <c r="K65" s="207">
        <v>9.6460674159999993</v>
      </c>
      <c r="L65" s="207">
        <v>2.872659176</v>
      </c>
      <c r="M65" s="175">
        <v>0.40262172299999999</v>
      </c>
      <c r="N65" s="217">
        <v>6</v>
      </c>
      <c r="O65" s="207">
        <v>23</v>
      </c>
      <c r="P65" s="207">
        <v>1.229563883</v>
      </c>
      <c r="Q65" s="207">
        <v>1.618444846</v>
      </c>
      <c r="R65" s="207">
        <v>3.054249548</v>
      </c>
      <c r="T65" s="592"/>
      <c r="U65" s="308"/>
    </row>
    <row r="66" spans="1:21" s="13" customFormat="1" ht="21.75" customHeight="1" thickTop="1" x14ac:dyDescent="0.2">
      <c r="A66" s="730" t="s">
        <v>146</v>
      </c>
      <c r="B66" s="731"/>
      <c r="C66" s="732"/>
      <c r="D66" s="366">
        <v>74544</v>
      </c>
      <c r="E66" s="367">
        <v>0.13578742099999999</v>
      </c>
      <c r="F66" s="368">
        <v>1</v>
      </c>
      <c r="G66" s="366">
        <v>2961</v>
      </c>
      <c r="H66" s="366">
        <v>2677</v>
      </c>
      <c r="I66" s="369">
        <v>80</v>
      </c>
      <c r="J66" s="368">
        <v>0.66288366600000004</v>
      </c>
      <c r="K66" s="370">
        <v>9.1893533400000003</v>
      </c>
      <c r="L66" s="370">
        <v>2.970703823</v>
      </c>
      <c r="M66" s="368">
        <v>0.37834941100000002</v>
      </c>
      <c r="N66" s="371">
        <v>6</v>
      </c>
      <c r="O66" s="370">
        <v>30</v>
      </c>
      <c r="P66" s="370">
        <v>1.17459337</v>
      </c>
      <c r="Q66" s="370">
        <v>4.7987166500000003</v>
      </c>
      <c r="R66" s="370">
        <v>7.5075987839999998</v>
      </c>
      <c r="T66" s="592"/>
      <c r="U66" s="308"/>
    </row>
    <row r="67" spans="1:21" x14ac:dyDescent="0.2">
      <c r="A67" s="284" t="s">
        <v>12</v>
      </c>
      <c r="B67" s="285" t="s">
        <v>11</v>
      </c>
      <c r="C67" s="285" t="s">
        <v>394</v>
      </c>
      <c r="D67" s="216">
        <v>5215</v>
      </c>
      <c r="E67" s="324">
        <v>-0.16786341199999999</v>
      </c>
      <c r="F67" s="175">
        <v>1</v>
      </c>
      <c r="G67" s="216">
        <v>240</v>
      </c>
      <c r="H67" s="216">
        <v>207</v>
      </c>
      <c r="I67" s="281">
        <v>82</v>
      </c>
      <c r="J67" s="175">
        <v>0.68705656800000003</v>
      </c>
      <c r="K67" s="207">
        <v>8.5714285710000002</v>
      </c>
      <c r="L67" s="207">
        <v>3.2857142860000002</v>
      </c>
      <c r="M67" s="175">
        <v>0.25</v>
      </c>
      <c r="N67" s="217">
        <v>6</v>
      </c>
      <c r="O67" s="207">
        <v>58.5</v>
      </c>
      <c r="P67" s="207">
        <v>1.6774279620000001</v>
      </c>
      <c r="Q67" s="207">
        <v>3.9333333330000002</v>
      </c>
      <c r="R67" s="207">
        <v>13.59166667</v>
      </c>
      <c r="T67" s="592"/>
      <c r="U67" s="308"/>
    </row>
    <row r="68" spans="1:21" x14ac:dyDescent="0.2">
      <c r="A68" s="284" t="s">
        <v>12</v>
      </c>
      <c r="B68" s="285" t="s">
        <v>89</v>
      </c>
      <c r="C68" s="285" t="s">
        <v>395</v>
      </c>
      <c r="D68" s="216">
        <v>9122</v>
      </c>
      <c r="E68" s="253">
        <v>5.4079039000000002E-2</v>
      </c>
      <c r="F68" s="175">
        <v>1</v>
      </c>
      <c r="G68" s="216">
        <v>370</v>
      </c>
      <c r="H68" s="216">
        <v>304</v>
      </c>
      <c r="I68" s="281">
        <v>82</v>
      </c>
      <c r="J68" s="175">
        <v>0.72506029400000005</v>
      </c>
      <c r="K68" s="207">
        <v>9.7602339180000008</v>
      </c>
      <c r="L68" s="207">
        <v>2.994152047</v>
      </c>
      <c r="M68" s="175">
        <v>0.222222222</v>
      </c>
      <c r="N68" s="217">
        <v>6</v>
      </c>
      <c r="O68" s="207">
        <v>33</v>
      </c>
      <c r="P68" s="207">
        <v>1.8855512169999999</v>
      </c>
      <c r="Q68" s="207">
        <v>0.44324324300000001</v>
      </c>
      <c r="R68" s="207">
        <v>5.5648648649999997</v>
      </c>
      <c r="T68" s="592"/>
      <c r="U68" s="308"/>
    </row>
    <row r="69" spans="1:21" ht="13.5" thickBot="1" x14ac:dyDescent="0.25">
      <c r="A69" s="284" t="s">
        <v>12</v>
      </c>
      <c r="B69" s="285" t="s">
        <v>105</v>
      </c>
      <c r="C69" s="285" t="s">
        <v>396</v>
      </c>
      <c r="D69" s="216">
        <v>13508</v>
      </c>
      <c r="E69" s="253">
        <v>-5.3266050000000002E-2</v>
      </c>
      <c r="F69" s="175">
        <v>1</v>
      </c>
      <c r="G69" s="216">
        <v>755</v>
      </c>
      <c r="H69" s="216">
        <v>681</v>
      </c>
      <c r="I69" s="281">
        <v>82</v>
      </c>
      <c r="J69" s="175">
        <v>0.73615635199999996</v>
      </c>
      <c r="K69" s="207">
        <v>8.8545454550000002</v>
      </c>
      <c r="L69" s="207">
        <v>3.6937062940000001</v>
      </c>
      <c r="M69" s="175">
        <v>0.31468531500000002</v>
      </c>
      <c r="N69" s="217">
        <v>6</v>
      </c>
      <c r="O69" s="207">
        <v>15</v>
      </c>
      <c r="P69" s="207">
        <v>1.294087974</v>
      </c>
      <c r="Q69" s="207">
        <v>0.58410596000000004</v>
      </c>
      <c r="R69" s="207">
        <v>1.4980132450000001</v>
      </c>
      <c r="T69" s="592"/>
      <c r="U69" s="308"/>
    </row>
    <row r="70" spans="1:21" s="13" customFormat="1" ht="21.75" customHeight="1" thickTop="1" thickBot="1" x14ac:dyDescent="0.25">
      <c r="A70" s="736" t="s">
        <v>147</v>
      </c>
      <c r="B70" s="737"/>
      <c r="C70" s="738"/>
      <c r="D70" s="372">
        <v>27845</v>
      </c>
      <c r="E70" s="373">
        <v>-4.6044742999999999E-2</v>
      </c>
      <c r="F70" s="374">
        <v>1</v>
      </c>
      <c r="G70" s="372">
        <v>1365</v>
      </c>
      <c r="H70" s="372">
        <v>1181</v>
      </c>
      <c r="I70" s="375">
        <v>82</v>
      </c>
      <c r="J70" s="374">
        <v>0.72332555200000004</v>
      </c>
      <c r="K70" s="376">
        <v>9.0468384069999992</v>
      </c>
      <c r="L70" s="376">
        <v>3.4355971900000002</v>
      </c>
      <c r="M70" s="374">
        <v>0.27868852500000002</v>
      </c>
      <c r="N70" s="377">
        <v>6</v>
      </c>
      <c r="O70" s="376">
        <v>25</v>
      </c>
      <c r="P70" s="376">
        <v>1.5586179739999999</v>
      </c>
      <c r="Q70" s="376">
        <v>1.1347985350000001</v>
      </c>
      <c r="R70" s="376">
        <v>4.7267399269999997</v>
      </c>
      <c r="U70" s="308"/>
    </row>
    <row r="71" spans="1:21" ht="13.5" thickTop="1" x14ac:dyDescent="0.2">
      <c r="A71" s="739" t="s">
        <v>121</v>
      </c>
      <c r="B71" s="740"/>
      <c r="C71" s="741"/>
      <c r="D71" s="219">
        <v>658979</v>
      </c>
      <c r="E71" s="359">
        <v>7.6408830000000002E-3</v>
      </c>
      <c r="F71" s="220">
        <v>0.99983917099999997</v>
      </c>
      <c r="G71" s="219">
        <v>23536</v>
      </c>
      <c r="H71" s="219">
        <v>20218</v>
      </c>
      <c r="I71" s="360">
        <v>81</v>
      </c>
      <c r="J71" s="220">
        <v>0.66228210600000004</v>
      </c>
      <c r="K71" s="361">
        <v>9.6688021390000003</v>
      </c>
      <c r="L71" s="361">
        <v>3.45351892</v>
      </c>
      <c r="M71" s="220">
        <v>0.31755542199999998</v>
      </c>
      <c r="N71" s="360">
        <v>6</v>
      </c>
      <c r="O71" s="361">
        <v>20</v>
      </c>
      <c r="P71" s="361">
        <v>1.043503463</v>
      </c>
      <c r="Q71" s="361">
        <v>2.3324269200000001</v>
      </c>
      <c r="R71" s="361">
        <v>6.0163579199999999</v>
      </c>
      <c r="U71" s="308"/>
    </row>
    <row r="72" spans="1:21" x14ac:dyDescent="0.2">
      <c r="A72" s="22" t="s">
        <v>479</v>
      </c>
      <c r="P72" s="282"/>
      <c r="Q72" s="282"/>
      <c r="R72" s="282"/>
    </row>
    <row r="73" spans="1:21" x14ac:dyDescent="0.2">
      <c r="A73" s="1"/>
      <c r="M73" s="25"/>
      <c r="N73" s="25"/>
      <c r="O73" s="282"/>
      <c r="P73" s="282"/>
      <c r="Q73" s="282"/>
      <c r="R73" s="282"/>
    </row>
    <row r="74" spans="1:21" x14ac:dyDescent="0.2">
      <c r="K74" s="282"/>
      <c r="L74" s="282"/>
      <c r="M74" s="25"/>
      <c r="N74" s="25"/>
      <c r="O74" s="282"/>
      <c r="P74" s="282"/>
      <c r="Q74" s="282"/>
      <c r="R74" s="282"/>
    </row>
  </sheetData>
  <mergeCells count="13">
    <mergeCell ref="A66:C66"/>
    <mergeCell ref="A70:C70"/>
    <mergeCell ref="A71:C71"/>
    <mergeCell ref="A21:C21"/>
    <mergeCell ref="A29:C29"/>
    <mergeCell ref="A38:C38"/>
    <mergeCell ref="A52:C52"/>
    <mergeCell ref="A60:C60"/>
    <mergeCell ref="A1:A2"/>
    <mergeCell ref="B1:B2"/>
    <mergeCell ref="C1:C2"/>
    <mergeCell ref="A15:C15"/>
    <mergeCell ref="D1:R1"/>
  </mergeCells>
  <pageMargins left="0.19685039370078741" right="3.937007874015748E-2" top="0.39370078740157483" bottom="0.39370078740157483" header="0.19685039370078741" footer="0.19685039370078741"/>
  <pageSetup paperSize="9" scale="98" orientation="landscape" r:id="rId1"/>
  <headerFooter>
    <oddHeader>&amp;C&amp;"Arial,Gras"&amp;UANNEXE 6.a&amp;U : PMSI SSR – Activité 2017 – Description de l’activité Adultes relative aux SSR Polyvalents en hospitalisation complète</oddHeader>
    <oddFooter>&amp;C&amp;8Soins de suite et de réadaptation (SSR) - Bilan PMSI 2017</oddFooter>
  </headerFooter>
  <rowBreaks count="2" manualBreakCount="2">
    <brk id="29" max="17" man="1"/>
    <brk id="52" max="1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U37"/>
  <sheetViews>
    <sheetView workbookViewId="0">
      <selection activeCell="V72" sqref="V72"/>
    </sheetView>
  </sheetViews>
  <sheetFormatPr baseColWidth="10" defaultRowHeight="12.75" x14ac:dyDescent="0.2"/>
  <cols>
    <col min="1" max="1" width="3" customWidth="1"/>
    <col min="2" max="2" width="7.5703125" customWidth="1"/>
    <col min="3" max="3" width="18.85546875" customWidth="1"/>
    <col min="4" max="4" width="6.85546875" customWidth="1"/>
    <col min="5" max="5" width="6" customWidth="1"/>
    <col min="6" max="6" width="7.140625" customWidth="1"/>
    <col min="7" max="7" width="6.7109375" customWidth="1"/>
    <col min="8" max="8" width="6.42578125" customWidth="1"/>
    <col min="9" max="9" width="6" customWidth="1"/>
    <col min="10" max="10" width="6.42578125" customWidth="1"/>
    <col min="11" max="11" width="7.5703125" customWidth="1"/>
    <col min="12" max="12" width="8.28515625" customWidth="1"/>
    <col min="13" max="13" width="6.85546875" customWidth="1"/>
    <col min="14" max="14" width="9.42578125" customWidth="1"/>
    <col min="15" max="15" width="8.42578125" customWidth="1"/>
    <col min="16" max="16" width="11" customWidth="1"/>
    <col min="17" max="17" width="9.5703125" style="308" customWidth="1"/>
    <col min="18" max="18" width="11" style="308" customWidth="1"/>
  </cols>
  <sheetData>
    <row r="1" spans="1:21" ht="15.75" x14ac:dyDescent="0.2">
      <c r="A1" s="659" t="s">
        <v>112</v>
      </c>
      <c r="B1" s="659" t="s">
        <v>113</v>
      </c>
      <c r="C1" s="659" t="s">
        <v>114</v>
      </c>
      <c r="D1" s="733" t="s">
        <v>261</v>
      </c>
      <c r="E1" s="734"/>
      <c r="F1" s="734"/>
      <c r="G1" s="734"/>
      <c r="H1" s="734"/>
      <c r="I1" s="734"/>
      <c r="J1" s="734"/>
      <c r="K1" s="734"/>
      <c r="L1" s="734"/>
      <c r="M1" s="734"/>
      <c r="N1" s="734"/>
      <c r="O1" s="735"/>
      <c r="P1" s="735"/>
      <c r="Q1" s="735"/>
      <c r="R1" s="735"/>
    </row>
    <row r="2" spans="1:21" ht="73.5" customHeight="1" x14ac:dyDescent="0.2">
      <c r="A2" s="729"/>
      <c r="B2" s="729"/>
      <c r="C2" s="729"/>
      <c r="D2" s="218" t="s">
        <v>115</v>
      </c>
      <c r="E2" s="218" t="s">
        <v>494</v>
      </c>
      <c r="F2" s="218" t="s">
        <v>295</v>
      </c>
      <c r="G2" s="218" t="s">
        <v>257</v>
      </c>
      <c r="H2" s="255" t="s">
        <v>149</v>
      </c>
      <c r="I2" s="218" t="s">
        <v>230</v>
      </c>
      <c r="J2" s="218" t="s">
        <v>231</v>
      </c>
      <c r="K2" s="218" t="s">
        <v>258</v>
      </c>
      <c r="L2" s="218" t="s">
        <v>259</v>
      </c>
      <c r="M2" s="218" t="s">
        <v>293</v>
      </c>
      <c r="N2" s="283" t="s">
        <v>232</v>
      </c>
      <c r="O2" s="283" t="s">
        <v>569</v>
      </c>
      <c r="P2" s="283" t="s">
        <v>260</v>
      </c>
      <c r="Q2" s="283" t="s">
        <v>378</v>
      </c>
      <c r="R2" s="283" t="s">
        <v>379</v>
      </c>
    </row>
    <row r="3" spans="1:21" x14ac:dyDescent="0.2">
      <c r="A3" s="284" t="s">
        <v>21</v>
      </c>
      <c r="B3" s="285" t="s">
        <v>20</v>
      </c>
      <c r="C3" s="285" t="s">
        <v>165</v>
      </c>
      <c r="D3" s="216">
        <v>9102</v>
      </c>
      <c r="E3" s="253">
        <v>1.5961603000000001E-2</v>
      </c>
      <c r="F3" s="175">
        <v>0.88886718799999997</v>
      </c>
      <c r="G3" s="216">
        <v>288</v>
      </c>
      <c r="H3" s="216">
        <v>258</v>
      </c>
      <c r="I3" s="298">
        <v>68</v>
      </c>
      <c r="J3" s="175">
        <v>0.29740716299999997</v>
      </c>
      <c r="K3" s="207">
        <v>7.5256917000000003</v>
      </c>
      <c r="L3" s="207">
        <v>2.4466403159999999</v>
      </c>
      <c r="M3" s="175">
        <v>0.46245059300000002</v>
      </c>
      <c r="N3" s="217">
        <v>5</v>
      </c>
      <c r="O3" s="207">
        <v>47</v>
      </c>
      <c r="P3" s="207">
        <v>2.8896389789999999</v>
      </c>
      <c r="Q3" s="207">
        <v>0</v>
      </c>
      <c r="R3" s="207">
        <v>3.170138889</v>
      </c>
      <c r="T3" s="593"/>
    </row>
    <row r="4" spans="1:21" s="308" customFormat="1" x14ac:dyDescent="0.2">
      <c r="A4" s="284" t="s">
        <v>21</v>
      </c>
      <c r="B4" s="285" t="s">
        <v>317</v>
      </c>
      <c r="C4" s="285" t="s">
        <v>318</v>
      </c>
      <c r="D4" s="216">
        <v>1000</v>
      </c>
      <c r="E4" s="253" t="s">
        <v>229</v>
      </c>
      <c r="F4" s="175">
        <v>0.54495912800000001</v>
      </c>
      <c r="G4" s="216">
        <v>111</v>
      </c>
      <c r="H4" s="216">
        <v>95</v>
      </c>
      <c r="I4" s="298">
        <v>62</v>
      </c>
      <c r="J4" s="175">
        <v>0.192</v>
      </c>
      <c r="K4" s="207">
        <v>6.4814814810000003</v>
      </c>
      <c r="L4" s="207">
        <v>2.2129629629999998</v>
      </c>
      <c r="M4" s="175">
        <v>0</v>
      </c>
      <c r="N4" s="217" t="s">
        <v>229</v>
      </c>
      <c r="O4" s="207">
        <v>91</v>
      </c>
      <c r="P4" s="207">
        <v>6.0669056149999996</v>
      </c>
      <c r="Q4" s="207">
        <v>0.42342342300000002</v>
      </c>
      <c r="R4" s="207">
        <v>3.1351351350000001</v>
      </c>
      <c r="T4" s="593"/>
    </row>
    <row r="5" spans="1:21" x14ac:dyDescent="0.2">
      <c r="A5" s="284" t="s">
        <v>21</v>
      </c>
      <c r="B5" s="285" t="s">
        <v>40</v>
      </c>
      <c r="C5" s="285" t="s">
        <v>367</v>
      </c>
      <c r="D5" s="216">
        <v>28832</v>
      </c>
      <c r="E5" s="253">
        <v>-1.7715999E-2</v>
      </c>
      <c r="F5" s="175">
        <v>0.75706333400000003</v>
      </c>
      <c r="G5" s="216">
        <v>865</v>
      </c>
      <c r="H5" s="216">
        <v>808</v>
      </c>
      <c r="I5" s="298">
        <v>77</v>
      </c>
      <c r="J5" s="175">
        <v>0.54623335200000001</v>
      </c>
      <c r="K5" s="207">
        <v>9.3888888890000004</v>
      </c>
      <c r="L5" s="207">
        <v>2.6553030299999998</v>
      </c>
      <c r="M5" s="175">
        <v>0.59595959600000004</v>
      </c>
      <c r="N5" s="217">
        <v>5</v>
      </c>
      <c r="O5" s="207">
        <v>47</v>
      </c>
      <c r="P5" s="207">
        <v>2.638959179</v>
      </c>
      <c r="Q5" s="207">
        <v>2.087861272</v>
      </c>
      <c r="R5" s="207">
        <v>1.243930636</v>
      </c>
      <c r="T5" s="593"/>
      <c r="U5" s="308"/>
    </row>
    <row r="6" spans="1:21" x14ac:dyDescent="0.2">
      <c r="A6" s="284" t="s">
        <v>21</v>
      </c>
      <c r="B6" s="285" t="s">
        <v>42</v>
      </c>
      <c r="C6" s="285" t="s">
        <v>402</v>
      </c>
      <c r="D6" s="216">
        <v>9766</v>
      </c>
      <c r="E6" s="324">
        <v>0.31759309200000002</v>
      </c>
      <c r="F6" s="175">
        <v>0.55888749000000004</v>
      </c>
      <c r="G6" s="216">
        <v>344</v>
      </c>
      <c r="H6" s="216">
        <v>304</v>
      </c>
      <c r="I6" s="298">
        <v>62</v>
      </c>
      <c r="J6" s="175">
        <v>0.125230391</v>
      </c>
      <c r="K6" s="207">
        <v>8.6987179490000006</v>
      </c>
      <c r="L6" s="207">
        <v>3.0737179490000002</v>
      </c>
      <c r="M6" s="175">
        <v>0.618589744</v>
      </c>
      <c r="N6" s="217">
        <v>7</v>
      </c>
      <c r="O6" s="207">
        <v>80</v>
      </c>
      <c r="P6" s="207">
        <v>4.4268341040000001</v>
      </c>
      <c r="Q6" s="207">
        <v>1.0901162790000001</v>
      </c>
      <c r="R6" s="207">
        <v>21.901162790000001</v>
      </c>
      <c r="T6" s="593"/>
      <c r="U6" s="308"/>
    </row>
    <row r="7" spans="1:21" x14ac:dyDescent="0.2">
      <c r="A7" s="284" t="s">
        <v>26</v>
      </c>
      <c r="B7" s="285" t="s">
        <v>44</v>
      </c>
      <c r="C7" s="285" t="s">
        <v>174</v>
      </c>
      <c r="D7" s="216">
        <v>34863</v>
      </c>
      <c r="E7" s="324">
        <v>-0.10072740400000001</v>
      </c>
      <c r="F7" s="175">
        <v>0.59830101300000005</v>
      </c>
      <c r="G7" s="216">
        <v>1130</v>
      </c>
      <c r="H7" s="216">
        <v>1047</v>
      </c>
      <c r="I7" s="298">
        <v>68</v>
      </c>
      <c r="J7" s="175">
        <v>0.329116829</v>
      </c>
      <c r="K7" s="207">
        <v>6.936251189</v>
      </c>
      <c r="L7" s="207">
        <v>2.3044719310000001</v>
      </c>
      <c r="M7" s="175">
        <v>0.54995242600000005</v>
      </c>
      <c r="N7" s="217">
        <v>5</v>
      </c>
      <c r="O7" s="207">
        <v>47</v>
      </c>
      <c r="P7" s="207">
        <v>3.1152935789999998</v>
      </c>
      <c r="Q7" s="207">
        <v>2.3761061950000002</v>
      </c>
      <c r="R7" s="207">
        <v>5.9362831859999998</v>
      </c>
      <c r="T7" s="593"/>
      <c r="U7" s="308"/>
    </row>
    <row r="8" spans="1:21" x14ac:dyDescent="0.2">
      <c r="A8" s="284" t="s">
        <v>26</v>
      </c>
      <c r="B8" s="285" t="s">
        <v>46</v>
      </c>
      <c r="C8" s="285" t="s">
        <v>222</v>
      </c>
      <c r="D8" s="216">
        <v>5884</v>
      </c>
      <c r="E8" s="253">
        <v>-4.3873902999999999E-2</v>
      </c>
      <c r="F8" s="175">
        <v>0.65377777800000003</v>
      </c>
      <c r="G8" s="216">
        <v>221</v>
      </c>
      <c r="H8" s="216">
        <v>213</v>
      </c>
      <c r="I8" s="298">
        <v>68</v>
      </c>
      <c r="J8" s="175">
        <v>0.29588715199999999</v>
      </c>
      <c r="K8" s="207">
        <v>6.632850242</v>
      </c>
      <c r="L8" s="207">
        <v>2.2850241549999999</v>
      </c>
      <c r="M8" s="175">
        <v>0.69082125599999999</v>
      </c>
      <c r="N8" s="217">
        <v>5</v>
      </c>
      <c r="O8" s="207">
        <v>56</v>
      </c>
      <c r="P8" s="207">
        <v>3.4883561639999998</v>
      </c>
      <c r="Q8" s="207">
        <v>5.4117647059999996</v>
      </c>
      <c r="R8" s="207">
        <v>5.3981900449999998</v>
      </c>
      <c r="T8" s="593"/>
      <c r="U8" s="308"/>
    </row>
    <row r="9" spans="1:21" x14ac:dyDescent="0.2">
      <c r="A9" s="284" t="s">
        <v>34</v>
      </c>
      <c r="B9" s="285" t="s">
        <v>93</v>
      </c>
      <c r="C9" s="285" t="s">
        <v>175</v>
      </c>
      <c r="D9" s="216">
        <v>9563</v>
      </c>
      <c r="E9" s="253">
        <v>-2.2587899000000002E-2</v>
      </c>
      <c r="F9" s="175">
        <v>0.35607104299999998</v>
      </c>
      <c r="G9" s="216">
        <v>463</v>
      </c>
      <c r="H9" s="216">
        <v>332</v>
      </c>
      <c r="I9" s="298">
        <v>58</v>
      </c>
      <c r="J9" s="175">
        <v>0.122660253</v>
      </c>
      <c r="K9" s="207">
        <v>6.9955257270000004</v>
      </c>
      <c r="L9" s="207">
        <v>3.4116331099999999</v>
      </c>
      <c r="M9" s="175">
        <v>0.55033557</v>
      </c>
      <c r="N9" s="217">
        <v>12</v>
      </c>
      <c r="O9" s="207">
        <v>145</v>
      </c>
      <c r="P9" s="207">
        <v>7.1976130649999996</v>
      </c>
      <c r="Q9" s="207">
        <v>5.1879049679999998</v>
      </c>
      <c r="R9" s="207">
        <v>12.35205184</v>
      </c>
      <c r="T9" s="593"/>
      <c r="U9" s="308"/>
    </row>
    <row r="10" spans="1:21" x14ac:dyDescent="0.2">
      <c r="A10" s="284" t="s">
        <v>85</v>
      </c>
      <c r="B10" s="285" t="s">
        <v>87</v>
      </c>
      <c r="C10" s="285" t="s">
        <v>401</v>
      </c>
      <c r="D10" s="216">
        <v>3062</v>
      </c>
      <c r="E10" s="253">
        <v>-8.4056237000000006E-2</v>
      </c>
      <c r="F10" s="175">
        <v>0.69213381600000001</v>
      </c>
      <c r="G10" s="216">
        <v>120</v>
      </c>
      <c r="H10" s="216">
        <v>118</v>
      </c>
      <c r="I10" s="298">
        <v>74</v>
      </c>
      <c r="J10" s="175">
        <v>0.44480731499999998</v>
      </c>
      <c r="K10" s="207">
        <v>7.6320754720000004</v>
      </c>
      <c r="L10" s="207">
        <v>2.4905660379999999</v>
      </c>
      <c r="M10" s="175">
        <v>0.80188679200000001</v>
      </c>
      <c r="N10" s="217">
        <v>5</v>
      </c>
      <c r="O10" s="207">
        <v>69</v>
      </c>
      <c r="P10" s="207">
        <v>2.364705882</v>
      </c>
      <c r="Q10" s="207">
        <v>2.3250000000000002</v>
      </c>
      <c r="R10" s="207">
        <v>6.6666666670000003</v>
      </c>
      <c r="T10" s="593"/>
      <c r="U10" s="308"/>
    </row>
    <row r="11" spans="1:21" x14ac:dyDescent="0.2">
      <c r="A11" s="284" t="s">
        <v>85</v>
      </c>
      <c r="B11" s="285" t="s">
        <v>107</v>
      </c>
      <c r="C11" s="285" t="s">
        <v>237</v>
      </c>
      <c r="D11" s="216">
        <v>4934</v>
      </c>
      <c r="E11" s="324">
        <v>0.108764045</v>
      </c>
      <c r="F11" s="175">
        <v>0.64161248400000004</v>
      </c>
      <c r="G11" s="216">
        <v>201</v>
      </c>
      <c r="H11" s="216">
        <v>191</v>
      </c>
      <c r="I11" s="298">
        <v>69</v>
      </c>
      <c r="J11" s="175">
        <v>0.32671260600000002</v>
      </c>
      <c r="K11" s="207">
        <v>7.281081081</v>
      </c>
      <c r="L11" s="207">
        <v>2.302702703</v>
      </c>
      <c r="M11" s="175">
        <v>0.66486486499999997</v>
      </c>
      <c r="N11" s="217">
        <v>6</v>
      </c>
      <c r="O11" s="207">
        <v>36</v>
      </c>
      <c r="P11" s="207">
        <v>1.8020304570000001</v>
      </c>
      <c r="Q11" s="207">
        <v>0.65671641800000002</v>
      </c>
      <c r="R11" s="207">
        <v>1.5273631839999999</v>
      </c>
      <c r="T11" s="593"/>
      <c r="U11" s="308"/>
    </row>
    <row r="12" spans="1:21" x14ac:dyDescent="0.2">
      <c r="A12" s="284" t="s">
        <v>53</v>
      </c>
      <c r="B12" s="285" t="s">
        <v>54</v>
      </c>
      <c r="C12" s="285" t="s">
        <v>505</v>
      </c>
      <c r="D12" s="216">
        <v>3075</v>
      </c>
      <c r="E12" s="253">
        <v>-5.9920514000000001E-2</v>
      </c>
      <c r="F12" s="175">
        <v>1</v>
      </c>
      <c r="G12" s="216">
        <v>122</v>
      </c>
      <c r="H12" s="216">
        <v>117</v>
      </c>
      <c r="I12" s="298">
        <v>77</v>
      </c>
      <c r="J12" s="175">
        <v>0.66471544699999996</v>
      </c>
      <c r="K12" s="207">
        <v>8.4778761060000001</v>
      </c>
      <c r="L12" s="207">
        <v>2.3539823009999998</v>
      </c>
      <c r="M12" s="175">
        <v>0.74336283199999997</v>
      </c>
      <c r="N12" s="217">
        <v>5</v>
      </c>
      <c r="O12" s="207">
        <v>39.5</v>
      </c>
      <c r="P12" s="207">
        <v>2.0902964960000001</v>
      </c>
      <c r="Q12" s="207">
        <v>3.9590163930000002</v>
      </c>
      <c r="R12" s="207">
        <v>3.5163934430000001</v>
      </c>
      <c r="T12" s="593"/>
      <c r="U12" s="308"/>
    </row>
    <row r="13" spans="1:21" x14ac:dyDescent="0.2">
      <c r="A13" s="284" t="s">
        <v>53</v>
      </c>
      <c r="B13" s="285" t="s">
        <v>68</v>
      </c>
      <c r="C13" s="285" t="s">
        <v>164</v>
      </c>
      <c r="D13" s="216">
        <v>4547</v>
      </c>
      <c r="E13" s="253">
        <v>-5.0135784000000003E-2</v>
      </c>
      <c r="F13" s="175">
        <v>0.58034460799999998</v>
      </c>
      <c r="G13" s="216">
        <v>116</v>
      </c>
      <c r="H13" s="216">
        <v>89</v>
      </c>
      <c r="I13" s="298">
        <v>30</v>
      </c>
      <c r="J13" s="175">
        <v>0</v>
      </c>
      <c r="K13" s="207">
        <v>7.663461538</v>
      </c>
      <c r="L13" s="207">
        <v>2.663461538</v>
      </c>
      <c r="M13" s="175">
        <v>0.53846153799999996</v>
      </c>
      <c r="N13" s="217">
        <v>9</v>
      </c>
      <c r="O13" s="207">
        <v>81.5</v>
      </c>
      <c r="P13" s="207">
        <v>3.7146822089999998</v>
      </c>
      <c r="Q13" s="207">
        <v>19.67241379</v>
      </c>
      <c r="R13" s="207">
        <v>25.70689655</v>
      </c>
      <c r="T13" s="593"/>
      <c r="U13" s="308"/>
    </row>
    <row r="14" spans="1:21" x14ac:dyDescent="0.2">
      <c r="A14" s="284" t="s">
        <v>53</v>
      </c>
      <c r="B14" s="285" t="s">
        <v>73</v>
      </c>
      <c r="C14" s="285" t="s">
        <v>188</v>
      </c>
      <c r="D14" s="216">
        <v>11885</v>
      </c>
      <c r="E14" s="324">
        <v>0.12579331199999999</v>
      </c>
      <c r="F14" s="175">
        <v>0.49807224900000002</v>
      </c>
      <c r="G14" s="216">
        <v>443</v>
      </c>
      <c r="H14" s="216">
        <v>312</v>
      </c>
      <c r="I14" s="298">
        <v>63</v>
      </c>
      <c r="J14" s="175">
        <v>0.17593605400000001</v>
      </c>
      <c r="K14" s="207">
        <v>7.1723300969999997</v>
      </c>
      <c r="L14" s="207">
        <v>3.1407766989999999</v>
      </c>
      <c r="M14" s="175">
        <v>0.59466019400000003</v>
      </c>
      <c r="N14" s="217">
        <v>17</v>
      </c>
      <c r="O14" s="207">
        <v>70</v>
      </c>
      <c r="P14" s="207">
        <v>3.256509576</v>
      </c>
      <c r="Q14" s="207">
        <v>2.7629796839999998</v>
      </c>
      <c r="R14" s="207">
        <v>8.8984198649999993</v>
      </c>
      <c r="T14" s="593"/>
      <c r="U14" s="308"/>
    </row>
    <row r="15" spans="1:21" x14ac:dyDescent="0.2">
      <c r="A15" s="284" t="s">
        <v>53</v>
      </c>
      <c r="B15" s="285" t="s">
        <v>77</v>
      </c>
      <c r="C15" s="285" t="s">
        <v>365</v>
      </c>
      <c r="D15" s="216">
        <v>9329</v>
      </c>
      <c r="E15" s="253">
        <v>-3.0249479999999999E-2</v>
      </c>
      <c r="F15" s="175">
        <v>0.94051819699999994</v>
      </c>
      <c r="G15" s="216">
        <v>245</v>
      </c>
      <c r="H15" s="216">
        <v>218</v>
      </c>
      <c r="I15" s="298">
        <v>81</v>
      </c>
      <c r="J15" s="175">
        <v>0.73287597800000004</v>
      </c>
      <c r="K15" s="207">
        <v>10.291079809999999</v>
      </c>
      <c r="L15" s="207">
        <v>3.2159624409999998</v>
      </c>
      <c r="M15" s="175">
        <v>0.82629107999999996</v>
      </c>
      <c r="N15" s="217">
        <v>6</v>
      </c>
      <c r="O15" s="207">
        <v>64</v>
      </c>
      <c r="P15" s="207">
        <v>2.764224075</v>
      </c>
      <c r="Q15" s="207">
        <v>12.514285709999999</v>
      </c>
      <c r="R15" s="207">
        <v>7.5551020409999996</v>
      </c>
      <c r="T15" s="593"/>
      <c r="U15" s="308"/>
    </row>
    <row r="16" spans="1:21" x14ac:dyDescent="0.2">
      <c r="A16" s="284" t="s">
        <v>53</v>
      </c>
      <c r="B16" s="285" t="s">
        <v>78</v>
      </c>
      <c r="C16" s="285" t="s">
        <v>189</v>
      </c>
      <c r="D16" s="216">
        <v>989</v>
      </c>
      <c r="E16" s="324">
        <v>-0.31032078099999999</v>
      </c>
      <c r="F16" s="175">
        <v>0.26948228899999999</v>
      </c>
      <c r="G16" s="216">
        <v>157</v>
      </c>
      <c r="H16" s="216">
        <v>53</v>
      </c>
      <c r="I16" s="298">
        <v>46</v>
      </c>
      <c r="J16" s="175">
        <v>4.8533872999999998E-2</v>
      </c>
      <c r="K16" s="207">
        <v>4.9319727889999996</v>
      </c>
      <c r="L16" s="207">
        <v>2.1020408160000001</v>
      </c>
      <c r="M16" s="175">
        <v>3.4013605000000002E-2</v>
      </c>
      <c r="N16" s="217">
        <v>39</v>
      </c>
      <c r="O16" s="207">
        <v>138</v>
      </c>
      <c r="P16" s="207">
        <v>5.9942129629999998</v>
      </c>
      <c r="Q16" s="207">
        <v>4.0509554139999997</v>
      </c>
      <c r="R16" s="207">
        <v>2.121019108</v>
      </c>
      <c r="T16" s="593"/>
      <c r="U16" s="308"/>
    </row>
    <row r="17" spans="1:21" x14ac:dyDescent="0.2">
      <c r="A17" s="284" t="s">
        <v>53</v>
      </c>
      <c r="B17" s="285" t="s">
        <v>80</v>
      </c>
      <c r="C17" s="285" t="s">
        <v>190</v>
      </c>
      <c r="D17" s="216">
        <v>3340</v>
      </c>
      <c r="E17" s="253">
        <v>-9.1897771000000003E-2</v>
      </c>
      <c r="F17" s="175">
        <v>0.43365359599999997</v>
      </c>
      <c r="G17" s="216">
        <v>239</v>
      </c>
      <c r="H17" s="216">
        <v>125</v>
      </c>
      <c r="I17" s="298">
        <v>46</v>
      </c>
      <c r="J17" s="175">
        <v>0</v>
      </c>
      <c r="K17" s="207">
        <v>4</v>
      </c>
      <c r="L17" s="207">
        <v>2.0214592269999998</v>
      </c>
      <c r="M17" s="175">
        <v>1.2875536E-2</v>
      </c>
      <c r="N17" s="217">
        <v>54</v>
      </c>
      <c r="O17" s="207">
        <v>153</v>
      </c>
      <c r="P17" s="207">
        <v>2.1092814369999999</v>
      </c>
      <c r="Q17" s="207">
        <v>15.163179919999999</v>
      </c>
      <c r="R17" s="207">
        <v>70.753138079999999</v>
      </c>
      <c r="T17" s="593"/>
      <c r="U17" s="308"/>
    </row>
    <row r="18" spans="1:21" x14ac:dyDescent="0.2">
      <c r="A18" s="284" t="s">
        <v>53</v>
      </c>
      <c r="B18" s="285" t="s">
        <v>200</v>
      </c>
      <c r="C18" s="285" t="s">
        <v>201</v>
      </c>
      <c r="D18" s="216">
        <v>7404</v>
      </c>
      <c r="E18" s="324">
        <v>-0.124097953</v>
      </c>
      <c r="F18" s="175">
        <v>0.79690022599999999</v>
      </c>
      <c r="G18" s="216">
        <v>201</v>
      </c>
      <c r="H18" s="216">
        <v>187</v>
      </c>
      <c r="I18" s="298">
        <v>80</v>
      </c>
      <c r="J18" s="175">
        <v>0.67922744499999999</v>
      </c>
      <c r="K18" s="207">
        <v>8.8662790699999992</v>
      </c>
      <c r="L18" s="207">
        <v>2.88372093</v>
      </c>
      <c r="M18" s="175">
        <v>0.66279069800000001</v>
      </c>
      <c r="N18" s="217">
        <v>6</v>
      </c>
      <c r="O18" s="207">
        <v>57</v>
      </c>
      <c r="P18" s="207">
        <v>2.8212640499999999</v>
      </c>
      <c r="Q18" s="207">
        <v>1.0895522390000001</v>
      </c>
      <c r="R18" s="207">
        <v>8.5273631840000004</v>
      </c>
      <c r="T18" s="593"/>
      <c r="U18" s="308"/>
    </row>
    <row r="19" spans="1:21" x14ac:dyDescent="0.2">
      <c r="A19" s="284" t="s">
        <v>5</v>
      </c>
      <c r="B19" s="285" t="s">
        <v>13</v>
      </c>
      <c r="C19" s="285" t="s">
        <v>191</v>
      </c>
      <c r="D19" s="216">
        <v>10372</v>
      </c>
      <c r="E19" s="324">
        <v>0.160438577</v>
      </c>
      <c r="F19" s="175">
        <v>1</v>
      </c>
      <c r="G19" s="216">
        <v>294</v>
      </c>
      <c r="H19" s="216">
        <v>277</v>
      </c>
      <c r="I19" s="298">
        <v>76</v>
      </c>
      <c r="J19" s="175">
        <v>0.549845739</v>
      </c>
      <c r="K19" s="207">
        <v>11.39735099</v>
      </c>
      <c r="L19" s="207">
        <v>3.8741721849999999</v>
      </c>
      <c r="M19" s="175">
        <v>0.57615894000000001</v>
      </c>
      <c r="N19" s="217">
        <v>5</v>
      </c>
      <c r="O19" s="207">
        <v>56</v>
      </c>
      <c r="P19" s="207">
        <v>3.228405875</v>
      </c>
      <c r="Q19" s="207">
        <v>3.6428571430000001</v>
      </c>
      <c r="R19" s="207">
        <v>14.07823129</v>
      </c>
      <c r="T19" s="593"/>
      <c r="U19" s="308"/>
    </row>
    <row r="20" spans="1:21" x14ac:dyDescent="0.2">
      <c r="A20" s="284" t="s">
        <v>5</v>
      </c>
      <c r="B20" s="285" t="s">
        <v>49</v>
      </c>
      <c r="C20" s="285" t="s">
        <v>393</v>
      </c>
      <c r="D20" s="216">
        <v>2313</v>
      </c>
      <c r="E20" s="253">
        <v>-6.0901339999999998E-2</v>
      </c>
      <c r="F20" s="175">
        <v>0.65841161400000003</v>
      </c>
      <c r="G20" s="216">
        <v>105</v>
      </c>
      <c r="H20" s="216">
        <v>81</v>
      </c>
      <c r="I20" s="298">
        <v>68</v>
      </c>
      <c r="J20" s="175">
        <v>0.41158668399999998</v>
      </c>
      <c r="K20" s="207">
        <v>9.3958333330000006</v>
      </c>
      <c r="L20" s="207">
        <v>2.9375</v>
      </c>
      <c r="M20" s="175">
        <v>0.59375</v>
      </c>
      <c r="N20" s="217">
        <v>10</v>
      </c>
      <c r="O20" s="207">
        <v>116</v>
      </c>
      <c r="P20" s="207">
        <v>3.7223451330000001</v>
      </c>
      <c r="Q20" s="207">
        <v>8.6952380950000006</v>
      </c>
      <c r="R20" s="207">
        <v>16.419047620000001</v>
      </c>
      <c r="T20" s="593"/>
      <c r="U20" s="308"/>
    </row>
    <row r="21" spans="1:21" x14ac:dyDescent="0.2">
      <c r="A21" s="284" t="s">
        <v>2</v>
      </c>
      <c r="B21" s="285" t="s">
        <v>6</v>
      </c>
      <c r="C21" s="285" t="s">
        <v>7</v>
      </c>
      <c r="D21" s="216">
        <v>4585</v>
      </c>
      <c r="E21" s="253">
        <v>-2.3012998E-2</v>
      </c>
      <c r="F21" s="175">
        <v>0.67159806700000002</v>
      </c>
      <c r="G21" s="216">
        <v>212</v>
      </c>
      <c r="H21" s="216">
        <v>194</v>
      </c>
      <c r="I21" s="298">
        <v>70</v>
      </c>
      <c r="J21" s="175">
        <v>0.37382769900000001</v>
      </c>
      <c r="K21" s="207">
        <v>6.4354838709999997</v>
      </c>
      <c r="L21" s="207">
        <v>2.075268817</v>
      </c>
      <c r="M21" s="175">
        <v>0.64516129</v>
      </c>
      <c r="N21" s="217">
        <v>6</v>
      </c>
      <c r="O21" s="207">
        <v>212</v>
      </c>
      <c r="P21" s="207">
        <v>8.5452650390000002</v>
      </c>
      <c r="Q21" s="207">
        <v>11.04716981</v>
      </c>
      <c r="R21" s="207">
        <v>30.02358491</v>
      </c>
      <c r="T21" s="593"/>
      <c r="U21" s="308"/>
    </row>
    <row r="22" spans="1:21" x14ac:dyDescent="0.2">
      <c r="A22" s="284" t="s">
        <v>2</v>
      </c>
      <c r="B22" s="285" t="s">
        <v>8</v>
      </c>
      <c r="C22" s="285" t="s">
        <v>325</v>
      </c>
      <c r="D22" s="216">
        <v>12834</v>
      </c>
      <c r="E22" s="253">
        <v>9.8355500000000002E-3</v>
      </c>
      <c r="F22" s="175">
        <v>0.72353140199999999</v>
      </c>
      <c r="G22" s="216">
        <v>604</v>
      </c>
      <c r="H22" s="216">
        <v>443</v>
      </c>
      <c r="I22" s="298">
        <v>64</v>
      </c>
      <c r="J22" s="175">
        <v>0.20063892799999999</v>
      </c>
      <c r="K22" s="207">
        <v>6.787346221</v>
      </c>
      <c r="L22" s="207">
        <v>2.3989455180000001</v>
      </c>
      <c r="M22" s="175">
        <v>6.6783831000000002E-2</v>
      </c>
      <c r="N22" s="217">
        <v>6</v>
      </c>
      <c r="O22" s="207">
        <v>99</v>
      </c>
      <c r="P22" s="207">
        <v>4.1851055510000004</v>
      </c>
      <c r="Q22" s="207">
        <v>5.850993377</v>
      </c>
      <c r="R22" s="207">
        <v>19.374172189999999</v>
      </c>
      <c r="T22" s="593"/>
      <c r="U22" s="308"/>
    </row>
    <row r="23" spans="1:21" ht="13.5" thickBot="1" x14ac:dyDescent="0.25">
      <c r="A23" s="284" t="s">
        <v>12</v>
      </c>
      <c r="B23" s="285" t="s">
        <v>105</v>
      </c>
      <c r="C23" s="285" t="s">
        <v>246</v>
      </c>
      <c r="D23" s="216">
        <v>11972</v>
      </c>
      <c r="E23" s="324">
        <v>-0.15844228899999999</v>
      </c>
      <c r="F23" s="175">
        <v>0.86678250800000001</v>
      </c>
      <c r="G23" s="216">
        <v>394</v>
      </c>
      <c r="H23" s="216">
        <v>366</v>
      </c>
      <c r="I23" s="298">
        <v>67</v>
      </c>
      <c r="J23" s="175">
        <v>0.27697961900000001</v>
      </c>
      <c r="K23" s="207">
        <v>6.8116343490000002</v>
      </c>
      <c r="L23" s="207">
        <v>3.7700831020000001</v>
      </c>
      <c r="M23" s="175">
        <v>0.476454294</v>
      </c>
      <c r="N23" s="217">
        <v>6</v>
      </c>
      <c r="O23" s="207">
        <v>59</v>
      </c>
      <c r="P23" s="207">
        <v>3.9488292399999998</v>
      </c>
      <c r="Q23" s="207">
        <v>3.8045685279999999</v>
      </c>
      <c r="R23" s="207">
        <v>9.5050761420000001</v>
      </c>
      <c r="T23" s="593"/>
      <c r="U23" s="308"/>
    </row>
    <row r="24" spans="1:21" ht="13.5" thickTop="1" x14ac:dyDescent="0.2">
      <c r="A24" s="739" t="s">
        <v>121</v>
      </c>
      <c r="B24" s="740"/>
      <c r="C24" s="741"/>
      <c r="D24" s="219">
        <v>189651</v>
      </c>
      <c r="E24" s="359">
        <v>-1.7611926E-2</v>
      </c>
      <c r="F24" s="220">
        <v>0.64370519699999995</v>
      </c>
      <c r="G24" s="219">
        <v>6875</v>
      </c>
      <c r="H24" s="219">
        <v>5787</v>
      </c>
      <c r="I24" s="360">
        <v>69</v>
      </c>
      <c r="J24" s="220">
        <v>0.35613837999999998</v>
      </c>
      <c r="K24" s="361">
        <v>7.5466387910000003</v>
      </c>
      <c r="L24" s="361">
        <v>2.7029591509999999</v>
      </c>
      <c r="M24" s="220">
        <v>0.50080411700000005</v>
      </c>
      <c r="N24" s="360">
        <v>6</v>
      </c>
      <c r="O24" s="361">
        <v>64</v>
      </c>
      <c r="P24" s="361">
        <v>3.5538367449999999</v>
      </c>
      <c r="Q24" s="361">
        <v>4.3367272730000002</v>
      </c>
      <c r="R24" s="361">
        <v>11.69949091</v>
      </c>
    </row>
    <row r="25" spans="1:21" x14ac:dyDescent="0.2">
      <c r="A25" s="22" t="s">
        <v>479</v>
      </c>
      <c r="B25" s="1"/>
    </row>
    <row r="26" spans="1:21" ht="11.25" customHeight="1" x14ac:dyDescent="0.2">
      <c r="A26" s="1" t="s">
        <v>150</v>
      </c>
      <c r="B26" s="1"/>
    </row>
    <row r="27" spans="1:21" ht="9.75" customHeight="1" x14ac:dyDescent="0.2">
      <c r="A27" s="1" t="s">
        <v>249</v>
      </c>
      <c r="B27" s="1"/>
    </row>
    <row r="28" spans="1:21" ht="9.75" customHeight="1" x14ac:dyDescent="0.2">
      <c r="A28" s="1" t="s">
        <v>248</v>
      </c>
      <c r="B28" s="1"/>
    </row>
    <row r="29" spans="1:21" ht="9.75" customHeight="1" x14ac:dyDescent="0.2">
      <c r="A29" s="1" t="s">
        <v>262</v>
      </c>
      <c r="B29" s="1"/>
    </row>
    <row r="30" spans="1:21" ht="10.5" customHeight="1" x14ac:dyDescent="0.2">
      <c r="A30" s="1" t="s">
        <v>252</v>
      </c>
      <c r="B30" s="1"/>
    </row>
    <row r="31" spans="1:21" ht="9" customHeight="1" x14ac:dyDescent="0.2">
      <c r="A31" s="1" t="s">
        <v>250</v>
      </c>
      <c r="B31" s="1"/>
    </row>
    <row r="32" spans="1:21" s="308" customFormat="1" ht="51" customHeight="1" x14ac:dyDescent="0.2">
      <c r="A32" s="656" t="s">
        <v>567</v>
      </c>
      <c r="B32" s="743"/>
      <c r="C32" s="743"/>
      <c r="D32" s="743"/>
      <c r="E32" s="743"/>
      <c r="F32" s="743"/>
      <c r="G32" s="743"/>
      <c r="H32" s="743"/>
      <c r="I32" s="743"/>
      <c r="J32" s="743"/>
      <c r="K32" s="743"/>
      <c r="L32" s="743"/>
      <c r="M32" s="743"/>
      <c r="N32" s="743"/>
      <c r="O32" s="743"/>
      <c r="P32" s="743"/>
    </row>
    <row r="33" spans="1:18" ht="21" customHeight="1" x14ac:dyDescent="0.2">
      <c r="A33" s="656" t="s">
        <v>263</v>
      </c>
      <c r="B33" s="742"/>
      <c r="C33" s="742"/>
      <c r="D33" s="742"/>
      <c r="E33" s="742"/>
      <c r="F33" s="742"/>
      <c r="G33" s="742"/>
      <c r="H33" s="742"/>
      <c r="I33" s="742"/>
      <c r="J33" s="742"/>
      <c r="K33" s="742"/>
      <c r="L33" s="742"/>
      <c r="M33" s="742"/>
      <c r="N33" s="742"/>
      <c r="O33" s="742"/>
      <c r="P33" s="743"/>
      <c r="Q33" s="743"/>
      <c r="R33" s="743"/>
    </row>
    <row r="34" spans="1:18" ht="11.25" customHeight="1" x14ac:dyDescent="0.2">
      <c r="A34" s="656" t="s">
        <v>294</v>
      </c>
      <c r="B34" s="742"/>
      <c r="C34" s="742"/>
      <c r="D34" s="742"/>
      <c r="E34" s="742"/>
      <c r="F34" s="742"/>
      <c r="G34" s="742"/>
      <c r="H34" s="742"/>
      <c r="I34" s="742"/>
      <c r="J34" s="742"/>
      <c r="K34" s="742"/>
      <c r="L34" s="742"/>
      <c r="M34" s="742"/>
      <c r="N34" s="742"/>
      <c r="O34" s="742"/>
      <c r="Q34" s="346"/>
    </row>
    <row r="35" spans="1:18" s="308" customFormat="1" ht="9" customHeight="1" x14ac:dyDescent="0.2">
      <c r="A35" s="656" t="s">
        <v>403</v>
      </c>
      <c r="B35" s="742"/>
      <c r="C35" s="742"/>
      <c r="D35" s="742"/>
      <c r="E35" s="742"/>
      <c r="F35" s="742"/>
      <c r="G35" s="742"/>
      <c r="H35" s="742"/>
      <c r="I35" s="742"/>
      <c r="J35" s="742"/>
      <c r="K35" s="742"/>
      <c r="L35" s="742"/>
      <c r="M35" s="742"/>
      <c r="N35" s="742"/>
      <c r="O35" s="742"/>
    </row>
    <row r="36" spans="1:18" s="308" customFormat="1" ht="8.25" customHeight="1" x14ac:dyDescent="0.2">
      <c r="A36" s="656" t="s">
        <v>404</v>
      </c>
      <c r="B36" s="742"/>
      <c r="C36" s="742"/>
      <c r="D36" s="742"/>
      <c r="E36" s="742"/>
      <c r="F36" s="742"/>
      <c r="G36" s="742"/>
      <c r="H36" s="742"/>
      <c r="I36" s="742"/>
      <c r="J36" s="742"/>
      <c r="K36" s="742"/>
      <c r="L36" s="742"/>
      <c r="M36" s="742"/>
      <c r="N36" s="742"/>
      <c r="O36" s="742"/>
    </row>
    <row r="37" spans="1:18" ht="11.25" customHeight="1" x14ac:dyDescent="0.2">
      <c r="A37" s="656" t="s">
        <v>497</v>
      </c>
      <c r="B37" s="706"/>
      <c r="C37" s="706"/>
      <c r="D37" s="706"/>
      <c r="E37" s="706"/>
      <c r="F37" s="706"/>
      <c r="G37" s="706"/>
      <c r="H37" s="706"/>
      <c r="I37" s="706"/>
      <c r="J37" s="706"/>
      <c r="K37" s="706"/>
      <c r="L37" s="706"/>
      <c r="M37" s="706"/>
      <c r="N37" s="706"/>
      <c r="O37" s="706"/>
      <c r="P37" s="706"/>
      <c r="Q37" s="742"/>
      <c r="R37" s="742"/>
    </row>
  </sheetData>
  <mergeCells count="11">
    <mergeCell ref="A1:A2"/>
    <mergeCell ref="B1:B2"/>
    <mergeCell ref="C1:C2"/>
    <mergeCell ref="A24:C24"/>
    <mergeCell ref="D1:R1"/>
    <mergeCell ref="A35:O35"/>
    <mergeCell ref="A36:O36"/>
    <mergeCell ref="A32:P32"/>
    <mergeCell ref="A37:R37"/>
    <mergeCell ref="A34:O34"/>
    <mergeCell ref="A33:R33"/>
  </mergeCells>
  <pageMargins left="0.19685039370078741" right="3.937007874015748E-2" top="0.39370078740157483" bottom="0.19685039370078741" header="0.19685039370078741" footer="0.19685039370078741"/>
  <pageSetup paperSize="9" scale="98" orientation="landscape" r:id="rId1"/>
  <headerFooter>
    <oddHeader>&amp;C&amp;"Arial,Gras"&amp;UANNEXE 6.b&amp;U : PMSI SSR – Activité 2017 – Description de l’activité Adultes relative aux affections de l’appareil locomoteur en hospitalisation complète</oddHeader>
    <oddFooter>&amp;C&amp;8Soins de suite et de réadaptation (SSR) - Bilan PMSI 2017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48</vt:i4>
      </vt:variant>
      <vt:variant>
        <vt:lpstr>Plages nommées</vt:lpstr>
      </vt:variant>
      <vt:variant>
        <vt:i4>45</vt:i4>
      </vt:variant>
    </vt:vector>
  </HeadingPairs>
  <TitlesOfParts>
    <vt:vector size="93" baseType="lpstr">
      <vt:lpstr>qualite</vt:lpstr>
      <vt:lpstr>annexe_MO</vt:lpstr>
      <vt:lpstr>externe</vt:lpstr>
      <vt:lpstr>autorisation_adulte</vt:lpstr>
      <vt:lpstr>autorisation_enfant</vt:lpstr>
      <vt:lpstr>act</vt:lpstr>
      <vt:lpstr>FA</vt:lpstr>
      <vt:lpstr>50AHC</vt:lpstr>
      <vt:lpstr>51AHC</vt:lpstr>
      <vt:lpstr>51AHP</vt:lpstr>
      <vt:lpstr>52AHC</vt:lpstr>
      <vt:lpstr>52AHP</vt:lpstr>
      <vt:lpstr>53A</vt:lpstr>
      <vt:lpstr>54A</vt:lpstr>
      <vt:lpstr>55A-56A</vt:lpstr>
      <vt:lpstr>57A</vt:lpstr>
      <vt:lpstr>58A</vt:lpstr>
      <vt:lpstr>59AHC</vt:lpstr>
      <vt:lpstr>59AHP</vt:lpstr>
      <vt:lpstr>50E</vt:lpstr>
      <vt:lpstr>51E</vt:lpstr>
      <vt:lpstr>52E</vt:lpstr>
      <vt:lpstr>54E</vt:lpstr>
      <vt:lpstr>55E</vt:lpstr>
      <vt:lpstr>57E</vt:lpstr>
      <vt:lpstr>txfuiteattract</vt:lpstr>
      <vt:lpstr>recrutES</vt:lpstr>
      <vt:lpstr>txFA_polyvalent</vt:lpstr>
      <vt:lpstr>txFA_loco</vt:lpstr>
      <vt:lpstr>txFA_nerv</vt:lpstr>
      <vt:lpstr>txFA_cardio</vt:lpstr>
      <vt:lpstr>txFA_respi</vt:lpstr>
      <vt:lpstr>txFA_endo</vt:lpstr>
      <vt:lpstr>txFA_addict</vt:lpstr>
      <vt:lpstr>txFA_PAPD</vt:lpstr>
      <vt:lpstr>txFA_polyae</vt:lpstr>
      <vt:lpstr>txFA_locoae</vt:lpstr>
      <vt:lpstr>txFA_systnervae</vt:lpstr>
      <vt:lpstr>CMC_adult_1a5</vt:lpstr>
      <vt:lpstr>CMC_adult_6a11</vt:lpstr>
      <vt:lpstr>CMC_adult_16a27</vt:lpstr>
      <vt:lpstr>CMC_enf_1a5</vt:lpstr>
      <vt:lpstr>CMC_enf_6a11</vt:lpstr>
      <vt:lpstr>CMC_enf_16a27</vt:lpstr>
      <vt:lpstr>suivi_DMA</vt:lpstr>
      <vt:lpstr>valorisation_pub</vt:lpstr>
      <vt:lpstr>Valorisation_prive</vt:lpstr>
      <vt:lpstr>PRS</vt:lpstr>
      <vt:lpstr>'50AHC'!Impression_des_titres</vt:lpstr>
      <vt:lpstr>act!Impression_des_titres</vt:lpstr>
      <vt:lpstr>annexe_MO!Impression_des_titres</vt:lpstr>
      <vt:lpstr>autorisation_adulte!Impression_des_titres</vt:lpstr>
      <vt:lpstr>CMC_adult_16a27!Impression_des_titres</vt:lpstr>
      <vt:lpstr>CMC_adult_1a5!Impression_des_titres</vt:lpstr>
      <vt:lpstr>CMC_adult_6a11!Impression_des_titres</vt:lpstr>
      <vt:lpstr>FA!Impression_des_titres</vt:lpstr>
      <vt:lpstr>PRS!Impression_des_titres</vt:lpstr>
      <vt:lpstr>qualite!Impression_des_titres</vt:lpstr>
      <vt:lpstr>recrutES!Impression_des_titres</vt:lpstr>
      <vt:lpstr>suivi_DMA!Impression_des_titres</vt:lpstr>
      <vt:lpstr>valorisation_pub!Impression_des_titres</vt:lpstr>
      <vt:lpstr>'50AHC'!Zone_d_impression</vt:lpstr>
      <vt:lpstr>'51AHC'!Zone_d_impression</vt:lpstr>
      <vt:lpstr>'51AHP'!Zone_d_impression</vt:lpstr>
      <vt:lpstr>'52AHP'!Zone_d_impression</vt:lpstr>
      <vt:lpstr>'53A'!Zone_d_impression</vt:lpstr>
      <vt:lpstr>'54A'!Zone_d_impression</vt:lpstr>
      <vt:lpstr>'54E'!Zone_d_impression</vt:lpstr>
      <vt:lpstr>'55A-56A'!Zone_d_impression</vt:lpstr>
      <vt:lpstr>'55E'!Zone_d_impression</vt:lpstr>
      <vt:lpstr>'57A'!Zone_d_impression</vt:lpstr>
      <vt:lpstr>'57E'!Zone_d_impression</vt:lpstr>
      <vt:lpstr>'58A'!Zone_d_impression</vt:lpstr>
      <vt:lpstr>'59AHC'!Zone_d_impression</vt:lpstr>
      <vt:lpstr>'59AHP'!Zone_d_impression</vt:lpstr>
      <vt:lpstr>annexe_MO!Zone_d_impression</vt:lpstr>
      <vt:lpstr>autorisation_adulte!Zone_d_impression</vt:lpstr>
      <vt:lpstr>autorisation_enfant!Zone_d_impression</vt:lpstr>
      <vt:lpstr>externe!Zone_d_impression</vt:lpstr>
      <vt:lpstr>FA!Zone_d_impression</vt:lpstr>
      <vt:lpstr>PRS!Zone_d_impression</vt:lpstr>
      <vt:lpstr>qualite!Zone_d_impression</vt:lpstr>
      <vt:lpstr>suivi_DMA!Zone_d_impression</vt:lpstr>
      <vt:lpstr>txFA_cardio!Zone_d_impression</vt:lpstr>
      <vt:lpstr>txFA_loco!Zone_d_impression</vt:lpstr>
      <vt:lpstr>txFA_locoae!Zone_d_impression</vt:lpstr>
      <vt:lpstr>txFA_nerv!Zone_d_impression</vt:lpstr>
      <vt:lpstr>txFA_polyae!Zone_d_impression</vt:lpstr>
      <vt:lpstr>txFA_polyvalent!Zone_d_impression</vt:lpstr>
      <vt:lpstr>txFA_respi!Zone_d_impression</vt:lpstr>
      <vt:lpstr>txFA_systnervae!Zone_d_impression</vt:lpstr>
      <vt:lpstr>txfuiteattract!Zone_d_impression</vt:lpstr>
      <vt:lpstr>Valorisation_prive!Zone_d_impression</vt:lpstr>
    </vt:vector>
  </TitlesOfParts>
  <Company>Ministère de la Santé</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fchampion</dc:creator>
  <cp:lastModifiedBy>*</cp:lastModifiedBy>
  <cp:lastPrinted>2018-05-17T13:58:25Z</cp:lastPrinted>
  <dcterms:created xsi:type="dcterms:W3CDTF">2011-08-16T13:59:43Z</dcterms:created>
  <dcterms:modified xsi:type="dcterms:W3CDTF">2018-12-07T12:02:48Z</dcterms:modified>
</cp:coreProperties>
</file>