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codeName="ThisWorkbook"/>
  <mc:AlternateContent xmlns:mc="http://schemas.openxmlformats.org/markup-compatibility/2006">
    <mc:Choice Requires="x15">
      <x15ac:absPath xmlns:x15ac="http://schemas.microsoft.com/office/spreadsheetml/2010/11/ac" url="D:\ProfilDomaine\sedard\Mes documents\donnees\Sylvie RICHARD\GT_EPRD_ERRD\EPRD\RapportBudgetaireFinancier_EPRD\"/>
    </mc:Choice>
  </mc:AlternateContent>
  <xr:revisionPtr revIDLastSave="0" documentId="13_ncr:1_{DFA88EB4-E173-4D6D-922C-D3474BDE5AE5}" xr6:coauthVersionLast="36" xr6:coauthVersionMax="36" xr10:uidLastSave="{00000000-0000-0000-0000-000000000000}"/>
  <workbookProtection workbookPassword="B8BA" lockStructure="1"/>
  <bookViews>
    <workbookView xWindow="0" yWindow="0" windowWidth="20490" windowHeight="7545" xr2:uid="{00000000-000D-0000-FFFF-FFFF00000000}"/>
  </bookViews>
  <sheets>
    <sheet name="EPRD gestionnaire" sheetId="1" r:id="rId1"/>
    <sheet name="Annexe CRP" sheetId="2" r:id="rId2"/>
  </sheets>
  <definedNames>
    <definedName name="_xlnm.Print_Area" localSheetId="1">'Annexe CRP'!$A$2:$L$64</definedName>
    <definedName name="_xlnm.Print_Area" localSheetId="0">'EPRD gestionnaire'!$A$2:$CS$41</definedName>
  </definedNames>
  <calcPr calcId="191029"/>
</workbook>
</file>

<file path=xl/calcChain.xml><?xml version="1.0" encoding="utf-8"?>
<calcChain xmlns="http://schemas.openxmlformats.org/spreadsheetml/2006/main">
  <c r="BT16" i="1" l="1"/>
  <c r="BT30" i="1" s="1"/>
  <c r="BR16" i="1"/>
  <c r="BR30" i="1" s="1"/>
  <c r="AC33" i="1"/>
  <c r="AQ18" i="1" s="1"/>
  <c r="AB21" i="1"/>
  <c r="AP22" i="1" s="1"/>
  <c r="BD9" i="1" s="1"/>
  <c r="U21" i="1"/>
  <c r="AJ22" i="1" s="1"/>
  <c r="AX9" i="1" s="1"/>
  <c r="X20" i="1"/>
  <c r="AM21" i="1" s="1"/>
  <c r="BA8" i="1" s="1"/>
  <c r="AA12" i="1" l="1"/>
  <c r="BD40" i="1"/>
  <c r="BD31" i="1" l="1"/>
  <c r="BD32" i="1"/>
  <c r="BD33" i="1"/>
  <c r="BD34" i="1"/>
  <c r="BD35" i="1"/>
  <c r="BD36" i="1"/>
  <c r="BD37" i="1"/>
  <c r="BD38" i="1"/>
  <c r="BD30" i="1"/>
  <c r="R21" i="1"/>
  <c r="AG22" i="1" s="1"/>
  <c r="AU9" i="1" s="1"/>
  <c r="O21" i="1"/>
  <c r="AD22" i="1" s="1"/>
  <c r="AR9" i="1" s="1"/>
  <c r="O20" i="1"/>
  <c r="AD21" i="1" s="1"/>
  <c r="AR8" i="1" s="1"/>
  <c r="N1" i="1"/>
  <c r="AC1" i="1" s="1"/>
  <c r="AQ1" i="1" s="1"/>
  <c r="BE1" i="1" s="1"/>
  <c r="BO1" i="1" s="1"/>
  <c r="CB1" i="1" s="1"/>
  <c r="CL1" i="1" s="1"/>
  <c r="BD39" i="1" l="1"/>
  <c r="CR40" i="1"/>
  <c r="CR37" i="1"/>
  <c r="CR36" i="1"/>
  <c r="CR35" i="1"/>
  <c r="U22" i="1" l="1"/>
  <c r="U23" i="1"/>
  <c r="U24" i="1"/>
  <c r="U25" i="1"/>
  <c r="U26" i="1"/>
  <c r="U27" i="1"/>
  <c r="U28" i="1"/>
  <c r="U29" i="1"/>
  <c r="B2" i="2" l="1"/>
  <c r="CF34" i="1"/>
  <c r="CG29" i="1"/>
  <c r="CS40" i="1" s="1"/>
  <c r="CF27" i="1"/>
  <c r="CR39" i="1" s="1"/>
  <c r="CG34" i="1" l="1"/>
  <c r="CS41" i="1" s="1"/>
  <c r="CR41" i="1"/>
  <c r="CG27" i="1"/>
  <c r="CS39" i="1" s="1"/>
  <c r="CF26" i="1"/>
  <c r="CG10" i="1"/>
  <c r="CS37" i="1" s="1"/>
  <c r="CG8" i="1"/>
  <c r="CS36" i="1" s="1"/>
  <c r="CG6" i="1"/>
  <c r="CS35" i="1" s="1"/>
  <c r="BM7" i="1"/>
  <c r="CO30" i="1" s="1"/>
  <c r="O12" i="1"/>
  <c r="O2" i="1"/>
  <c r="N2" i="1"/>
  <c r="CG26" i="1" l="1"/>
  <c r="CS38" i="1" s="1"/>
  <c r="CR38" i="1"/>
  <c r="BL21" i="1"/>
  <c r="CR30" i="1" l="1"/>
  <c r="CN40" i="1"/>
  <c r="BR33" i="1" l="1"/>
  <c r="BX31" i="1"/>
  <c r="BY31" i="1" s="1"/>
  <c r="CO40" i="1" s="1"/>
  <c r="BV31" i="1"/>
  <c r="BS21" i="1"/>
  <c r="BT21" i="1" s="1"/>
  <c r="CO39" i="1" s="1"/>
  <c r="BS20" i="1"/>
  <c r="BT20" i="1" s="1"/>
  <c r="CO37" i="1" s="1"/>
  <c r="BW10" i="1"/>
  <c r="CS30" i="1" s="1"/>
  <c r="CN38" i="1"/>
  <c r="CN36" i="1"/>
  <c r="CN33" i="1"/>
  <c r="CN32" i="1"/>
  <c r="CN31" i="1"/>
  <c r="CN30" i="1"/>
  <c r="CN39" i="1" l="1"/>
  <c r="BS33" i="1"/>
  <c r="CO41" i="1" s="1"/>
  <c r="CN41" i="1"/>
  <c r="CN37" i="1"/>
  <c r="BS14" i="1"/>
  <c r="BT11" i="1"/>
  <c r="CR32" i="1" s="1"/>
  <c r="BS13" i="1"/>
  <c r="CN34" i="1" s="1"/>
  <c r="BK33" i="1"/>
  <c r="CR34" i="1" s="1"/>
  <c r="BH22" i="1"/>
  <c r="BK20" i="1"/>
  <c r="AP24" i="1"/>
  <c r="AP25" i="1"/>
  <c r="AP26" i="1"/>
  <c r="AP27" i="1"/>
  <c r="AP28" i="1"/>
  <c r="AP29" i="1"/>
  <c r="AP30" i="1"/>
  <c r="AP31" i="1"/>
  <c r="AP23" i="1"/>
  <c r="AJ24" i="1"/>
  <c r="AJ25" i="1"/>
  <c r="AJ26" i="1"/>
  <c r="AJ27" i="1"/>
  <c r="AJ28" i="1"/>
  <c r="AJ29" i="1"/>
  <c r="AJ30" i="1"/>
  <c r="AJ31" i="1"/>
  <c r="AJ23" i="1"/>
  <c r="BD11" i="1"/>
  <c r="BD12" i="1"/>
  <c r="BD13" i="1"/>
  <c r="BD14" i="1"/>
  <c r="BD15" i="1"/>
  <c r="BD16" i="1"/>
  <c r="BD17" i="1"/>
  <c r="AX11" i="1"/>
  <c r="AX12" i="1"/>
  <c r="AX13" i="1"/>
  <c r="AX14" i="1"/>
  <c r="AX15" i="1"/>
  <c r="AX16" i="1"/>
  <c r="AX17" i="1"/>
  <c r="BD10" i="1"/>
  <c r="AX10" i="1"/>
  <c r="AB23" i="1"/>
  <c r="AB24" i="1"/>
  <c r="AB25" i="1"/>
  <c r="AB26" i="1"/>
  <c r="AB27" i="1"/>
  <c r="AB28" i="1"/>
  <c r="AB29" i="1"/>
  <c r="AB22" i="1"/>
  <c r="CO31" i="1" l="1"/>
  <c r="BL20" i="1"/>
  <c r="CR31" i="1"/>
  <c r="BT14" i="1"/>
  <c r="CO32" i="1"/>
  <c r="BN20" i="1"/>
  <c r="BX18" i="1"/>
  <c r="BX17" i="1"/>
  <c r="BY17" i="1" s="1"/>
  <c r="CO36" i="1" s="1"/>
  <c r="BV8" i="1"/>
  <c r="BY8" i="1" s="1"/>
  <c r="CO33" i="1" s="1"/>
  <c r="BK31" i="1"/>
  <c r="CR33" i="1" s="1"/>
  <c r="BJ8" i="1"/>
  <c r="BJ6" i="1"/>
  <c r="CB35" i="1" l="1"/>
  <c r="BU11" i="1"/>
  <c r="CS32" i="1" s="1"/>
  <c r="CS31" i="1"/>
  <c r="BY18" i="1"/>
  <c r="CO38" i="1" s="1"/>
  <c r="BL33" i="1"/>
  <c r="CS34" i="1" s="1"/>
  <c r="BL31" i="1"/>
  <c r="CS33" i="1" s="1"/>
  <c r="BI22" i="1"/>
  <c r="BT13" i="1"/>
  <c r="CO34" i="1" s="1"/>
  <c r="AB16" i="1"/>
  <c r="U16" i="1"/>
  <c r="BV18" i="1"/>
  <c r="BV17" i="1" l="1"/>
  <c r="BY7" i="1" l="1"/>
  <c r="BX10" i="1" s="1"/>
  <c r="CN35" i="1" l="1"/>
  <c r="CO35" i="1"/>
  <c r="AC2" i="1" l="1"/>
  <c r="AQ2" i="1" s="1"/>
  <c r="BE2" i="1"/>
  <c r="BO2" i="1" s="1"/>
  <c r="CB2" i="1" s="1"/>
  <c r="CL2" i="1" s="1"/>
  <c r="BF2" i="1"/>
  <c r="BP2" i="1" s="1"/>
  <c r="CC2" i="1" s="1"/>
  <c r="CM2" i="1" s="1"/>
  <c r="AD2" i="1"/>
  <c r="AR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EDARD Sylvie</author>
  </authors>
  <commentList>
    <comment ref="N4" authorId="0" shapeId="0" xr:uid="{00000000-0006-0000-0000-000001000000}">
      <text>
        <r>
          <rPr>
            <b/>
            <sz val="9"/>
            <color indexed="81"/>
            <rFont val="Tahoma"/>
            <family val="2"/>
          </rPr>
          <t xml:space="preserve">L’appréciation de la soutenabilité globale de l’activité nécessite de s’assurer que le fonctionnement courant n’est pas conduit à perte, et que les produits couvrent les charges.
L’équilibre courant fait directement référence à cette notion de seuil au-delà duquel les charges courantes sont couvertes (achats, les services extérieurs, les charges de personnel, les impôts).
Dans un environnement EPRD, l’article R. 314-218 du CASF précise qu’à la différence des établissements publics relevant d’un budget prévisionnel, </t>
        </r>
        <r>
          <rPr>
            <b/>
            <u/>
            <sz val="9"/>
            <color indexed="81"/>
            <rFont val="Tahoma"/>
            <family val="2"/>
          </rPr>
          <t>seules les dépenses de personnel présentent un caractère limitatif</t>
        </r>
        <r>
          <rPr>
            <b/>
            <sz val="9"/>
            <color indexed="81"/>
            <rFont val="Tahoma"/>
            <family val="2"/>
          </rPr>
          <t xml:space="preserve">. Les autres groupes fonctionnels (exploitation) ou titres (investissement) de dépenses ont un caractère évaluatif (situation comparable aux établissements publics de santé).
Pour les établissements et services privés présentés en EPRD, </t>
        </r>
        <r>
          <rPr>
            <b/>
            <u/>
            <sz val="9"/>
            <color indexed="81"/>
            <rFont val="Tahoma"/>
            <family val="2"/>
          </rPr>
          <t>l’ensemble des crédits ont un
caractère évaluatif.</t>
        </r>
        <r>
          <rPr>
            <b/>
            <sz val="9"/>
            <color indexed="81"/>
            <rFont val="Tahoma"/>
            <family val="2"/>
          </rPr>
          <t xml:space="preserve"> La disponibilité des crédits est donc appréciée au niveau global. L’ensemble de
ces crédits deviennent limitatifs lorsque l’EPRD est arrêté d’office.</t>
        </r>
        <r>
          <rPr>
            <sz val="9"/>
            <color indexed="81"/>
            <rFont val="Tahoma"/>
            <family val="2"/>
          </rPr>
          <t xml:space="preserve">
</t>
        </r>
      </text>
    </comment>
    <comment ref="BE4" authorId="0" shapeId="0" xr:uid="{00000000-0006-0000-0000-000002000000}">
      <text>
        <r>
          <rPr>
            <b/>
            <sz val="9"/>
            <color indexed="81"/>
            <rFont val="Tahoma"/>
            <family val="2"/>
          </rPr>
          <t xml:space="preserve">Les CRPP/CRPA aboutissent aux résultats prévisionnels de chacun des établissements ou
services, neutres, déficitaires ou excédentaires selon les hypothèses retenues, qui doivent être </t>
        </r>
        <r>
          <rPr>
            <b/>
            <u/>
            <sz val="9"/>
            <color indexed="81"/>
            <rFont val="Tahoma"/>
            <family val="2"/>
          </rPr>
          <t>sincères et réalistes</t>
        </r>
        <r>
          <rPr>
            <b/>
            <sz val="9"/>
            <color indexed="81"/>
            <rFont val="Tahoma"/>
            <family val="2"/>
          </rPr>
          <t xml:space="preserve">.
Une situation de déficit peut être cohérente temporairement, par exemple
dans le cadre d’un investissement lourd à caractère restructurant dont l’équilibre optimal requiert plusieurs années ou bien de par la nécessité d’interrompre une partie de l’activité pendant des travaux de rénovation ou bien encore du fait d’une prévision réaliste étant donné un événement ou un contexte local spécifique, dont les mesures visant à résorber ce déséquilibre ne peuvent montrer leurs effets que lors des exercices suivants.
En tout état de cause, </t>
        </r>
        <r>
          <rPr>
            <b/>
            <u/>
            <sz val="9"/>
            <color indexed="81"/>
            <rFont val="Tahoma"/>
            <family val="2"/>
          </rPr>
          <t xml:space="preserve">une situation de déficit doit pouvoir être expliquée </t>
        </r>
        <r>
          <rPr>
            <b/>
            <sz val="9"/>
            <color indexed="81"/>
            <rFont val="Tahoma"/>
            <family val="2"/>
          </rPr>
          <t xml:space="preserve">et une prévision déficitaire réaliste et justifiée est préférable à une prévision excédentaire irréalisable.
À ce titre, une situation prévisionnelle déficitaire, ne saurait entrainer à elle seule un rejet de l’EPRD puisque ce sont bien les équilibres de long terme qu’il faut envisager.
</t>
        </r>
        <r>
          <rPr>
            <b/>
            <u/>
            <sz val="9"/>
            <color indexed="39"/>
            <rFont val="Tahoma"/>
            <family val="2"/>
          </rPr>
          <t>ATTENTION</t>
        </r>
        <r>
          <rPr>
            <b/>
            <sz val="9"/>
            <color indexed="39"/>
            <rFont val="Tahoma"/>
            <family val="2"/>
          </rPr>
          <t xml:space="preserve"> : une CAF négative (IAF), un FRNG négatif, une trésorerie négative, un BFR non couvert par le FRNG font partie des indicateurs de situation financière dégradée. Certains indicateurs peuvent être temporairement négatifs ou faibles suite à une opération de travaux par exemple. Il est nécessaire de croiser les indicateurs, d'approfondir l'analyse financière grâce au PGFP afin d'avoir une vision réelle de la situation financière de la structure. Une CAF peut être faible si l'établissement est locataire... Un FRNG peut être négatif mais couvrir un BFR négatif (EFE)... Si le FRNG est négatif : identifier les raisons avec l'analyse du FRI et du FRE.</t>
        </r>
        <r>
          <rPr>
            <sz val="9"/>
            <color indexed="81"/>
            <rFont val="Tahoma"/>
            <family val="2"/>
          </rPr>
          <t xml:space="preserve">
</t>
        </r>
      </text>
    </comment>
    <comment ref="BO4" authorId="0" shapeId="0" xr:uid="{00000000-0006-0000-0000-000003000000}">
      <text>
        <r>
          <rPr>
            <b/>
            <sz val="9"/>
            <color indexed="81"/>
            <rFont val="Tahoma"/>
            <family val="2"/>
          </rPr>
          <t xml:space="preserve">L’un des premiers repères fondamentaux de la santé de la situation financière constatée au 31/12/N-1 est le Fonds de Roulement (FDR), qui doit être </t>
        </r>
        <r>
          <rPr>
            <b/>
            <u/>
            <sz val="9"/>
            <color indexed="81"/>
            <rFont val="Tahoma"/>
            <family val="2"/>
          </rPr>
          <t xml:space="preserve">positif.
</t>
        </r>
        <r>
          <rPr>
            <b/>
            <sz val="9"/>
            <color indexed="81"/>
            <rFont val="Tahoma"/>
            <family val="2"/>
          </rPr>
          <t xml:space="preserve">Il représente la différence entre les capitaux permanents (fonds propres + emprunts à plus d’un an) et les immobilisations nettes. </t>
        </r>
        <r>
          <rPr>
            <b/>
            <u/>
            <sz val="9"/>
            <color indexed="81"/>
            <rFont val="Tahoma"/>
            <family val="2"/>
          </rPr>
          <t>S’il est négatif de manière répétée sur plusieurs exercices, l’organisme peut dégrader sa situation. Son évolution est donc cruciale.</t>
        </r>
        <r>
          <rPr>
            <b/>
            <sz val="9"/>
            <color indexed="81"/>
            <rFont val="Tahoma"/>
            <family val="2"/>
          </rPr>
          <t xml:space="preserve">
C’est pourquoi le prélèvement sur le fonds de roulement ou l’apport au fonds de roulement est un autre point d’équilibre important, dont il est essentiel d’étudier le niveau et la composition : emplois et ressources qui la constituent. Il s’agit de l’augmentation des fonds propres, de la contraction d’emprunts, d’augmentation des provisions et des réserves ou encore de la perception de subventions d’investissement. Elles doivent couvrir les emplois de long terme prévisionnels tels que les achats mobiliers et immobiliers, ou encore la couverture d’un déficit maîtrisé pendant une période de transition anticipée.
Un prélèvement signifie que les emplois de long terme sont supérieurs aux ressources de long terme.
Il s’agit d’un apport au fonds de roulement dans le cas inverse.
</t>
        </r>
        <r>
          <rPr>
            <b/>
            <u/>
            <sz val="9"/>
            <color indexed="81"/>
            <rFont val="Tahoma"/>
            <family val="2"/>
          </rPr>
          <t>En cas de prélèvement</t>
        </r>
        <r>
          <rPr>
            <b/>
            <sz val="9"/>
            <color indexed="81"/>
            <rFont val="Tahoma"/>
            <family val="2"/>
          </rPr>
          <t>, il faut en examiner les raisons et voir s’il peut être supporté. Cela peut être justifié temporairement, notamment en cas d’investissement à caractère restructurant mais cela peut également être
le signe d’une gestion dégradée.
Les prévisions de l’EPRD et du PGFP doivent conduire au maintien d’une situation de FDR positif.</t>
        </r>
        <r>
          <rPr>
            <sz val="9"/>
            <color indexed="81"/>
            <rFont val="Tahoma"/>
            <family val="2"/>
          </rPr>
          <t xml:space="preserve">
</t>
        </r>
      </text>
    </comment>
    <comment ref="N6" authorId="0" shapeId="0" xr:uid="{00000000-0006-0000-0000-000004000000}">
      <text>
        <r>
          <rPr>
            <b/>
            <sz val="9"/>
            <color indexed="81"/>
            <rFont val="Tahoma"/>
            <family val="2"/>
          </rPr>
          <t xml:space="preserve">L'annexe financière doit être jointe à l’EPRD. Elle permet d’identifier les charges couvertes par les différents financeurs ou les différentes sections tarifaires.
Si l’analyse globale de l’EPRD ne peut se fonder sur cette seule répartition de charges pour entraîner un refus, </t>
        </r>
        <r>
          <rPr>
            <b/>
            <sz val="9"/>
            <color indexed="10"/>
            <rFont val="Tahoma"/>
            <family val="2"/>
          </rPr>
          <t>cette répartition peut en revanche contribuer à remettre en cause les grands équilibres prévisionnels présentés par l’organisme gestionnaire en mettant en évidence des déséquilibres internes au budget ou bien entrer en contradiction avec les objectifs du CPOM.</t>
        </r>
        <r>
          <rPr>
            <b/>
            <sz val="9"/>
            <color indexed="81"/>
            <rFont val="Tahoma"/>
            <family val="2"/>
          </rPr>
          <t xml:space="preserve">
Cette annexe retrace pour les EHPAD les charges couvertes par les différentes sections tarifaires (soins, dépendance et hébergement) à partir des clés de répartition réelles qui ne sont plus, dans le nouveau modèle de la tarification, opposables aux établissements ou aux autorités de tarification. Toutefois, concernant le contrôle de la bonne imputation des charges en fonction du financeur, l’autorité de tarification peut se fonder sur l’examen de l’annexe financière au regard des périmètres définis dans le décret n° 2016-1814 des charges pouvant être couvertes par les différents forfaits.
Cette annexe concerne également les foyers d’accueil médicalisés (FAM), les centres d’action médico-sociale précoce (CAMSP) et les services d’accompagnement médico-social pour adulte handicapé
(SAMSAH), également sous double compétence tarifaire.
</t>
        </r>
        <r>
          <rPr>
            <sz val="9"/>
            <color indexed="81"/>
            <rFont val="Tahoma"/>
            <family val="2"/>
          </rPr>
          <t xml:space="preserve">
</t>
        </r>
      </text>
    </comment>
    <comment ref="BH6" authorId="0" shapeId="0" xr:uid="{00000000-0006-0000-0000-000005000000}">
      <text>
        <r>
          <rPr>
            <b/>
            <sz val="9"/>
            <color indexed="81"/>
            <rFont val="Tahoma"/>
            <family val="2"/>
          </rPr>
          <t>Déficit prévisionnel possible dès lors que ce déficit reste compatible avec le plan global de financement pluriannuel (PGFP).</t>
        </r>
        <r>
          <rPr>
            <sz val="9"/>
            <color indexed="81"/>
            <rFont val="Tahoma"/>
            <family val="2"/>
          </rPr>
          <t xml:space="preserve">
</t>
        </r>
      </text>
    </comment>
    <comment ref="BO6" authorId="0" shapeId="0" xr:uid="{00000000-0006-0000-0000-000006000000}">
      <text>
        <r>
          <rPr>
            <b/>
            <sz val="9"/>
            <color indexed="81"/>
            <rFont val="Tahoma"/>
            <family val="2"/>
          </rPr>
          <t xml:space="preserve">Le fonds de roulement est une variable essentielle mettant en évidence la politique de financement d’un établissement. Il permet de vérifier l’équilibre de sa structure financière. Son excédent va financer une partie du besoin en fonds de roulement et le reliquat sera attribué à la trésorerie.
</t>
        </r>
        <r>
          <rPr>
            <b/>
            <u/>
            <sz val="9"/>
            <color indexed="81"/>
            <rFont val="Tahoma"/>
            <family val="2"/>
          </rPr>
          <t xml:space="preserve">FRNG positif </t>
        </r>
        <r>
          <rPr>
            <b/>
            <sz val="9"/>
            <color indexed="81"/>
            <rFont val="Tahoma"/>
            <family val="2"/>
          </rPr>
          <t xml:space="preserve">: Les ressources stables excèdent les emplois durables. Dans ce cas, les ressources stables financent en intégralité les emplois durables. L’excédent va financer le BFR (en totalité ou partiellement) et le solde va contribuer à former la trésorerie nette de l'établissement. 
</t>
        </r>
        <r>
          <rPr>
            <b/>
            <u/>
            <sz val="9"/>
            <color indexed="81"/>
            <rFont val="Tahoma"/>
            <family val="2"/>
          </rPr>
          <t>FRNG négatif</t>
        </r>
        <r>
          <rPr>
            <b/>
            <sz val="9"/>
            <color indexed="81"/>
            <rFont val="Tahoma"/>
            <family val="2"/>
          </rPr>
          <t xml:space="preserve"> : C’est la situation la plus critique pour l'établissement : les investissements durables ne sont pas intégralement financés par des ressources de la même nature. La structure des financements est déséquilibrée et, si le BFR ne se traduit pas par une ressources en fonds de roulement, cela impacte la trésorerie nette et la solvabilité de l'établissement.
</t>
        </r>
        <r>
          <rPr>
            <sz val="9"/>
            <color indexed="81"/>
            <rFont val="Tahoma"/>
            <family val="2"/>
          </rPr>
          <t xml:space="preserve">
</t>
        </r>
        <r>
          <rPr>
            <b/>
            <u/>
            <sz val="9"/>
            <color indexed="81"/>
            <rFont val="Tahoma"/>
            <family val="2"/>
          </rPr>
          <t>FRNG nul</t>
        </r>
        <r>
          <rPr>
            <b/>
            <sz val="9"/>
            <color indexed="81"/>
            <rFont val="Tahoma"/>
            <family val="2"/>
          </rPr>
          <t xml:space="preserve"> : Un fonds de roulement est nul lorsque les ressources stables et les emplois durables sont égaux. Ici, les ressources couvrent les emplois sans qu’un excédent ne soit généré. L'établissement devra financer son BFR avec un découvert bancaire par exemple.</t>
        </r>
        <r>
          <rPr>
            <sz val="9"/>
            <color indexed="81"/>
            <rFont val="Tahoma"/>
            <family val="2"/>
          </rPr>
          <t xml:space="preserve">
</t>
        </r>
      </text>
    </comment>
    <comment ref="CB6" authorId="0" shapeId="0" xr:uid="{00000000-0006-0000-0000-000007000000}">
      <text>
        <r>
          <rPr>
            <b/>
            <sz val="9"/>
            <color indexed="81"/>
            <rFont val="Tahoma"/>
            <family val="2"/>
          </rPr>
          <t xml:space="preserve">Ratio de rotation des créances : Combien de jours l'établissement met-il à recouvrer ses créances (usagers, produits de la tarification, aide sociale...) ?
Ce ratio doit être inférieur à 30 jours.
Supérieur à 30 jours : réduire les délais de traitement (l’indiquer dans les observations)
Attention : Certains établissements pour personnes âgées n'appliquent pas encore la facturation à terme à échoir comme la réglementation l'impose. Cela a une incidence sur ce ratio (nombre de jours plus important).
Rappel : Si le BFR est trop élevé, il est nécessaire de diminuer le ratio de rotation des créances.
Le ratio de rotation des créances a un impact direct sur le fonds de roulement d’exploitation.
</t>
        </r>
        <r>
          <rPr>
            <b/>
            <sz val="9"/>
            <color indexed="32"/>
            <rFont val="Tahoma"/>
            <family val="2"/>
          </rPr>
          <t>Le passage en dotation globale commune dans le cadre des CPOM ou l’application du terme à échoir (EHPAD en particulier) doivent conduire à réduire le montant des créances et donc du BFR.</t>
        </r>
      </text>
    </comment>
    <comment ref="A7" authorId="0" shapeId="0" xr:uid="{00000000-0006-0000-0000-000008000000}">
      <text>
        <r>
          <rPr>
            <b/>
            <sz val="9"/>
            <color indexed="81"/>
            <rFont val="Tahoma"/>
            <family val="2"/>
          </rPr>
          <t xml:space="preserve">S’agissant de l’approbation de l’EPRD, le principe retenu est celui d’une approbation tacite, puisque l’EPRD n’est pas une demande de moyens mais un budget basé sur une prévision de recettes et de dépenses que le gestionnaire doit réaliser de </t>
        </r>
        <r>
          <rPr>
            <b/>
            <u/>
            <sz val="9"/>
            <color indexed="81"/>
            <rFont val="Tahoma"/>
            <family val="2"/>
          </rPr>
          <t>manière sincère</t>
        </r>
        <r>
          <rPr>
            <b/>
            <sz val="9"/>
            <color indexed="81"/>
            <rFont val="Tahoma"/>
            <family val="2"/>
          </rPr>
          <t xml:space="preserve">. Ainsi, les autorités de tarification disposent d’un délai de 30 jours, suite à la date de réception pour faire part de son opposition à l’EPRD, délai au-delà duquel l’EPRD est réputé approuvé.
En revanche, l’approbation est expresse pour les établissements confrontés à des difficultés (établissements signataires d’un plan de redressement ou d’un contrat de retour à l’équilibre financier). Cela signifie que l’EPRD est réputé rejeté au-delà du délai des 30 jours, en cas de silence des autorités de tarification.
L’approbation ou le rejet de l’EPRD relève de la compétence du DG ARS lorsque les établissements et services relèvent de sa compétence exclusive. Cette compétence est conjointe avec le ou les présidents du (des) conseil(s) départemental(aux) concerné(s) lorsqu’un au moins des établissements et services inclus dans l’EPRD est financé conjointement (cf. dispositions du III de l’article R. 314-225 du CASF).
Le rejet de l’EPRD doit être motivé et notifié au gestionnaire par l’autorité de tarification.
La décision peut être fondée sur des aspects formels (présentation non conforme au modèle ou pièces manquantes), sur le non-respect des règles d’équilibre définis à l’article R. 314-222 du CASF, l’incompatibilité de l’EPRD avec des engagements du CPOM, l’absence de mesure de redressement adaptée en cas de situation financière dégradée (article R. 314-221 du CASF), l’évolution des équilibres et des ratios financiers ou sur la répartition d’une dotation globalisée commune entre les CRP de l’EPRD (R. 314-225 du CASF). Les autorités de tarification ont donc une marge d’appréciation sur la ventilation des crédits de la dotation globalisée au regard de l‘activité et du bon fonctionnement des structures.
Contrairement au PGFP applicable aux établissements publics de santé, le PGFP «médicosocial» n’est pas un document à part entière mais une composante de l’EPRD. </t>
        </r>
        <r>
          <rPr>
            <b/>
            <sz val="9"/>
            <color indexed="10"/>
            <rFont val="Tahoma"/>
            <family val="2"/>
          </rPr>
          <t>À ce titre, ce PGFP ne fait pas l’objet d’une approbation spécifique et, si le déficit prévisionnel de l’exercice est incompatible à terme avec la situation financière des ESSMS/activités concernés, c’est l’EPRD qui est refusé. Si le déséquilibre financier apparait à partir d’un exercice postérieur à celui de l’EPRD, celui-ci fait l’objet d’observations.</t>
        </r>
      </text>
    </comment>
    <comment ref="BH7" authorId="0" shapeId="0" xr:uid="{00000000-0006-0000-0000-000009000000}">
      <text>
        <r>
          <rPr>
            <b/>
            <sz val="9"/>
            <color indexed="81"/>
            <rFont val="Tahoma"/>
            <family val="2"/>
          </rPr>
          <t>Total des produits : groupes 1, 2 et 3</t>
        </r>
        <r>
          <rPr>
            <sz val="9"/>
            <color indexed="81"/>
            <rFont val="Tahoma"/>
            <family val="2"/>
          </rPr>
          <t xml:space="preserve">
</t>
        </r>
      </text>
    </comment>
    <comment ref="BM7" authorId="0" shapeId="0" xr:uid="{00000000-0006-0000-0000-00000A000000}">
      <text>
        <r>
          <rPr>
            <b/>
            <sz val="9"/>
            <color indexed="81"/>
            <rFont val="Tahoma"/>
            <family val="2"/>
          </rPr>
          <t xml:space="preserve">Le taux de résultat, qui est un taux de déficit s’il est négatif, indique déjà comment considérer
la situation selon que le déficit ou l’excédent représente ou pas une part importante des produits totaux. </t>
        </r>
        <r>
          <rPr>
            <b/>
            <u/>
            <sz val="9"/>
            <color indexed="10"/>
            <rFont val="Tahoma"/>
            <family val="2"/>
          </rPr>
          <t xml:space="preserve">Seuil au-delà duquel le gestionnaire est tenu d'apporter des explications : lorsque le déficit dépasse 3 % des produits. </t>
        </r>
      </text>
    </comment>
    <comment ref="Q8" authorId="0" shapeId="0" xr:uid="{00000000-0006-0000-0000-00000B000000}">
      <text>
        <r>
          <rPr>
            <b/>
            <sz val="9"/>
            <color indexed="81"/>
            <rFont val="Tahoma"/>
            <family val="2"/>
          </rPr>
          <t>Forfait dépendance à la charge du département</t>
        </r>
        <r>
          <rPr>
            <sz val="9"/>
            <color indexed="81"/>
            <rFont val="Tahoma"/>
            <family val="2"/>
          </rPr>
          <t xml:space="preserve">
</t>
        </r>
      </text>
    </comment>
    <comment ref="AC8" authorId="0" shapeId="0" xr:uid="{00000000-0006-0000-0000-00000C000000}">
      <text>
        <r>
          <rPr>
            <b/>
            <sz val="9"/>
            <color indexed="81"/>
            <rFont val="Tahoma"/>
            <family val="2"/>
          </rPr>
          <t xml:space="preserve">Le précédent modèle de tarification des EHPAD prévoyait des clés de répartition fixes pour les postes de dépenses relevant de plusieurs financeurs (assurance maladie et conseil départemental ou conseil départemental et résident). Ces clés de répartition se justifiaient dans le cadre de l’ancienne réglementation où les tarifs étaient fixés en fonction desprévisions de dépenses autorisées. Il était notamment prévu une clé de répartition pour les financements des aides-soignantes et des aides médico-psychologiques (70% pour les financements soins et 30% pour les financements dépendance). Il était nécessaire quand un poste de dépenses était partagé entre des tarifs à la charge de financeurs différents, de définir la part incombant à chacun d’eux. Dans le cadre d’une tarification à la ressource où les financements relatifs aux soins et à la dépendance sont calculés automatiquement par le biais d’une équation tarifaire, ces clés de répartition ne sont plus nécessaires mais le principe de la répartition demeure dans les documents budgétaires. </t>
        </r>
        <r>
          <rPr>
            <b/>
            <u/>
            <sz val="9"/>
            <color indexed="10"/>
            <rFont val="Tahoma"/>
            <family val="2"/>
          </rPr>
          <t>Les clés de répartition historiques ne sont plus, dans le nouveau modèle de la tarification, opposables aux établissements ou aux autorités de tarifications. Pour une meilleure compréhension de l'EPRD, merci d'indiquer les clés de répartition retenues.</t>
        </r>
      </text>
    </comment>
    <comment ref="CB8" authorId="0" shapeId="0" xr:uid="{00000000-0006-0000-0000-00000D000000}">
      <text>
        <r>
          <rPr>
            <b/>
            <sz val="9"/>
            <color indexed="81"/>
            <rFont val="Tahoma"/>
            <family val="2"/>
          </rPr>
          <t>Ratio de rotation des dettes fournisseurs : Combien de temps met l'établissement pour payer ses fournisseurs ?
Ce ratio doit être, dans l'idéal, inférieur à 45 jours.
Supérieur à 45 jours : réduire les délais de traitement
Rappel : La gestion du délai de règlement des fournisseurs est une source de financement pour l'établissement. Son augmentation permet de repousser les échéances de sortie de trésorerie. Attention, cela peut être mal perçu par les fournisseurs ou indiquer que l'établissement subit des difficultés de trésorerie.
Le ratio de rotation des dettes a un impact direct sur le fonds de roulement d’exploitation.</t>
        </r>
      </text>
    </comment>
    <comment ref="A10" authorId="0" shapeId="0" xr:uid="{00000000-0006-0000-0000-00000E000000}">
      <text>
        <r>
          <rPr>
            <b/>
            <sz val="9"/>
            <color indexed="81"/>
            <rFont val="Tahoma"/>
            <family val="2"/>
          </rPr>
          <t xml:space="preserve">L’exercice prospectif à réaliser dans le cadre de l’EPRD est axé sur la soutenabilité de l’activité, entendue comme l’ensemble des facteurs économiques et financiers permettant au gestionnaire de porter son projet à long terme, de manière harmonieuse et propice à une adaptation permanente aux besoins évolutifs des personnes accueillies.
L’article R. 314-221 du CASF précise trois conditions auxquelles doivent répondre le budget :
– chacun des CRP respecte l’équilibre réel tel que défini à l’article R. 314-222 du CASF ;
– l’EPRD tient compte des engagements prévus au CPOM ;
– en cas de situation financière dégradée, il intègre les mesures de redressement adaptées.
Pour être en équilibre réel, au sens de l’article R. 314-222 du CASF, l’EPRD doit, en effet, respecter les cinq conditions suivantes :
– les produits de la tarification sont ceux notifiés ;
– les recettes et les dépenses sont évaluées de façon sincère ;
– le remboursement de la dette en capital n’est pas couvert par le produit des emprunts, sauf dans le cas de renégociation de ceux-ci ;
– la capacité d’autofinancement est suffisante pour couvrir le remboursement en capital des emprunts à échoir au cours de l’exercice ;
– les recettes affectées sont employées à l’usage auquel elles sont prévues.
Les dispositions de l’article R. 314-56 du CASF peuvent utilement être mises en oeuvre,
concernant la </t>
        </r>
        <r>
          <rPr>
            <b/>
            <u/>
            <sz val="9"/>
            <color indexed="81"/>
            <rFont val="Tahoma"/>
            <family val="2"/>
          </rPr>
          <t>transmission de toute pièce dont la détention est légalement requise, sur demande des autorités de tarification</t>
        </r>
        <r>
          <rPr>
            <b/>
            <sz val="9"/>
            <color indexed="81"/>
            <rFont val="Tahoma"/>
            <family val="2"/>
          </rPr>
          <t xml:space="preserve"> (comptes annuels, bilan social, liasses fiscales, registres divers etc.). De même les articles L. 314-7 (V) et R. 314-100 du CASF concernent plus particulièrement la transmission, sur demande, des </t>
        </r>
        <r>
          <rPr>
            <b/>
            <u/>
            <sz val="9"/>
            <color indexed="81"/>
            <rFont val="Tahoma"/>
            <family val="2"/>
          </rPr>
          <t>comptes certifiés et du grand livre des comptes, utiles simplement en cas de contrôle sur pièces.</t>
        </r>
        <r>
          <rPr>
            <b/>
            <sz val="9"/>
            <color indexed="81"/>
            <rFont val="Tahoma"/>
            <family val="2"/>
          </rPr>
          <t xml:space="preserve">
Le fonctionnement de chacun des établissements/services/activités ne peut être déconnecté de l’ensemble auquel il appartient, ce qui n’exonère pas d’examiner les situations individuelles pour comprendre comment se structure l’ensemble.</t>
        </r>
      </text>
    </comment>
    <comment ref="BO10" authorId="0" shapeId="0" xr:uid="{00000000-0006-0000-0000-00000F000000}">
      <text>
        <r>
          <rPr>
            <b/>
            <sz val="9"/>
            <color indexed="81"/>
            <rFont val="Tahoma"/>
            <family val="2"/>
          </rPr>
          <t xml:space="preserve">Alors que le FDR structure la situation à long terme, le BFR découle des besoins liés au cycle d’exploitation à court terme (échéance annuelle). Il s’agit, à un moment T du besoin de trésorerie qui découle des décalages temporels entre les créances (en attente d’encaissement) et les dettes (en attente de paiement) que le gestionnaire doit encore effectuer.
</t>
        </r>
        <r>
          <rPr>
            <b/>
            <u/>
            <sz val="9"/>
            <color indexed="81"/>
            <rFont val="Tahoma"/>
            <family val="2"/>
          </rPr>
          <t>Ce besoin de trésorerie doit être couvert par le fonds de roulement.</t>
        </r>
        <r>
          <rPr>
            <b/>
            <sz val="9"/>
            <color indexed="81"/>
            <rFont val="Tahoma"/>
            <family val="2"/>
          </rPr>
          <t xml:space="preserve">
Un BFR positif trop élevé pèse inévitablement sur la structure financière d’ensemble puisqu’il faut le financer. La gestion du cycle d’exploitation doit tendre à réduire le BFR par un encaissement régulier et rapide des créances, voire à supprimer ce besoin et présenter un excédent de financement d’exploitation (EFE).
C’est pourquoi, l’onglet « EPRD_synthétique » prévoit également la présentation sommaire de la variation du BFR estimée au 31/12/N. A l’instar des autres grands équilibres, la compréhension plus précise de cette variation passe par l’examen du TFP et du PGFP, également présentés au sein de l’EPRD.
EFE (Excédent de financement d’exploitation) : situation idéale. Pas de besoin de trésorerie lié au cycle d’exploitation.
</t>
        </r>
        <r>
          <rPr>
            <b/>
            <sz val="11"/>
            <color indexed="10"/>
            <rFont val="Tahoma"/>
            <family val="2"/>
          </rPr>
          <t xml:space="preserve">
Montant à renseigner en négatif si Excédent de financement d'exploitation (EFE)</t>
        </r>
      </text>
    </comment>
    <comment ref="BX10" authorId="0" shapeId="0" xr:uid="{00000000-0006-0000-0000-000010000000}">
      <text>
        <r>
          <rPr>
            <b/>
            <sz val="9"/>
            <color indexed="81"/>
            <rFont val="Tahoma"/>
            <family val="2"/>
          </rPr>
          <t xml:space="preserve">L’économie générale du budget est regardée comme bouleversée lorsque notamment l’une au
moins des conditions suivantes est remplie :
– la prévision actualisée de la CAF est insuffisante pour couvrir le remboursement en capital des emprunts à échoir au cours de l’exercice ;
– la prévision actualisée du </t>
        </r>
        <r>
          <rPr>
            <b/>
            <u/>
            <sz val="9"/>
            <color indexed="10"/>
            <rFont val="Tahoma"/>
            <family val="2"/>
          </rPr>
          <t>prélèvement sur le FDR excède le FRNG disponible au 1er janvier de l’exercice.</t>
        </r>
        <r>
          <rPr>
            <sz val="9"/>
            <color indexed="81"/>
            <rFont val="Tahoma"/>
            <family val="2"/>
          </rPr>
          <t xml:space="preserve">
</t>
        </r>
      </text>
    </comment>
    <comment ref="CB10" authorId="0" shapeId="0" xr:uid="{00000000-0006-0000-0000-000011000000}">
      <text>
        <r>
          <rPr>
            <b/>
            <sz val="9"/>
            <color indexed="81"/>
            <rFont val="Tahoma"/>
            <family val="2"/>
          </rPr>
          <t>Les délais sont imposés par les organismes créanciers. Les délais relatifs aux dettes sociales ne sont pas équivalents aux délais relatifs aux dettes fiscales. En effet, le premier se situe souvent à un niveau plus élevé qui s'explique par l'échéance de versement auprès des organismes sociaux (trimestriels parfois). Pour les établissements privés, le ratio des dettes fiscales devrait être proche de 15 jours (échéance de la taxe sur les salaires).</t>
        </r>
      </text>
    </comment>
    <comment ref="BE11" authorId="0" shapeId="0" xr:uid="{00000000-0006-0000-0000-000012000000}">
      <text>
        <r>
          <rPr>
            <b/>
            <sz val="9"/>
            <color indexed="81"/>
            <rFont val="Tahoma"/>
            <family val="2"/>
          </rPr>
          <t>Le résultat global peut être équilibré (au sens charges égales aux produits) mais peut également être excédentaire ou déficitaire. C’est bien une vision sur la situation réelle, dans la mesure de ce qui peut être anticipé, qui est attendue. Un déficit doit être
compatible avec le PGFP. Le cas échéant,</t>
        </r>
        <r>
          <rPr>
            <b/>
            <sz val="9"/>
            <color indexed="10"/>
            <rFont val="Tahoma"/>
            <family val="2"/>
          </rPr>
          <t xml:space="preserve"> il conviendra que l’organisme gestionnaire explique soit les raisons d’un déficit global temporaire soit les mesures mises en oeuvre pour renouer avec la soutenabilité financière.</t>
        </r>
        <r>
          <rPr>
            <sz val="9"/>
            <color indexed="10"/>
            <rFont val="Tahoma"/>
            <family val="2"/>
          </rPr>
          <t xml:space="preserve">
</t>
        </r>
      </text>
    </comment>
    <comment ref="BO11" authorId="0" shapeId="0" xr:uid="{00000000-0006-0000-0000-000013000000}">
      <text>
        <r>
          <rPr>
            <b/>
            <sz val="9"/>
            <color indexed="81"/>
            <rFont val="Tahoma"/>
            <family val="2"/>
          </rPr>
          <t>Attention : Le FRNG peut être supérieur au BFR même en étant négatif, notamment avec un BFR négatif (EFE). Un FRNG négatif n'est donc pas forcément le signe d'une situation dégradée.</t>
        </r>
      </text>
    </comment>
    <comment ref="CB12" authorId="0" shapeId="0" xr:uid="{00000000-0006-0000-0000-000014000000}">
      <text>
        <r>
          <rPr>
            <b/>
            <sz val="9"/>
            <color indexed="81"/>
            <rFont val="Tahoma"/>
            <family val="2"/>
          </rPr>
          <t xml:space="preserve">Mesures envisagées : revoir les délais de paiement fournisseurs pour diminuer le délai de rotation des dettes fournisseurs, mise en place de la facturation à terme à échoir pour le secteur des personnes âgées (obligation réglementaire) pour diminuer le délai de rotation des créances.
</t>
        </r>
      </text>
    </comment>
    <comment ref="BO13" authorId="0" shapeId="0" xr:uid="{00000000-0006-0000-0000-000015000000}">
      <text>
        <r>
          <rPr>
            <b/>
            <sz val="9"/>
            <color indexed="81"/>
            <rFont val="Tahoma"/>
            <family val="2"/>
          </rPr>
          <t>FRNG /Total classe 6 (charges décaissables uniquement) * 365 jours</t>
        </r>
        <r>
          <rPr>
            <sz val="9"/>
            <color indexed="81"/>
            <rFont val="Tahoma"/>
            <family val="2"/>
          </rPr>
          <t xml:space="preserve">
</t>
        </r>
      </text>
    </comment>
    <comment ref="BW13" authorId="0" shapeId="0" xr:uid="{00000000-0006-0000-0000-000016000000}">
      <text>
        <r>
          <rPr>
            <b/>
            <sz val="9"/>
            <color indexed="81"/>
            <rFont val="Tahoma"/>
            <family val="2"/>
          </rPr>
          <t>Les charges décaissables sont celles qui entraînent des dépenses tandis que les charges non décaissables sont celles qui, dites calculées, n’entraînent pas de frais réels comme les dotations aux amortissements, par exemple.
Montant à indiquer : total des charges moins les comptes 68 et le compte 675 (Valeurs comptables des éléments d'actif cédés).</t>
        </r>
        <r>
          <rPr>
            <sz val="9"/>
            <color indexed="81"/>
            <rFont val="Tahoma"/>
            <family val="2"/>
          </rPr>
          <t xml:space="preserve">
</t>
        </r>
      </text>
    </comment>
    <comment ref="B14" authorId="0" shapeId="0" xr:uid="{00000000-0006-0000-0000-000017000000}">
      <text>
        <r>
          <rPr>
            <b/>
            <sz val="9"/>
            <color indexed="81"/>
            <rFont val="Tahoma"/>
            <family val="2"/>
          </rPr>
          <t>Raison sociale et ville du gestionnaire à préciser.</t>
        </r>
        <r>
          <rPr>
            <sz val="9"/>
            <color indexed="81"/>
            <rFont val="Tahoma"/>
            <family val="2"/>
          </rPr>
          <t xml:space="preserve">
</t>
        </r>
      </text>
    </comment>
    <comment ref="BO14" authorId="0" shapeId="0" xr:uid="{00000000-0006-0000-0000-000018000000}">
      <text>
        <r>
          <rPr>
            <b/>
            <sz val="9"/>
            <color indexed="81"/>
            <rFont val="Tahoma"/>
            <family val="2"/>
          </rPr>
          <t>BFR /Total classe 6 (charges décaissables uniquement) * 365 jours</t>
        </r>
        <r>
          <rPr>
            <sz val="9"/>
            <color indexed="81"/>
            <rFont val="Tahoma"/>
            <family val="2"/>
          </rPr>
          <t xml:space="preserve">
</t>
        </r>
      </text>
    </comment>
    <comment ref="B16" authorId="0" shapeId="0" xr:uid="{00000000-0006-0000-0000-000019000000}">
      <text>
        <r>
          <rPr>
            <b/>
            <sz val="9"/>
            <color indexed="81"/>
            <rFont val="Tahoma"/>
            <family val="2"/>
          </rPr>
          <t>FINESS du gestionnaire</t>
        </r>
        <r>
          <rPr>
            <sz val="9"/>
            <color indexed="81"/>
            <rFont val="Tahoma"/>
            <family val="2"/>
          </rPr>
          <t xml:space="preserve">
</t>
        </r>
      </text>
    </comment>
    <comment ref="BO17" authorId="0" shapeId="0" xr:uid="{00000000-0006-0000-0000-00001A000000}">
      <text>
        <r>
          <rPr>
            <b/>
            <sz val="9"/>
            <color indexed="81"/>
            <rFont val="Tahoma"/>
            <family val="2"/>
          </rPr>
          <t xml:space="preserve">Fonds de roulement d’investissement (FRI) : postes liés au cycle d’investissement
et qui sont d’un grand caractère de stabilité (financements stables d’investissements et
biens stables).
Le fonds de roulement est un indicateur financier qui permet de vérifier un certain équilibre financier et notamment que les actifs immobilisés soient financés par des ressources de long terme.
Cette notion est fondamentale et elle part d’un postulat très simple : un investissement à long terme doit être financé par une ressource à long terme. En d’autres termes, l’investissement et son financement doivent avoir le même horizon.
</t>
        </r>
        <r>
          <rPr>
            <sz val="9"/>
            <color indexed="81"/>
            <rFont val="Tahoma"/>
            <family val="2"/>
          </rPr>
          <t xml:space="preserve">
</t>
        </r>
      </text>
    </comment>
    <comment ref="BO18" authorId="0" shapeId="0" xr:uid="{00000000-0006-0000-0000-00001B000000}">
      <text>
        <r>
          <rPr>
            <b/>
            <sz val="9"/>
            <color indexed="81"/>
            <rFont val="Tahoma"/>
            <family val="2"/>
          </rPr>
          <t>Fonds de roulement d’exploitation (FRE) : postes par nature moins stables et non directement liés au cycle d’investissement (financements stables d’exploitation et créances stables d’exploitation).</t>
        </r>
        <r>
          <rPr>
            <sz val="9"/>
            <color indexed="81"/>
            <rFont val="Tahoma"/>
            <family val="2"/>
          </rPr>
          <t xml:space="preserve">
</t>
        </r>
      </text>
    </comment>
    <comment ref="BE20" authorId="0" shapeId="0" xr:uid="{00000000-0006-0000-0000-00001C000000}">
      <text>
        <r>
          <rPr>
            <b/>
            <sz val="9"/>
            <color indexed="81"/>
            <rFont val="Tahoma"/>
            <family val="2"/>
          </rPr>
          <t xml:space="preserve">La Capacité d’autofinancement (CAF) : la CAF est in fine la valorisation de l’épargne dégagée en fin d’exercice par l’organisme gestionnaire pour faire face à ses investissements futurs, au remboursement du capital de la dette et, dans le cas des organismes commerciaux, rémunérer les actionnaires.
Il est possible d’aboutir à une CAF positive avec un résultat négatif (selon le niveau de charges non décaissables et de produits non encaissables).
</t>
        </r>
        <r>
          <rPr>
            <b/>
            <u/>
            <sz val="9"/>
            <color indexed="81"/>
            <rFont val="Tahoma"/>
            <family val="2"/>
          </rPr>
          <t xml:space="preserve">Mais la sauvegarde des grands équilibres nécessite de dégager une CAF de niveau solide. 
</t>
        </r>
        <r>
          <rPr>
            <b/>
            <sz val="9"/>
            <color indexed="81"/>
            <rFont val="Tahoma"/>
            <family val="2"/>
          </rPr>
          <t xml:space="preserve">Agir sur la capacité d’autofinancement, c’est nécessairement
avoir une action sur les produits encaissables ou sur les charges décaissables.
Elle constitue le point de jonction entre le fonctionnement courant et la situation financière.
La capacité d’autofinancement correspond donc à l’ensemble des ressources financières générées par les opérations de gestion de l’établissement et dont il pourrait disposer pour couvrir ses besoins financiers.
Elle représente donc l’excédent de ressources internes dégagées par l’activité de l’établissement et peut s’analyser comme une ressource durable.
Montant inscrit dans l'EPRD synthétique.
Avec le signe moins : insuffisance d'autofinancement (CAF négative).
</t>
        </r>
        <r>
          <rPr>
            <sz val="9"/>
            <color indexed="81"/>
            <rFont val="Tahoma"/>
            <family val="2"/>
          </rPr>
          <t xml:space="preserve">
</t>
        </r>
      </text>
    </comment>
    <comment ref="BJ20" authorId="0" shapeId="0" xr:uid="{00000000-0006-0000-0000-00001D000000}">
      <text>
        <r>
          <rPr>
            <b/>
            <sz val="9"/>
            <color indexed="81"/>
            <rFont val="Tahoma"/>
            <family val="2"/>
          </rPr>
          <t xml:space="preserve">Taux de CAF par rapport au total des produits </t>
        </r>
      </text>
    </comment>
    <comment ref="BK20" authorId="0" shapeId="0" xr:uid="{00000000-0006-0000-0000-00001E000000}">
      <text>
        <r>
          <rPr>
            <b/>
            <sz val="9"/>
            <color indexed="81"/>
            <rFont val="Tahoma"/>
            <family val="2"/>
          </rPr>
          <t xml:space="preserve">La CAF doit toujours être supérieure au remboursement annuel du capital des emprunts.
Taux de CAF correct entre 5 et 10 %. A 12 %, c'est bien. A 15 % : un peu trop élevé (s'interroger sur les raisons, cela peut cacher un taux de vétusté important par exemple).
2 % ou moins : procédure d'alerte.
Si la CAF est négative (IAF : Insuffisance d’Autofinancement), elle doit l'être ponctuellement.
Si le taux de CAF est faible ou négatif : vérifier la Marge Brute d’Exploitation.
</t>
        </r>
        <r>
          <rPr>
            <u/>
            <sz val="9"/>
            <color indexed="81"/>
            <rFont val="Tahoma"/>
            <family val="2"/>
          </rPr>
          <t>Attention</t>
        </r>
        <r>
          <rPr>
            <sz val="9"/>
            <color indexed="81"/>
            <rFont val="Tahoma"/>
            <family val="2"/>
          </rPr>
          <t xml:space="preserve"> : La CAF est de niveau</t>
        </r>
        <r>
          <rPr>
            <b/>
            <sz val="9"/>
            <color indexed="81"/>
            <rFont val="Tahoma"/>
            <family val="2"/>
          </rPr>
          <t xml:space="preserve"> plus faible pour les établissements locataires</t>
        </r>
        <r>
          <rPr>
            <sz val="9"/>
            <color indexed="81"/>
            <rFont val="Tahoma"/>
            <family val="2"/>
          </rPr>
          <t xml:space="preserve"> (les biens immobiliers ne sont pas amortis, sauf certains matériels et installations le cas échéant, et il n’existe pas ou très peu de remboursement du capital au bilan).
La CAF est de niveau </t>
        </r>
        <r>
          <rPr>
            <b/>
            <sz val="9"/>
            <color indexed="81"/>
            <rFont val="Tahoma"/>
            <family val="2"/>
          </rPr>
          <t>plus important pour les établissements propriétaires</t>
        </r>
        <r>
          <rPr>
            <sz val="9"/>
            <color indexed="81"/>
            <rFont val="Tahoma"/>
            <family val="2"/>
          </rPr>
          <t xml:space="preserve"> (CAF suffisante pour permettre la constitution d’une épargne par le biais des dotations aux amortissements). La CAF est affectée par les intérêts financiers éventuels ainsi que les impacts autres liés au projet immobilier comme le personnel nécessaire au fonctionnement d’un équipement hautement technologique, les besoins de formation, les charges d’entretien...
</t>
        </r>
      </text>
    </comment>
    <comment ref="BO20" authorId="0" shapeId="0" xr:uid="{00000000-0006-0000-0000-00001F000000}">
      <text>
        <r>
          <rPr>
            <b/>
            <sz val="9"/>
            <color indexed="81"/>
            <rFont val="Tahoma"/>
            <family val="2"/>
          </rPr>
          <t>FRI /Total classe 6 (charges décaissables uniquement) * 365 jours</t>
        </r>
        <r>
          <rPr>
            <sz val="9"/>
            <color indexed="81"/>
            <rFont val="Tahoma"/>
            <family val="2"/>
          </rPr>
          <t xml:space="preserve">
</t>
        </r>
      </text>
    </comment>
    <comment ref="AC21" authorId="0" shapeId="0" xr:uid="{00000000-0006-0000-0000-000020000000}">
      <text>
        <r>
          <rPr>
            <b/>
            <sz val="9"/>
            <color indexed="81"/>
            <rFont val="Tahoma"/>
            <family val="2"/>
          </rPr>
          <t>Tableau à compléter par l'ensemble des structures (EHPAD et autres) le cas échéant (écarts importants uniquement).</t>
        </r>
        <r>
          <rPr>
            <sz val="9"/>
            <color indexed="81"/>
            <rFont val="Tahoma"/>
            <family val="2"/>
          </rPr>
          <t xml:space="preserve">
</t>
        </r>
      </text>
    </comment>
    <comment ref="BE21" authorId="0" shapeId="0" xr:uid="{00000000-0006-0000-0000-000021000000}">
      <text>
        <r>
          <rPr>
            <b/>
            <sz val="9"/>
            <color indexed="81"/>
            <rFont val="Tahoma"/>
            <family val="2"/>
          </rPr>
          <t xml:space="preserve">La marge brute d’exploitation et le taux de marge : cet indicateur est important pour comprendre comment se structure le résultat de l’activité. Il s’agit de la marge dégagée par l’entité gestionnaire, une fois couverts ses besoins directement liés à l’exploitation, pour financer ses besoins liés à la structure (amortissements), aux imprévus (exceptionnels) et aux éléments financiers, tous non directement liés à l’activité, mais nécessaires à sa mise en oeuvre.
</t>
        </r>
        <r>
          <rPr>
            <b/>
            <u/>
            <sz val="9"/>
            <color indexed="81"/>
            <rFont val="Tahoma"/>
            <family val="2"/>
          </rPr>
          <t>Une insuffisance de marge répétée</t>
        </r>
        <r>
          <rPr>
            <b/>
            <sz val="9"/>
            <color indexed="81"/>
            <rFont val="Tahoma"/>
            <family val="2"/>
          </rPr>
          <t xml:space="preserve"> révèle une incapacité à couvrir les investissements présents et
futurs.
Une </t>
        </r>
        <r>
          <rPr>
            <b/>
            <u/>
            <sz val="9"/>
            <color indexed="81"/>
            <rFont val="Tahoma"/>
            <family val="2"/>
          </rPr>
          <t>marge négative</t>
        </r>
        <r>
          <rPr>
            <b/>
            <sz val="9"/>
            <color indexed="81"/>
            <rFont val="Tahoma"/>
            <family val="2"/>
          </rPr>
          <t xml:space="preserve"> signifie que </t>
        </r>
        <r>
          <rPr>
            <b/>
            <u/>
            <sz val="9"/>
            <color indexed="81"/>
            <rFont val="Tahoma"/>
            <family val="2"/>
          </rPr>
          <t>l</t>
        </r>
        <r>
          <rPr>
            <b/>
            <sz val="9"/>
            <color indexed="81"/>
            <rFont val="Tahoma"/>
            <family val="2"/>
          </rPr>
          <t>’organisme ne couvre pas, a minima, ses charges de fonctionnement courantes par ses produits courants et fonctionne donc à perte.</t>
        </r>
        <r>
          <rPr>
            <b/>
            <u/>
            <sz val="9"/>
            <color indexed="81"/>
            <rFont val="Tahoma"/>
            <family val="2"/>
          </rPr>
          <t xml:space="preserve">
</t>
        </r>
        <r>
          <rPr>
            <b/>
            <sz val="9"/>
            <color indexed="81"/>
            <rFont val="Tahoma"/>
            <family val="2"/>
          </rPr>
          <t xml:space="preserve">Une </t>
        </r>
        <r>
          <rPr>
            <b/>
            <u/>
            <sz val="9"/>
            <color indexed="81"/>
            <rFont val="Tahoma"/>
            <family val="2"/>
          </rPr>
          <t>marge négative chronique</t>
        </r>
        <r>
          <rPr>
            <b/>
            <sz val="9"/>
            <color indexed="81"/>
            <rFont val="Tahoma"/>
            <family val="2"/>
          </rPr>
          <t xml:space="preserve"> fragilise fortement la structure puisque des déficits répétés peuvent en découler et mettre à mal la structure financière en entamant les fonds propres et qu’aucune ressource pour le long terme n’est dégagée.
Le taux de marge brute d’exploitation est calculé au sein de l’EPRD dans l’onglet « PGFP » et
permet d’apprécier le niveau de marge : </t>
        </r>
        <r>
          <rPr>
            <b/>
            <u/>
            <sz val="9"/>
            <color indexed="81"/>
            <rFont val="Tahoma"/>
            <family val="2"/>
          </rPr>
          <t xml:space="preserve">plus il est élevé </t>
        </r>
        <r>
          <rPr>
            <b/>
            <sz val="9"/>
            <color indexed="81"/>
            <rFont val="Tahoma"/>
            <family val="2"/>
          </rPr>
          <t xml:space="preserve">(plus il représente une part importante des
produits totaux) </t>
        </r>
        <r>
          <rPr>
            <b/>
            <u/>
            <sz val="9"/>
            <color indexed="81"/>
            <rFont val="Tahoma"/>
            <family val="2"/>
          </rPr>
          <t xml:space="preserve">plus l’organisme sera en mesure de couvrir ses besoins en investissement.
</t>
        </r>
        <r>
          <rPr>
            <b/>
            <sz val="9"/>
            <color indexed="81"/>
            <rFont val="Tahoma"/>
            <family val="2"/>
          </rPr>
          <t xml:space="preserve">Il est entendu qu’un taux aberrant parce que trop élevé est également à interroger. La marge est également l’un des supports de la CAF, puisque celle-ci se calcule en ajoutant au résultat les charges non décaissables et en déduisant les produits non encaissables. </t>
        </r>
        <r>
          <rPr>
            <b/>
            <sz val="9"/>
            <color indexed="32"/>
            <rFont val="Tahoma"/>
            <family val="2"/>
          </rPr>
          <t>Le taux de marge devrait généralement être supérieur au taux de CAF. Ce dernier est en effet minoré du résultat financier souvent déficitaire (intérêts).</t>
        </r>
        <r>
          <rPr>
            <sz val="9"/>
            <color indexed="81"/>
            <rFont val="Tahoma"/>
            <family val="2"/>
          </rPr>
          <t xml:space="preserve">
</t>
        </r>
      </text>
    </comment>
    <comment ref="BK21" authorId="0" shapeId="0" xr:uid="{00000000-0006-0000-0000-000022000000}">
      <text>
        <r>
          <rPr>
            <b/>
            <sz val="9"/>
            <color indexed="81"/>
            <rFont val="Tahoma"/>
            <family val="2"/>
          </rPr>
          <t>MBE : autofinancement par le biais de l'amortissement et du résultat. Elle doit toujours être positive. Le taux de marge brute devrait être supérieur à 8 %. Le taux de la MBE doit toujours  être supérieur au taux de CAF.</t>
        </r>
        <r>
          <rPr>
            <sz val="9"/>
            <color indexed="81"/>
            <rFont val="Tahoma"/>
            <family val="2"/>
          </rPr>
          <t xml:space="preserve">
À renseigner : le taux de MBE se trouve dans l'onglet PGFP.
</t>
        </r>
      </text>
    </comment>
    <comment ref="BO21" authorId="0" shapeId="0" xr:uid="{00000000-0006-0000-0000-000023000000}">
      <text>
        <r>
          <rPr>
            <b/>
            <sz val="9"/>
            <color indexed="81"/>
            <rFont val="Tahoma"/>
            <family val="2"/>
          </rPr>
          <t>FRE /Total classe 6 (charges décaissables uniquement) * 365 jours</t>
        </r>
      </text>
    </comment>
    <comment ref="CF23" authorId="0" shapeId="0" xr:uid="{00000000-0006-0000-0000-000024000000}">
      <text>
        <r>
          <rPr>
            <b/>
            <sz val="9"/>
            <color indexed="81"/>
            <rFont val="Tahoma"/>
            <family val="2"/>
          </rPr>
          <t>Montant cumulé des emprunts en fin d'année : comptes 16 sauf comptes 165, 1688 et 169</t>
        </r>
        <r>
          <rPr>
            <sz val="9"/>
            <color indexed="81"/>
            <rFont val="Tahoma"/>
            <family val="2"/>
          </rPr>
          <t xml:space="preserve">
</t>
        </r>
      </text>
    </comment>
    <comment ref="CF24" authorId="0" shapeId="0" xr:uid="{00000000-0006-0000-0000-000025000000}">
      <text>
        <r>
          <rPr>
            <b/>
            <sz val="9"/>
            <color indexed="81"/>
            <rFont val="Tahoma"/>
            <family val="2"/>
          </rPr>
          <t>Financements stables du FRI hors amortissements cumulés</t>
        </r>
        <r>
          <rPr>
            <sz val="9"/>
            <color indexed="81"/>
            <rFont val="Tahoma"/>
            <family val="2"/>
          </rPr>
          <t xml:space="preserve">
</t>
        </r>
      </text>
    </comment>
    <comment ref="CB26" authorId="0" shapeId="0" xr:uid="{00000000-0006-0000-0000-000026000000}">
      <text>
        <r>
          <rPr>
            <b/>
            <sz val="9"/>
            <color indexed="81"/>
            <rFont val="Tahoma"/>
            <family val="2"/>
          </rPr>
          <t>Le taux d'endettement ou de dépendance financière : montant des emprunts / (montant des fonds propres cad les ressources stables d'investissement du FRI hors amortissements + montant des emprunts à long et moyen termes). Ratio mesurant le taux d'endettement de l'établissement. Le taux d'endettement doit être inférieur à 50 %, niveau au-delà duquel l'établissement devient fortement dépendant d'organismes prêteurs. Un ratio trop faible risque de compliquer les possibilités de trouver des financements externes car l'établissement ne dispose que de très peu de marge de manœuvre générée par ses fonds propres.</t>
        </r>
        <r>
          <rPr>
            <sz val="9"/>
            <color indexed="81"/>
            <rFont val="Tahoma"/>
            <family val="2"/>
          </rPr>
          <t xml:space="preserve">
</t>
        </r>
      </text>
    </comment>
    <comment ref="CB27" authorId="0" shapeId="0" xr:uid="{00000000-0006-0000-0000-000027000000}">
      <text>
        <r>
          <rPr>
            <b/>
            <sz val="9"/>
            <color indexed="81"/>
            <rFont val="Tahoma"/>
            <family val="2"/>
          </rPr>
          <t xml:space="preserve">La durée apparente de la dette représente (au titre d’un exercice N) le nombre d’années prévisionnelles nécessaires à l’extinction de la dette, en l’état actuel de la CAF et dans l’hypothèse où elle se maintient au même niveau qu’en N.
La durée apparente de la dette = Montant des emprunts / CAF.
</t>
        </r>
        <r>
          <rPr>
            <b/>
            <sz val="9"/>
            <color indexed="32"/>
            <rFont val="Tahoma"/>
            <family val="2"/>
          </rPr>
          <t xml:space="preserve">Combien d'années faut-il pour rembourser la dette (ici emprunts) ?
Correct : moins de 10 ans.
</t>
        </r>
        <r>
          <rPr>
            <b/>
            <sz val="9"/>
            <color indexed="81"/>
            <rFont val="Tahoma"/>
            <family val="2"/>
          </rPr>
          <t>Attention, ce ratio est sujet aux variations conjoncturelles de la CAF (cas d'un résultat déficitaire conjoncturel par exemple).</t>
        </r>
      </text>
    </comment>
    <comment ref="AQ28" authorId="0" shapeId="0" xr:uid="{00000000-0006-0000-0000-000028000000}">
      <text>
        <r>
          <rPr>
            <b/>
            <sz val="9"/>
            <color indexed="81"/>
            <rFont val="Tahoma"/>
            <family val="2"/>
          </rPr>
          <t>Merci d'indiquer l'intégralité des provisions par type ainsi que les mouvements dans le cadre de l'EPRD (constitution et reprise) et le montant au 31/12/N-1. Si une provision ne figure pas dans la liste, vous pouvez la renseigner sur la dernière ligne : saisie libre.</t>
        </r>
      </text>
    </comment>
    <comment ref="CL28" authorId="0" shapeId="0" xr:uid="{00000000-0006-0000-0000-000029000000}">
      <text>
        <r>
          <rPr>
            <b/>
            <sz val="9"/>
            <color indexed="81"/>
            <rFont val="Tahoma"/>
            <family val="2"/>
          </rPr>
          <t xml:space="preserve">Les grands équilibres sont respectés et évoluent favorablement si :
- le FRNG est positif et en augmentation sensible,
- le FRNG couvre le BFR et en diminution régulière,
- la trésorerie qui en résulte est à un niveau correct supérieur à 30 jours, satisfaisant à 60 jours.
Le FRI doit être en augmentation sensible (sauf opération de travaux), signe d’un renforcement des financements stables supérieur à l’effort d’investissement. Cela est en partie dû à une croissance des financements propres, notamment par des excédents affectés à l’investissement.
Une vétusté stable témoigne du renouvellement permanent des immobilisations.
</t>
        </r>
        <r>
          <rPr>
            <sz val="9"/>
            <color indexed="81"/>
            <rFont val="Tahoma"/>
            <family val="2"/>
          </rPr>
          <t xml:space="preserve">
</t>
        </r>
      </text>
    </comment>
    <comment ref="AX29" authorId="0" shapeId="0" xr:uid="{00000000-0006-0000-0000-00002A000000}">
      <text>
        <r>
          <rPr>
            <b/>
            <sz val="9"/>
            <color indexed="81"/>
            <rFont val="Tahoma"/>
            <family val="2"/>
          </rPr>
          <t>Création de la provision au 1er janvier N ou en cours d'exercice N</t>
        </r>
        <r>
          <rPr>
            <sz val="9"/>
            <color indexed="81"/>
            <rFont val="Tahoma"/>
            <family val="2"/>
          </rPr>
          <t xml:space="preserve">
</t>
        </r>
      </text>
    </comment>
    <comment ref="BA29" authorId="0" shapeId="0" xr:uid="{00000000-0006-0000-0000-00002B000000}">
      <text>
        <r>
          <rPr>
            <b/>
            <sz val="9"/>
            <color indexed="81"/>
            <rFont val="Tahoma"/>
            <family val="2"/>
          </rPr>
          <t>Reprise de la provision au 1er janvier N ou en cours d'exercice N</t>
        </r>
        <r>
          <rPr>
            <sz val="9"/>
            <color indexed="81"/>
            <rFont val="Tahoma"/>
            <family val="2"/>
          </rPr>
          <t xml:space="preserve">
</t>
        </r>
      </text>
    </comment>
    <comment ref="CB29" authorId="0" shapeId="0" xr:uid="{00000000-0006-0000-0000-00002C000000}">
      <text>
        <r>
          <rPr>
            <b/>
            <sz val="9"/>
            <color indexed="81"/>
            <rFont val="Tahoma"/>
            <family val="2"/>
          </rPr>
          <t>Le taux de vétusté global des immobilisations apporte une vue globale de l’obsolescence existant au sein des équipements de l’organisme gestionnaire.
Le taux global du PGFP incorpore les immobilisations incorporelles, en plus des immobilisations corporelles mobilières et immobilières.
Il n'y a pas véritablement de normes en termes de vétusté comptable. Cela dépend des durées d'amortissement retenues.
Cependant, lorsque le taux de vétusté dépasse 60-70 %, il faut s'en inquiéter.
Attention : analyse des taux de vétusté différenciée entre établissement propriétaire et établissement locataire.</t>
        </r>
        <r>
          <rPr>
            <sz val="9"/>
            <color indexed="81"/>
            <rFont val="Tahoma"/>
            <family val="2"/>
          </rPr>
          <t xml:space="preserve">
</t>
        </r>
      </text>
    </comment>
    <comment ref="AC30" authorId="0" shapeId="0" xr:uid="{00000000-0006-0000-0000-00002D000000}">
      <text>
        <r>
          <rPr>
            <b/>
            <sz val="9"/>
            <color indexed="81"/>
            <rFont val="Tahoma"/>
            <family val="2"/>
          </rPr>
          <t xml:space="preserve">Ergo, kiné, psychomotricien, pharmacien...
</t>
        </r>
      </text>
    </comment>
    <comment ref="BO30" authorId="0" shapeId="0" xr:uid="{00000000-0006-0000-0000-00002E000000}">
      <text>
        <r>
          <rPr>
            <b/>
            <sz val="9"/>
            <color indexed="81"/>
            <rFont val="Tahoma"/>
            <family val="2"/>
          </rPr>
          <t xml:space="preserve">Trésorerie nette (TN) = Fonds de roulement net global (FRNG) – Besoin en fonds de roulement (BFR)
Elle représente la véritable source de disponibilités de l’organisme.
</t>
        </r>
        <r>
          <rPr>
            <b/>
            <sz val="9"/>
            <color indexed="39"/>
            <rFont val="Tahoma"/>
            <family val="2"/>
          </rPr>
          <t>La trésorerie nette doit être obligatoirement positive.</t>
        </r>
        <r>
          <rPr>
            <b/>
            <sz val="9"/>
            <color indexed="81"/>
            <rFont val="Tahoma"/>
            <family val="2"/>
          </rPr>
          <t xml:space="preserve">
Une </t>
        </r>
        <r>
          <rPr>
            <b/>
            <u/>
            <sz val="9"/>
            <color indexed="81"/>
            <rFont val="Tahoma"/>
            <family val="2"/>
          </rPr>
          <t xml:space="preserve">trésorerie négative </t>
        </r>
        <r>
          <rPr>
            <b/>
            <sz val="9"/>
            <color indexed="81"/>
            <rFont val="Tahoma"/>
            <family val="2"/>
          </rPr>
          <t>reflète une situation fragile qu’il convient d’analyser : structurelle ou conjoncturelle. De même, une trésorerie passagèrement négative n’est pas forcément révélatrice d’un manque de soutenabilité ou d’insolvabilité. L’expression de la trésorerie en jours (de charges) est un indicateur pertinent.
Trésorerie jugée correcte entre 30 et 40 jours. En effet, elle devrait correspondre à environ 1 mois de dépenses de fonctionnement afin d'assurer une souplesse dans la couverture des dettes de court terme.
Il convient toutefois de l’analyser au regard du contexte de l’établissement : suivant que l’organisme se situe avant programme d’investissement important (niveau plus élevé), juste après ou pendant (niveau moindre) ou hors période d’investissement (niveau moyen), le niveau de trésorerie varie en conséquence.
Une trésorerie excessive doit également s'expliquer (contexte de travaux par exemple).</t>
        </r>
        <r>
          <rPr>
            <sz val="9"/>
            <color indexed="81"/>
            <rFont val="Tahoma"/>
            <family val="2"/>
          </rPr>
          <t xml:space="preserve">
</t>
        </r>
        <r>
          <rPr>
            <b/>
            <sz val="9"/>
            <color indexed="39"/>
            <rFont val="Tahoma"/>
            <family val="2"/>
          </rPr>
          <t xml:space="preserve">Si le FRNG est très important par rapport au BFR, cela conduit très logiquement à une trésorerie souvent excessive. Si la trésorerie est très importante (sans phase de travaux en cours et/ou projets de travaux à venir) : possibilité d'utiliser la trésorerie excessive soit pour ralentir la mobilisation de nouveaux emprunts soit pour effectuer des remboursements anticipés d'emprunts.  Cela permet mécaniquement de diminuer le FRNG. Dans ce cas, un prélèvement sur le FRNG est signe de bonne gestion.
</t>
        </r>
        <r>
          <rPr>
            <b/>
            <sz val="9"/>
            <color indexed="10"/>
            <rFont val="Tahoma"/>
            <family val="2"/>
          </rPr>
          <t>ATTENTION : les comptes 45 (notamment 451) pour les établissements territoriaux (CCAS, CIAS) qui correspondent bien souvent aux comptes de liaison doivent être retraités et apparaître en trésorerie (au niveau des disponibilités par exemple) sinon l'analyse du BFR et de la trésorerie est faussée.</t>
        </r>
      </text>
    </comment>
    <comment ref="A31" authorId="0" shapeId="0" xr:uid="{00000000-0006-0000-0000-00002F000000}">
      <text>
        <r>
          <rPr>
            <b/>
            <sz val="9"/>
            <color indexed="81"/>
            <rFont val="Tahoma"/>
            <family val="2"/>
          </rPr>
          <t>Contexte général : projets mis en oeuvre (investissement, ouverture nouvelle activité etc) et aux choix organisationnels y concourant ou encore aux éléments de l’environnement local susceptibles
d’impacter l’activité ou l’organisation de l’organisme (facteurs sociaux, institutionnels, géographiques, populationnels ou encore économiques et financiers).</t>
        </r>
        <r>
          <rPr>
            <sz val="9"/>
            <color indexed="81"/>
            <rFont val="Tahoma"/>
            <family val="2"/>
          </rPr>
          <t xml:space="preserve">
</t>
        </r>
      </text>
    </comment>
    <comment ref="BE32" authorId="0" shapeId="0" xr:uid="{00000000-0006-0000-0000-000030000000}">
      <text>
        <r>
          <rPr>
            <b/>
            <sz val="9"/>
            <color indexed="81"/>
            <rFont val="Tahoma"/>
            <family val="2"/>
          </rPr>
          <t>Il s'agit du remboursement en capital des emprunts à échoir au cours de l'exercice et non l'ensemble des emprunts. Montant figurant dans le TFP hors cautions.</t>
        </r>
      </text>
    </comment>
    <comment ref="BE33" authorId="0" shapeId="0" xr:uid="{00000000-0006-0000-0000-000031000000}">
      <text>
        <r>
          <rPr>
            <b/>
            <sz val="9"/>
            <color indexed="81"/>
            <rFont val="Tahoma"/>
            <family val="2"/>
          </rPr>
          <t xml:space="preserve">Le remboursement du capital impacte le bilan et l’annuité doit a minima être couverte par la CAF. Cela fait d’ailleurs partie des critères de l’équilibre réel défini à l’article R. 314-222 du CASF. L’économie générale du budget est regardée comme bouleversée lorsque notamment l’une au moins des conditions suivantes est remplie :
– </t>
        </r>
        <r>
          <rPr>
            <b/>
            <u/>
            <sz val="9"/>
            <color indexed="10"/>
            <rFont val="Tahoma"/>
            <family val="2"/>
          </rPr>
          <t>la prévision actualisée de la CAF est insuffisante pour couvrir le remboursement en capital des emprunts à échoir au cours de l’exercice</t>
        </r>
        <r>
          <rPr>
            <b/>
            <sz val="9"/>
            <color indexed="81"/>
            <rFont val="Tahoma"/>
            <family val="2"/>
          </rPr>
          <t xml:space="preserve"> ;
– la prévision actualisée du prélèvement sur le FDR excède le FRNG disponible au 1er janvier de l’exercice.
Si la CAF dégagée ne couvre pas a minima le remboursement en capital des emprunts, l’organisme gestionnaire devra trouver des solutions alternatives rompant, a priori, l’équilibre financier global : nouvel emprunt pour rembourser, réduction des fonds propres, cessions d’immobilisation, découverts, etc. Cela peut aussi provenir d’un investissement trop lourd par rapport à la capacité de l’organisme gestionnaire à l’absorber ou d’un emprunt mal calibré par rapport au besoin réel.</t>
        </r>
      </text>
    </comment>
    <comment ref="BO33" authorId="0" shapeId="0" xr:uid="{00000000-0006-0000-0000-000032000000}">
      <text>
        <r>
          <rPr>
            <b/>
            <sz val="9"/>
            <color indexed="81"/>
            <rFont val="Tahoma"/>
            <family val="2"/>
          </rPr>
          <t>Trésorerie /Total classe 6 (charges décaissables uniquement) * 365 jours
Une trésorerie excessive devra être mise à profit dans le futur PGFP afin d'éviter le recours à de nouveaux emprunts.</t>
        </r>
        <r>
          <rPr>
            <sz val="9"/>
            <color indexed="81"/>
            <rFont val="Tahoma"/>
            <family val="2"/>
          </rPr>
          <t xml:space="preserve">
</t>
        </r>
      </text>
    </comment>
    <comment ref="BE37" authorId="0" shapeId="0" xr:uid="{00000000-0006-0000-0000-000033000000}">
      <text>
        <r>
          <rPr>
            <b/>
            <sz val="9"/>
            <color indexed="81"/>
            <rFont val="Tahoma"/>
            <family val="2"/>
          </rPr>
          <t>Si la CAF ne couvre pas l’annuité de remboursement, les prévisions doivent envisager soit une renégociation des emprunts afin de réduire l’annuité soit des mesures visant à dégager une CAF plus élevée.</t>
        </r>
        <r>
          <rPr>
            <sz val="9"/>
            <color indexed="81"/>
            <rFont val="Tahoma"/>
            <family val="2"/>
          </rPr>
          <t xml:space="preserve">
</t>
        </r>
      </text>
    </comment>
    <comment ref="AQ38" authorId="0" shapeId="0" xr:uid="{00000000-0006-0000-0000-000034000000}">
      <text>
        <r>
          <rPr>
            <b/>
            <sz val="9"/>
            <color indexed="81"/>
            <rFont val="Tahoma"/>
            <family val="2"/>
          </rPr>
          <t>Saisie libre dans cette cellule</t>
        </r>
        <r>
          <rPr>
            <sz val="9"/>
            <color indexed="81"/>
            <rFont val="Tahoma"/>
            <family val="2"/>
          </rPr>
          <t xml:space="preserve">
</t>
        </r>
      </text>
    </comment>
    <comment ref="AQ40" authorId="0" shapeId="0" xr:uid="{00000000-0006-0000-0000-000035000000}">
      <text>
        <r>
          <rPr>
            <b/>
            <sz val="9"/>
            <color indexed="81"/>
            <rFont val="Tahoma"/>
            <family val="2"/>
          </rPr>
          <t>Merci d'indiquer le montant des produits constatés d'avance : gestion des CNR notamment.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EDARD Sylvie</author>
  </authors>
  <commentList>
    <comment ref="C4" authorId="0" shapeId="0" xr:uid="{00000000-0006-0000-0100-000001000000}">
      <text>
        <r>
          <rPr>
            <b/>
            <sz val="9"/>
            <color indexed="81"/>
            <rFont val="Tahoma"/>
            <family val="2"/>
          </rPr>
          <t xml:space="preserve">EHPAD : Etablissement d'hébergement pour personnes dépendantes
SSIAD : Service de soins infirmiers à domicile
FH : Foyer d'hébergement
FV : Foyer de vie
FAM : Foyer d'accueil médicalisé
SAMSAH : Service d’accompagnement médico-Social pour adultes handicapés
SAVS : Service d'accompagnement à la vie sociale
AJA : Accueil de jour autonome </t>
        </r>
        <r>
          <rPr>
            <b/>
            <sz val="9"/>
            <color indexed="10"/>
            <rFont val="Tahoma"/>
            <family val="2"/>
          </rPr>
          <t>(accueil de jour rattaché à une structure, l'activité est à renseigner sur la même ligne que l'activité principale. Exemple : EHPAD avec accueil de jour rattaché : taux d'activité de l'HP, de l'HT et de l'AJ sur la même ligne.)</t>
        </r>
        <r>
          <rPr>
            <b/>
            <sz val="9"/>
            <color indexed="81"/>
            <rFont val="Tahoma"/>
            <family val="2"/>
          </rPr>
          <t xml:space="preserve">
HTA : Hébergement temporaire autonome
HA : Habitat accompagné
SAESAT : Section annexe établissement et service d'aide par le travail
ESAT : Etablissement et service d'aide par le travail
BAPU : Bureau d'aide psychologique universitaire
CAMSP : Centre d'action médico-social précoce
CMPP : Centre médico-psycho-pédagogique
CRP : Centre de rééducation professionnel
CPO : Centre de pré-orientation 
DITEP : Dispositif de l'institut thérapeutique éducatif pédagogique 
EAM : Etablissement d'accueil médicalisé 
EANM : Etablissement d'accueil non médicalisé 
EEAP : Etablissement et service pour enfants et adolescents polyhandicapés 
EAT : Etablissement d'accueil temporaire
IDA : Institut pour déficients auditifs
IDV : Institut pour déficients visuels
IEM : Institut d'éducation motrice
IME : Institut médico-éducatif
MAS : Maison d'accueil spécialisée
SESSAD : Service d'éducation spéciale et de soins à domicile
SADMO : Service assurant un accompagnement à domicile ou en milieu ordinaire (non rattaché à un établissement)
UEROS : Unité d'évaluation de réentraînement et d'orientation sociale
SATRA : Service annexe des travailleurs d'ESAT à temps partiel
Autre : catégorie ne figurant pas dans la liste</t>
        </r>
      </text>
    </comment>
    <comment ref="K4" authorId="0" shapeId="0" xr:uid="{00000000-0006-0000-0100-000002000000}">
      <text>
        <r>
          <rPr>
            <b/>
            <sz val="9"/>
            <color indexed="81"/>
            <rFont val="Tahoma"/>
            <family val="2"/>
          </rPr>
          <t>Nombre d'usagers ou résidents extérieurs (hors département).
Domicile de secours hors département de la structure.</t>
        </r>
        <r>
          <rPr>
            <sz val="9"/>
            <color indexed="81"/>
            <rFont val="Tahoma"/>
            <family val="2"/>
          </rPr>
          <t xml:space="preserve">
</t>
        </r>
      </text>
    </comment>
    <comment ref="E5" authorId="0" shapeId="0" xr:uid="{00000000-0006-0000-0100-000003000000}">
      <text>
        <r>
          <rPr>
            <b/>
            <sz val="9"/>
            <color indexed="81"/>
            <rFont val="Tahoma"/>
            <family val="2"/>
          </rPr>
          <t xml:space="preserve">HP : Hébergement permanent </t>
        </r>
        <r>
          <rPr>
            <sz val="9"/>
            <color indexed="81"/>
            <rFont val="Tahoma"/>
            <family val="2"/>
          </rPr>
          <t xml:space="preserve">
</t>
        </r>
      </text>
    </comment>
    <comment ref="F5" authorId="0" shapeId="0" xr:uid="{00000000-0006-0000-0100-000004000000}">
      <text>
        <r>
          <rPr>
            <b/>
            <sz val="9"/>
            <color indexed="81"/>
            <rFont val="Tahoma"/>
            <family val="2"/>
          </rPr>
          <t>HT : Hébergement temporaire</t>
        </r>
        <r>
          <rPr>
            <sz val="9"/>
            <color indexed="81"/>
            <rFont val="Tahoma"/>
            <family val="2"/>
          </rPr>
          <t xml:space="preserve">
</t>
        </r>
      </text>
    </comment>
    <comment ref="G5" authorId="0" shapeId="0" xr:uid="{00000000-0006-0000-0100-000005000000}">
      <text>
        <r>
          <rPr>
            <b/>
            <sz val="9"/>
            <color indexed="81"/>
            <rFont val="Tahoma"/>
            <family val="2"/>
          </rPr>
          <t>AJ : Accueil de jour
SI : Semi-internat</t>
        </r>
      </text>
    </comment>
    <comment ref="H5" authorId="0" shapeId="0" xr:uid="{00000000-0006-0000-0100-000006000000}">
      <text>
        <r>
          <rPr>
            <b/>
            <sz val="9"/>
            <color indexed="81"/>
            <rFont val="Tahoma"/>
            <family val="2"/>
          </rPr>
          <t>AN : Accueil de nuit</t>
        </r>
        <r>
          <rPr>
            <sz val="9"/>
            <color indexed="81"/>
            <rFont val="Tahoma"/>
            <family val="2"/>
          </rPr>
          <t xml:space="preserve">
</t>
        </r>
      </text>
    </comment>
    <comment ref="I5" authorId="0" shapeId="0" xr:uid="{00000000-0006-0000-0100-000007000000}">
      <text>
        <r>
          <rPr>
            <b/>
            <sz val="9"/>
            <color indexed="81"/>
            <rFont val="Tahoma"/>
            <family val="2"/>
          </rPr>
          <t xml:space="preserve">AU : Accueil d'urgence (ou hébergement temporaire d'urgence)
</t>
        </r>
        <r>
          <rPr>
            <b/>
            <sz val="9"/>
            <color indexed="10"/>
            <rFont val="Tahoma"/>
            <family val="2"/>
          </rPr>
          <t>Attention : Pour le secteur des personnes en situation de handicap, l'activité de l'accueil d'urgence est à renseigner avec l'hébergement temporaire.</t>
        </r>
      </text>
    </comment>
  </commentList>
</comments>
</file>

<file path=xl/sharedStrings.xml><?xml version="1.0" encoding="utf-8"?>
<sst xmlns="http://schemas.openxmlformats.org/spreadsheetml/2006/main" count="183" uniqueCount="164">
  <si>
    <t>Raison sociale</t>
  </si>
  <si>
    <t>Commune</t>
  </si>
  <si>
    <t>Ecart</t>
  </si>
  <si>
    <t>SECTION D'EXPLOITATION</t>
  </si>
  <si>
    <t>Forfait global dépendance</t>
  </si>
  <si>
    <t>Forfait global soins</t>
  </si>
  <si>
    <t>Observations (écarts importants) :</t>
  </si>
  <si>
    <t>ETAT D'AVANCEMENT DU CPOM</t>
  </si>
  <si>
    <t>Date d'effet :</t>
  </si>
  <si>
    <t>ASH</t>
  </si>
  <si>
    <t>Catégories de personnel</t>
  </si>
  <si>
    <t>AS/AMP</t>
  </si>
  <si>
    <t>Hébergement</t>
  </si>
  <si>
    <t>Dépendance</t>
  </si>
  <si>
    <t>Soins</t>
  </si>
  <si>
    <t>NB : Clés de répartition historiques par défaut.</t>
  </si>
  <si>
    <t>LE RESULTAT PREVISIONNEL</t>
  </si>
  <si>
    <t>Montant</t>
  </si>
  <si>
    <t>RATIOS ET INDICATEURS FINANCIERS</t>
  </si>
  <si>
    <t>Montant des amortissements de l'exercice :</t>
  </si>
  <si>
    <t>Montant du remboursement du capital des emprunts de l'exercice :</t>
  </si>
  <si>
    <t>La CAF couvre-t-elle les amortissements de l'exercice ?</t>
  </si>
  <si>
    <t>La CAF couvre-t-elle le montant du remboursement du capital des emprunts de l'exercice ?</t>
  </si>
  <si>
    <t>La MBE est-elle supérieure à la CAF ?</t>
  </si>
  <si>
    <t>Fonds de roulement net global (FRNG)</t>
  </si>
  <si>
    <t>FRI</t>
  </si>
  <si>
    <t>FRE</t>
  </si>
  <si>
    <t>Taux d'endettement</t>
  </si>
  <si>
    <t>Durée apparente de la dette</t>
  </si>
  <si>
    <t>Le FRNG couvre-t-il le BFR ?</t>
  </si>
  <si>
    <t>Si IAF ou CAF faible, mesures de redressement envisagées pour améliorer le niveau de CAF ?</t>
  </si>
  <si>
    <t>Capacité d'autofinancement et marge brute d'exploitation</t>
  </si>
  <si>
    <t>Les grands équilibres financiers : les fonds de roulement et la trésorerie</t>
  </si>
  <si>
    <t>Fonds de roulement d'investissement (FRI)</t>
  </si>
  <si>
    <t>Fonds de roulement d'exploitation (FRE)</t>
  </si>
  <si>
    <t>FRNG en jours d'exploitation :</t>
  </si>
  <si>
    <t>BFR en jours d'exploitation :</t>
  </si>
  <si>
    <t>Charges décaissables</t>
  </si>
  <si>
    <t>Trésorerie (T)</t>
  </si>
  <si>
    <t>Trésorerie en jours d'exploitation :</t>
  </si>
  <si>
    <t>Mesures envisagées pour améliorer les ratios de rotation des créances et des dettes :</t>
  </si>
  <si>
    <t>Les ratios de structure financière</t>
  </si>
  <si>
    <t>Résultat prévisionnel</t>
  </si>
  <si>
    <t>CONCLUSION DU GESTIONNAIRE</t>
  </si>
  <si>
    <t>FRNG</t>
  </si>
  <si>
    <t>Trésorerie</t>
  </si>
  <si>
    <t>RECAPITULATIF DE LA SITUATION FINANCIERE</t>
  </si>
  <si>
    <t>Couverture BFR par FRNG</t>
  </si>
  <si>
    <t>Couverture amortissement par CAF</t>
  </si>
  <si>
    <t>Taux de vétusté constructions</t>
  </si>
  <si>
    <t>Taux de vétusté global</t>
  </si>
  <si>
    <t>Taux</t>
  </si>
  <si>
    <t>Montant des amortissements relatifs aux constructions</t>
  </si>
  <si>
    <t>Montant des immobilisations corporelles relatives aux constructions</t>
  </si>
  <si>
    <t>Taux de vétusté des constructions</t>
  </si>
  <si>
    <t>Rappel : Les produits de la tarification correspondent aux produits notifiés.</t>
  </si>
  <si>
    <t>Nature de la dépense</t>
  </si>
  <si>
    <t>Les dépenses du groupe 1 (dépenses afférentes à l'exploitation courante)</t>
  </si>
  <si>
    <t>Les dépenses du groupe 2 (dépenses afférentes au personnel)</t>
  </si>
  <si>
    <t>Direction/administration</t>
  </si>
  <si>
    <t>Psychologue</t>
  </si>
  <si>
    <t xml:space="preserve">IDE </t>
  </si>
  <si>
    <t>Auxiliaires médicaux</t>
  </si>
  <si>
    <t>Explications concernant les modalités de répartition de personnels pris en charge concurremment par plusieurs sections tarifaires :</t>
  </si>
  <si>
    <t>Les dépenses du groupe 3 (dépenses afférentes à la structure)</t>
  </si>
  <si>
    <t>Résultat par rapport au total des produits :</t>
  </si>
  <si>
    <t>Si la CAF ne couvre pas les amortissements de l'exercice et/ou le montant du remboursement du capital des emprunts de l'exercice, mesures envisagées :</t>
  </si>
  <si>
    <t>Explications nécessaires en cas de fortes variations du FRNG (FRI et FRE) et/ou de situation dégradée :</t>
  </si>
  <si>
    <t>Montant des fonds propres + montant des emprunts à LT et MT :</t>
  </si>
  <si>
    <t>Taux d'endettement ou de dépendance financière :</t>
  </si>
  <si>
    <t>Durée apparente de la dette :</t>
  </si>
  <si>
    <t>Gestionnaire :</t>
  </si>
  <si>
    <t>Taux d'activité</t>
  </si>
  <si>
    <t>HT</t>
  </si>
  <si>
    <t>AU</t>
  </si>
  <si>
    <t>Total</t>
  </si>
  <si>
    <t>Type de structure</t>
  </si>
  <si>
    <t>Remboursement capital des emprunts par CAF</t>
  </si>
  <si>
    <t>Montant de la Capacité d'AutoFinancement (CAF)</t>
  </si>
  <si>
    <t>Montant de la Marge Brute d'Exploitation (MBE)</t>
  </si>
  <si>
    <t>Observations sur les ratios de structure financière si trop élevés</t>
  </si>
  <si>
    <t>CAF</t>
  </si>
  <si>
    <t>MBE</t>
  </si>
  <si>
    <t>Apport / prélèvement FRNG</t>
  </si>
  <si>
    <t>BFR - EFE</t>
  </si>
  <si>
    <t>FRNG en jours d'exploitation</t>
  </si>
  <si>
    <t>Trésorerie en jours d'exploitation</t>
  </si>
  <si>
    <t>BFR en jours d'exploitation</t>
  </si>
  <si>
    <t>FRI en jours d'exploitation :</t>
  </si>
  <si>
    <t>FRE en jours d'exploitation :</t>
  </si>
  <si>
    <t>Explications nécessaires en cas de forte variation de la trésorerie et/ou de situation dégradée :</t>
  </si>
  <si>
    <t>FRI en jours d'exploitation</t>
  </si>
  <si>
    <t>FRE en jours d'exploitation</t>
  </si>
  <si>
    <t>Ratio de rotation des créances</t>
  </si>
  <si>
    <t>Ratio de rotation des dettes fournisseurs</t>
  </si>
  <si>
    <t>Ratio de rotation des dettes fiscales et sociales</t>
  </si>
  <si>
    <t>Raisons d'un déficit global temporaire et/ou mesures mises en œuvre pour renouer avec la soutenabilité financière</t>
  </si>
  <si>
    <t>FINESS EJ</t>
  </si>
  <si>
    <r>
      <rPr>
        <b/>
        <sz val="12"/>
        <color theme="1"/>
        <rFont val="Arial"/>
        <family val="2"/>
      </rPr>
      <t>GESTIONNAIRE</t>
    </r>
    <r>
      <rPr>
        <sz val="9"/>
        <color theme="1"/>
        <rFont val="Arial"/>
        <family val="2"/>
      </rPr>
      <t xml:space="preserve"> </t>
    </r>
  </si>
  <si>
    <t>RAPPORT BUDGETAIRE ET FINANCIER</t>
  </si>
  <si>
    <t>CPOM signé :</t>
  </si>
  <si>
    <r>
      <rPr>
        <b/>
        <u/>
        <sz val="10"/>
        <color theme="1"/>
        <rFont val="Arial"/>
        <family val="2"/>
      </rPr>
      <t>Objectifs et/ou engagements prévus au CPOM</t>
    </r>
    <r>
      <rPr>
        <u/>
        <sz val="10"/>
        <color theme="1"/>
        <rFont val="Arial"/>
        <family val="2"/>
      </rPr>
      <t xml:space="preserve"> (réalisation d'un ou des objectif(s) qui a un impact sur l'EPRD ou sur l'activité) </t>
    </r>
    <r>
      <rPr>
        <sz val="10"/>
        <color theme="1"/>
        <rFont val="Arial"/>
        <family val="2"/>
      </rPr>
      <t>:</t>
    </r>
  </si>
  <si>
    <r>
      <t xml:space="preserve">CONTEXTE GENERAL
</t>
    </r>
    <r>
      <rPr>
        <b/>
        <sz val="10"/>
        <color theme="1"/>
        <rFont val="Arial"/>
        <family val="2"/>
      </rPr>
      <t>Projets mis en œuvre, choix organisationnels, environnement local susceptibles d'impacter l'activité</t>
    </r>
  </si>
  <si>
    <t xml:space="preserve">SECTION D'EXPLOITATION </t>
  </si>
  <si>
    <t xml:space="preserve">Les recettes : </t>
  </si>
  <si>
    <t>EHPAD</t>
  </si>
  <si>
    <t>AUTRES STRUCTURES</t>
  </si>
  <si>
    <t>Produits autorisés</t>
  </si>
  <si>
    <t xml:space="preserve">Section hébergement </t>
  </si>
  <si>
    <r>
      <rPr>
        <b/>
        <sz val="10"/>
        <color rgb="FF2CB22C"/>
        <rFont val="Arial"/>
        <family val="2"/>
      </rPr>
      <t>EHPAD uniquement</t>
    </r>
    <r>
      <rPr>
        <sz val="10"/>
        <color theme="1"/>
        <rFont val="Arial"/>
        <family val="2"/>
      </rPr>
      <t xml:space="preserve"> : Clés de répartition des personnels pris en charge concurremment par plusieurs sections tarifaires dans l'annexe financière :</t>
    </r>
  </si>
  <si>
    <t>Cuisine/services généraux</t>
  </si>
  <si>
    <t xml:space="preserve">Médecin </t>
  </si>
  <si>
    <t>Reprise</t>
  </si>
  <si>
    <t>Types de provisions</t>
  </si>
  <si>
    <t>Autres provisions réglementées</t>
  </si>
  <si>
    <t>Provisions pour risques : litiges et contentieux</t>
  </si>
  <si>
    <t>Provisions pour risques : départ à la retraite</t>
  </si>
  <si>
    <t>Autres provisions pour risques</t>
  </si>
  <si>
    <t>Provisions pour gros entretiens / grosses réparations</t>
  </si>
  <si>
    <t>Autres provisions pour charges</t>
  </si>
  <si>
    <t>Provisions réglementées destinées à renforcer la couverture du BFR</t>
  </si>
  <si>
    <t>Provisions réglementées destinées au renouvellement des immobilisations</t>
  </si>
  <si>
    <r>
      <t xml:space="preserve">Les ratios de rotation des créances et des dettes </t>
    </r>
    <r>
      <rPr>
        <b/>
        <u/>
        <sz val="11"/>
        <color rgb="FF2CB22C"/>
        <rFont val="Arial"/>
        <family val="2"/>
      </rPr>
      <t>(données N-1 indiquées dans l'EPRD)</t>
    </r>
  </si>
  <si>
    <t>- Ratio de rotation des créances en jours :</t>
  </si>
  <si>
    <t>- Ratio de rotation des dettes fournisseurs en jours :</t>
  </si>
  <si>
    <t>- Ratio de rotation des dettes fiscales et sociales en jours :</t>
  </si>
  <si>
    <t>Montant des emprunts à LT et MT :</t>
  </si>
  <si>
    <t>Nbre usagers hors département</t>
  </si>
  <si>
    <t>Propriété des locaux</t>
  </si>
  <si>
    <t>Important : Cet onglet n'est pas protégé afin de laisser aux gestionnaires la possibilité d'ajouter des lignes si nécessaire.</t>
  </si>
  <si>
    <t>Autres produits relatifs à l'exploitation, financiers, exceptionnels
(groupes 2 et 3)</t>
  </si>
  <si>
    <t>TOUTES STRUCTURES</t>
  </si>
  <si>
    <t>Animation/Education</t>
  </si>
  <si>
    <t>Montant des produits constatés d'avance</t>
  </si>
  <si>
    <t>ETAT DES PROVISIONS - PRODUITS CONSTATES D'AVANCE</t>
  </si>
  <si>
    <t>Seules les cellules de couleur jaune et les listes déroulantes sont à compléter.
Les commentaires signalés par un triangle rouge à droite de la cellule vous guideront dans le remplissage et l'analyse.</t>
  </si>
  <si>
    <t>HP / Internat</t>
  </si>
  <si>
    <t>AJ / SI</t>
  </si>
  <si>
    <t>AN / placement familial</t>
  </si>
  <si>
    <t>File active / PMO</t>
  </si>
  <si>
    <t>dont forfait dépendance CD</t>
  </si>
  <si>
    <t>Produits à la charge du département</t>
  </si>
  <si>
    <t>Dotation</t>
  </si>
  <si>
    <t>Comptes de liaison</t>
  </si>
  <si>
    <t>en dépenses</t>
  </si>
  <si>
    <t>en recettes</t>
  </si>
  <si>
    <t>Produits à la charge de l'ARS - Forfait soins</t>
  </si>
  <si>
    <t>Produits à la charge de l'ARS - CRETON</t>
  </si>
  <si>
    <t>Produits à la charge de l'usager</t>
  </si>
  <si>
    <t>ERRD 2022</t>
  </si>
  <si>
    <t>Résultat prévisionnel 2024</t>
  </si>
  <si>
    <t xml:space="preserve"> EPRD 2024</t>
  </si>
  <si>
    <t>ERRD 2023 - EPRD 2024</t>
  </si>
  <si>
    <t>ERRD 2023</t>
  </si>
  <si>
    <t>EPRD 2024</t>
  </si>
  <si>
    <t>Ecart 2023-2024</t>
  </si>
  <si>
    <t>Ecart 2022-2024</t>
  </si>
  <si>
    <t>Seuls les écarts significatifs entre l'EPRD 2024 et les ERRD 2022 et 2023 sont à indiquer dans ce tableau.</t>
  </si>
  <si>
    <t>Montant au
31/12/2023</t>
  </si>
  <si>
    <t>Montant au 31/12/2024</t>
  </si>
  <si>
    <t>Montant du résultat prévisionnel 2024</t>
  </si>
  <si>
    <t>Total des produits 2024</t>
  </si>
  <si>
    <t>Montant du résultat comptable 2023 (réalisé) :</t>
  </si>
  <si>
    <t>Besoin en fonds de roulement ou Excédent de financement d'exploitation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</si>
</sst>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quot; &quot;"/>
    <numFmt numFmtId="165" formatCode="#,##0.00&quot;  &quot;"/>
    <numFmt numFmtId="166" formatCode="[$-40C]d\ mmmm\ yyyy;@"/>
    <numFmt numFmtId="167" formatCode="#,##0.00\ &quot;€&quot;"/>
    <numFmt numFmtId="168" formatCode="#,##0\ &quot;€&quot;"/>
  </numFmts>
  <fonts count="51" x14ac:knownFonts="1">
    <font>
      <sz val="11"/>
      <color theme="1"/>
      <name val="Calibri"/>
      <family val="2"/>
      <scheme val="minor"/>
    </font>
    <font>
      <b/>
      <sz val="11"/>
      <color theme="1"/>
      <name val="Arial"/>
      <family val="2"/>
    </font>
    <font>
      <sz val="11"/>
      <color theme="1"/>
      <name val="Arial"/>
      <family val="2"/>
    </font>
    <font>
      <b/>
      <sz val="8"/>
      <color indexed="9"/>
      <name val="Arial"/>
      <family val="2"/>
    </font>
    <font>
      <sz val="8"/>
      <name val="Arial"/>
      <family val="2"/>
    </font>
    <font>
      <sz val="8"/>
      <color indexed="10"/>
      <name val="Arial"/>
      <family val="2"/>
    </font>
    <font>
      <i/>
      <sz val="8"/>
      <name val="Arial"/>
      <family val="2"/>
    </font>
    <font>
      <b/>
      <sz val="10"/>
      <name val="Arial"/>
      <family val="2"/>
    </font>
    <font>
      <b/>
      <sz val="24"/>
      <name val="Arial"/>
      <family val="2"/>
    </font>
    <font>
      <sz val="10"/>
      <color theme="1"/>
      <name val="Arial"/>
      <family val="2"/>
    </font>
    <font>
      <b/>
      <sz val="10"/>
      <color theme="1"/>
      <name val="Arial"/>
      <family val="2"/>
    </font>
    <font>
      <sz val="8"/>
      <color theme="1"/>
      <name val="Arial"/>
      <family val="2"/>
    </font>
    <font>
      <sz val="9"/>
      <color theme="1"/>
      <name val="Arial"/>
      <family val="2"/>
    </font>
    <font>
      <b/>
      <sz val="10"/>
      <color rgb="FF0033CC"/>
      <name val="Arial"/>
      <family val="2"/>
    </font>
    <font>
      <b/>
      <sz val="10"/>
      <color rgb="FFFF0000"/>
      <name val="Arial"/>
      <family val="2"/>
    </font>
    <font>
      <b/>
      <sz val="9"/>
      <color rgb="FFFF0000"/>
      <name val="Arial"/>
      <family val="2"/>
    </font>
    <font>
      <b/>
      <sz val="9"/>
      <color theme="1"/>
      <name val="Arial"/>
      <family val="2"/>
    </font>
    <font>
      <b/>
      <u/>
      <sz val="11"/>
      <color theme="1"/>
      <name val="Arial"/>
      <family val="2"/>
    </font>
    <font>
      <b/>
      <sz val="12"/>
      <color theme="1"/>
      <name val="Arial"/>
      <family val="2"/>
    </font>
    <font>
      <sz val="9"/>
      <color indexed="81"/>
      <name val="Tahoma"/>
      <family val="2"/>
    </font>
    <font>
      <b/>
      <sz val="9"/>
      <color indexed="81"/>
      <name val="Tahoma"/>
      <family val="2"/>
    </font>
    <font>
      <u/>
      <sz val="9"/>
      <color indexed="81"/>
      <name val="Tahoma"/>
      <family val="2"/>
    </font>
    <font>
      <b/>
      <sz val="20"/>
      <name val="Arial"/>
      <family val="2"/>
    </font>
    <font>
      <b/>
      <u/>
      <sz val="10"/>
      <color theme="1"/>
      <name val="Arial"/>
      <family val="2"/>
    </font>
    <font>
      <b/>
      <u/>
      <sz val="9"/>
      <color indexed="81"/>
      <name val="Tahoma"/>
      <family val="2"/>
    </font>
    <font>
      <b/>
      <sz val="11"/>
      <color indexed="10"/>
      <name val="Tahoma"/>
      <family val="2"/>
    </font>
    <font>
      <sz val="11"/>
      <color rgb="FF0033CC"/>
      <name val="Arial"/>
      <family val="2"/>
    </font>
    <font>
      <b/>
      <sz val="9"/>
      <color rgb="FF0033CC"/>
      <name val="Arial"/>
      <family val="2"/>
    </font>
    <font>
      <sz val="11"/>
      <color theme="1"/>
      <name val="Calibri"/>
      <family val="2"/>
      <scheme val="minor"/>
    </font>
    <font>
      <b/>
      <sz val="9"/>
      <color indexed="10"/>
      <name val="Tahoma"/>
      <family val="2"/>
    </font>
    <font>
      <sz val="9"/>
      <color indexed="10"/>
      <name val="Tahoma"/>
      <family val="2"/>
    </font>
    <font>
      <b/>
      <u/>
      <sz val="9"/>
      <color indexed="10"/>
      <name val="Tahoma"/>
      <family val="2"/>
    </font>
    <font>
      <b/>
      <sz val="9"/>
      <color indexed="32"/>
      <name val="Tahoma"/>
      <family val="2"/>
    </font>
    <font>
      <b/>
      <sz val="14"/>
      <name val="Arial"/>
      <family val="2"/>
    </font>
    <font>
      <b/>
      <sz val="12"/>
      <name val="Arial"/>
      <family val="2"/>
    </font>
    <font>
      <u/>
      <sz val="10"/>
      <color theme="1"/>
      <name val="Arial"/>
      <family val="2"/>
    </font>
    <font>
      <b/>
      <sz val="11"/>
      <color rgb="FF00C400"/>
      <name val="Arial"/>
      <family val="2"/>
    </font>
    <font>
      <b/>
      <sz val="13"/>
      <color rgb="FF0033CC"/>
      <name val="Arial"/>
      <family val="2"/>
    </font>
    <font>
      <sz val="10"/>
      <name val="Arial"/>
      <family val="2"/>
    </font>
    <font>
      <b/>
      <sz val="10"/>
      <color rgb="FF2CB22C"/>
      <name val="Arial"/>
      <family val="2"/>
    </font>
    <font>
      <b/>
      <u/>
      <sz val="11"/>
      <color rgb="FF2CB22C"/>
      <name val="Arial"/>
      <family val="2"/>
    </font>
    <font>
      <b/>
      <sz val="9"/>
      <color theme="0"/>
      <name val="Arial"/>
      <family val="2"/>
    </font>
    <font>
      <sz val="11"/>
      <color theme="0"/>
      <name val="Calibri"/>
      <family val="2"/>
      <scheme val="minor"/>
    </font>
    <font>
      <b/>
      <sz val="11"/>
      <color theme="0"/>
      <name val="Arial"/>
      <family val="2"/>
    </font>
    <font>
      <b/>
      <sz val="11"/>
      <color rgb="FF2CB22C"/>
      <name val="Arial"/>
      <family val="2"/>
    </font>
    <font>
      <b/>
      <sz val="28"/>
      <name val="Arial"/>
      <family val="2"/>
    </font>
    <font>
      <b/>
      <sz val="11"/>
      <color rgb="FFFF3300"/>
      <name val="Arial"/>
      <family val="2"/>
    </font>
    <font>
      <b/>
      <sz val="9"/>
      <color indexed="39"/>
      <name val="Tahoma"/>
      <family val="2"/>
    </font>
    <font>
      <b/>
      <u/>
      <sz val="9"/>
      <color indexed="39"/>
      <name val="Tahoma"/>
      <family val="2"/>
    </font>
    <font>
      <sz val="9"/>
      <name val="Arial"/>
      <family val="2"/>
    </font>
    <font>
      <b/>
      <sz val="8"/>
      <color theme="1"/>
      <name val="Arial"/>
      <family val="2"/>
    </font>
  </fonts>
  <fills count="10">
    <fill>
      <patternFill patternType="none"/>
    </fill>
    <fill>
      <patternFill patternType="gray125"/>
    </fill>
    <fill>
      <patternFill patternType="solid">
        <fgColor rgb="FFFFFF85"/>
        <bgColor indexed="64"/>
      </patternFill>
    </fill>
    <fill>
      <patternFill patternType="solid">
        <fgColor rgb="FFCC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ABFF"/>
        <bgColor indexed="64"/>
      </patternFill>
    </fill>
    <fill>
      <patternFill patternType="solid">
        <fgColor theme="1"/>
        <bgColor indexed="64"/>
      </patternFill>
    </fill>
    <fill>
      <patternFill patternType="solid">
        <fgColor theme="5" tint="0.59999389629810485"/>
        <bgColor indexed="64"/>
      </patternFill>
    </fill>
    <fill>
      <patternFill patternType="solid">
        <fgColor theme="9" tint="0.59999389629810485"/>
        <bgColor indexed="64"/>
      </patternFill>
    </fill>
  </fills>
  <borders count="2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diagonal/>
    </border>
  </borders>
  <cellStyleXfs count="2">
    <xf numFmtId="0" fontId="0" fillId="0" borderId="0"/>
    <xf numFmtId="9" fontId="28" fillId="0" borderId="0" applyFont="0" applyFill="0" applyBorder="0" applyAlignment="0" applyProtection="0"/>
  </cellStyleXfs>
  <cellXfs count="282">
    <xf numFmtId="0" fontId="0" fillId="0" borderId="0" xfId="0"/>
    <xf numFmtId="0" fontId="4" fillId="0" borderId="0" xfId="0" applyFont="1" applyAlignment="1" applyProtection="1">
      <alignment vertical="center"/>
    </xf>
    <xf numFmtId="164" fontId="4" fillId="0" borderId="0" xfId="0" applyNumberFormat="1" applyFont="1" applyAlignment="1" applyProtection="1">
      <alignment vertical="center"/>
    </xf>
    <xf numFmtId="0" fontId="4" fillId="0" borderId="0" xfId="0" applyFont="1" applyBorder="1" applyAlignment="1" applyProtection="1">
      <alignment horizontal="center" vertical="center"/>
    </xf>
    <xf numFmtId="0" fontId="0" fillId="0" borderId="0" xfId="0" applyAlignment="1" applyProtection="1">
      <alignment vertical="center"/>
    </xf>
    <xf numFmtId="0" fontId="5" fillId="0" borderId="0" xfId="0" applyFont="1" applyBorder="1" applyAlignment="1" applyProtection="1">
      <alignment horizontal="right" vertical="center"/>
    </xf>
    <xf numFmtId="165" fontId="6" fillId="0" borderId="0" xfId="0" applyNumberFormat="1" applyFont="1" applyBorder="1" applyAlignment="1" applyProtection="1">
      <alignment horizontal="right" vertical="center"/>
    </xf>
    <xf numFmtId="165" fontId="5" fillId="0" borderId="0" xfId="0" applyNumberFormat="1" applyFont="1" applyAlignment="1" applyProtection="1">
      <alignment vertical="center"/>
    </xf>
    <xf numFmtId="0" fontId="3" fillId="0" borderId="0" xfId="0" applyFont="1" applyFill="1" applyAlignment="1" applyProtection="1">
      <alignment vertical="center"/>
    </xf>
    <xf numFmtId="0" fontId="8" fillId="0" borderId="0" xfId="0" applyFont="1" applyAlignment="1" applyProtection="1">
      <alignment vertical="center" wrapText="1"/>
    </xf>
    <xf numFmtId="0" fontId="12" fillId="0" borderId="0" xfId="0" applyFont="1" applyAlignment="1" applyProtection="1">
      <alignment horizontal="right" vertical="center"/>
    </xf>
    <xf numFmtId="0" fontId="12" fillId="0" borderId="0" xfId="0" applyFont="1" applyAlignment="1" applyProtection="1">
      <alignment vertical="center"/>
    </xf>
    <xf numFmtId="0" fontId="12" fillId="0" borderId="4" xfId="0" applyFont="1" applyBorder="1" applyAlignment="1" applyProtection="1">
      <alignment horizontal="center" vertical="center"/>
    </xf>
    <xf numFmtId="0" fontId="11" fillId="0" borderId="12" xfId="0" applyFont="1" applyBorder="1" applyAlignment="1" applyProtection="1">
      <alignment vertical="center"/>
    </xf>
    <xf numFmtId="0" fontId="2" fillId="0" borderId="0" xfId="0" applyFont="1" applyAlignment="1" applyProtection="1">
      <alignment vertical="center"/>
    </xf>
    <xf numFmtId="167" fontId="2" fillId="0" borderId="0" xfId="0" applyNumberFormat="1" applyFont="1" applyAlignment="1" applyProtection="1">
      <alignment vertical="center"/>
    </xf>
    <xf numFmtId="0" fontId="9" fillId="0" borderId="0" xfId="0" applyFont="1" applyAlignment="1" applyProtection="1">
      <alignment vertical="center"/>
    </xf>
    <xf numFmtId="0" fontId="13" fillId="0" borderId="5" xfId="0" applyFont="1" applyBorder="1" applyAlignment="1" applyProtection="1">
      <alignment vertical="center"/>
    </xf>
    <xf numFmtId="0" fontId="15" fillId="0" borderId="5" xfId="0" applyFont="1" applyBorder="1" applyAlignment="1" applyProtection="1">
      <alignment vertical="center"/>
    </xf>
    <xf numFmtId="0" fontId="7" fillId="0" borderId="8" xfId="0" applyFont="1" applyBorder="1" applyAlignment="1" applyProtection="1">
      <alignment horizontal="left" vertical="center"/>
    </xf>
    <xf numFmtId="0" fontId="10" fillId="3" borderId="4" xfId="0" applyFont="1" applyFill="1" applyBorder="1" applyAlignment="1" applyProtection="1">
      <alignment horizontal="center" vertical="center"/>
    </xf>
    <xf numFmtId="0" fontId="27" fillId="0" borderId="0" xfId="0" applyFont="1" applyAlignment="1" applyProtection="1">
      <alignment horizontal="center" vertical="center"/>
    </xf>
    <xf numFmtId="0" fontId="11" fillId="0" borderId="0" xfId="0" applyFont="1" applyAlignment="1" applyProtection="1">
      <alignment vertical="center"/>
    </xf>
    <xf numFmtId="1" fontId="10" fillId="0" borderId="4" xfId="0" applyNumberFormat="1" applyFont="1" applyFill="1" applyBorder="1" applyAlignment="1" applyProtection="1">
      <alignment horizontal="center" vertical="center"/>
    </xf>
    <xf numFmtId="1" fontId="13" fillId="0" borderId="0" xfId="0" applyNumberFormat="1" applyFont="1" applyFill="1" applyBorder="1" applyAlignment="1" applyProtection="1">
      <alignment vertical="center"/>
    </xf>
    <xf numFmtId="0" fontId="13" fillId="0" borderId="0" xfId="0" applyFont="1" applyAlignment="1" applyProtection="1">
      <alignment vertical="center"/>
    </xf>
    <xf numFmtId="14" fontId="9" fillId="0" borderId="0" xfId="0" applyNumberFormat="1" applyFont="1" applyFill="1" applyBorder="1" applyAlignment="1" applyProtection="1">
      <alignment horizontal="center" vertical="center"/>
    </xf>
    <xf numFmtId="0" fontId="9" fillId="0" borderId="0" xfId="0" applyFont="1" applyFill="1" applyBorder="1" applyAlignment="1" applyProtection="1">
      <alignment vertical="center" wrapText="1"/>
    </xf>
    <xf numFmtId="167" fontId="9" fillId="0" borderId="0" xfId="0" applyNumberFormat="1" applyFont="1" applyFill="1" applyBorder="1" applyAlignment="1" applyProtection="1">
      <alignment horizontal="right" vertical="center" wrapText="1"/>
    </xf>
    <xf numFmtId="167" fontId="9" fillId="0" borderId="0" xfId="0" applyNumberFormat="1" applyFont="1" applyFill="1" applyBorder="1" applyAlignment="1" applyProtection="1">
      <alignment vertical="center" wrapText="1"/>
    </xf>
    <xf numFmtId="0" fontId="13" fillId="0" borderId="0" xfId="0" applyFont="1" applyFill="1" applyBorder="1" applyAlignment="1" applyProtection="1">
      <alignment horizontal="right" vertical="center"/>
    </xf>
    <xf numFmtId="0" fontId="13" fillId="0" borderId="0" xfId="0" applyFont="1" applyBorder="1" applyAlignment="1" applyProtection="1">
      <alignment vertical="center"/>
    </xf>
    <xf numFmtId="0" fontId="2" fillId="0" borderId="0" xfId="0" applyFont="1" applyFill="1" applyBorder="1" applyAlignment="1" applyProtection="1">
      <alignment vertical="center"/>
    </xf>
    <xf numFmtId="0" fontId="16" fillId="0" borderId="0" xfId="0" applyFont="1" applyAlignment="1" applyProtection="1">
      <alignment vertical="center"/>
    </xf>
    <xf numFmtId="0" fontId="12" fillId="2" borderId="4"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9" fillId="0" borderId="0"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xf>
    <xf numFmtId="0" fontId="1" fillId="0" borderId="1" xfId="0" applyFont="1" applyBorder="1" applyAlignment="1" applyProtection="1">
      <alignment horizontal="left" vertical="center" wrapText="1"/>
    </xf>
    <xf numFmtId="0" fontId="18" fillId="0" borderId="0" xfId="0" applyFont="1" applyFill="1" applyBorder="1" applyAlignment="1" applyProtection="1">
      <alignment vertical="center" wrapText="1"/>
    </xf>
    <xf numFmtId="0" fontId="34" fillId="0" borderId="0" xfId="0" applyFont="1" applyFill="1" applyBorder="1" applyAlignment="1" applyProtection="1">
      <alignment vertical="center" wrapText="1"/>
      <protection locked="0"/>
    </xf>
    <xf numFmtId="0" fontId="33" fillId="0" borderId="0" xfId="0" applyFont="1" applyFill="1" applyBorder="1" applyAlignment="1" applyProtection="1">
      <alignment vertical="center" wrapText="1"/>
      <protection locked="0"/>
    </xf>
    <xf numFmtId="0" fontId="17" fillId="0" borderId="0" xfId="0" applyFont="1" applyAlignment="1" applyProtection="1">
      <alignment vertical="center"/>
    </xf>
    <xf numFmtId="0" fontId="36" fillId="0" borderId="0" xfId="0" applyFont="1" applyAlignment="1" applyProtection="1">
      <alignment vertical="center"/>
    </xf>
    <xf numFmtId="0" fontId="9" fillId="0" borderId="8"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9" fillId="0" borderId="4" xfId="0" applyFont="1" applyBorder="1" applyAlignment="1" applyProtection="1">
      <alignment vertical="center" wrapText="1"/>
    </xf>
    <xf numFmtId="10" fontId="12" fillId="2" borderId="4" xfId="0" applyNumberFormat="1" applyFont="1" applyFill="1" applyBorder="1" applyAlignment="1" applyProtection="1">
      <alignment horizontal="center" vertical="center"/>
      <protection locked="0"/>
    </xf>
    <xf numFmtId="3" fontId="12" fillId="2" borderId="4" xfId="0" applyNumberFormat="1" applyFont="1" applyFill="1" applyBorder="1" applyAlignment="1" applyProtection="1">
      <alignment horizontal="center" vertical="center"/>
      <protection locked="0"/>
    </xf>
    <xf numFmtId="0" fontId="11" fillId="2" borderId="4" xfId="0" applyFont="1" applyFill="1" applyBorder="1" applyAlignment="1" applyProtection="1">
      <alignment horizontal="left" vertical="center"/>
      <protection locked="0"/>
    </xf>
    <xf numFmtId="167" fontId="12" fillId="2" borderId="4" xfId="0" applyNumberFormat="1" applyFont="1" applyFill="1" applyBorder="1" applyAlignment="1" applyProtection="1">
      <alignment vertical="center"/>
      <protection locked="0"/>
    </xf>
    <xf numFmtId="0" fontId="37" fillId="0" borderId="0" xfId="0" applyFont="1" applyFill="1" applyBorder="1" applyAlignment="1" applyProtection="1">
      <alignment vertical="center" wrapText="1"/>
    </xf>
    <xf numFmtId="167" fontId="12" fillId="0" borderId="8" xfId="0" applyNumberFormat="1" applyFont="1" applyFill="1" applyBorder="1" applyAlignment="1" applyProtection="1">
      <alignment vertical="center" wrapText="1"/>
      <protection locked="0"/>
    </xf>
    <xf numFmtId="167" fontId="12" fillId="0" borderId="8" xfId="0" applyNumberFormat="1" applyFont="1" applyFill="1" applyBorder="1" applyAlignment="1" applyProtection="1">
      <alignment vertical="center" wrapText="1"/>
    </xf>
    <xf numFmtId="0" fontId="2" fillId="0" borderId="0" xfId="0" applyFont="1" applyAlignment="1" applyProtection="1">
      <alignment vertical="center" wrapText="1"/>
    </xf>
    <xf numFmtId="0" fontId="12" fillId="0" borderId="4" xfId="0" applyFont="1" applyBorder="1" applyAlignment="1" applyProtection="1">
      <alignment horizontal="center" vertical="center" wrapText="1"/>
    </xf>
    <xf numFmtId="0" fontId="12" fillId="0" borderId="0" xfId="0" applyFont="1" applyFill="1" applyBorder="1" applyAlignment="1" applyProtection="1">
      <alignment vertical="center" wrapText="1"/>
    </xf>
    <xf numFmtId="167" fontId="12" fillId="0" borderId="0" xfId="0" applyNumberFormat="1" applyFont="1" applyFill="1" applyBorder="1" applyAlignment="1" applyProtection="1">
      <alignment vertical="center" wrapText="1"/>
      <protection locked="0"/>
    </xf>
    <xf numFmtId="0" fontId="9" fillId="0" borderId="0" xfId="0" applyFont="1" applyAlignment="1" applyProtection="1">
      <alignment horizontal="left" vertical="center"/>
    </xf>
    <xf numFmtId="0" fontId="9" fillId="0" borderId="1" xfId="0" applyFont="1" applyBorder="1" applyAlignment="1" applyProtection="1">
      <alignment horizontal="left" vertical="center"/>
    </xf>
    <xf numFmtId="167" fontId="9" fillId="0" borderId="4" xfId="0" applyNumberFormat="1" applyFont="1" applyBorder="1" applyAlignment="1" applyProtection="1">
      <alignment horizontal="right" vertical="center" wrapText="1"/>
    </xf>
    <xf numFmtId="0" fontId="2"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167" fontId="9" fillId="0" borderId="0" xfId="0" applyNumberFormat="1" applyFont="1" applyFill="1" applyBorder="1" applyAlignment="1" applyProtection="1">
      <alignment horizontal="right" vertical="center" wrapText="1"/>
      <protection locked="0"/>
    </xf>
    <xf numFmtId="0" fontId="1" fillId="0" borderId="0" xfId="0" applyFont="1" applyAlignment="1" applyProtection="1">
      <alignment vertical="center"/>
    </xf>
    <xf numFmtId="0" fontId="1" fillId="0" borderId="0" xfId="0" applyFont="1" applyFill="1" applyBorder="1" applyAlignment="1" applyProtection="1">
      <alignment vertical="center"/>
    </xf>
    <xf numFmtId="0" fontId="13" fillId="0" borderId="0" xfId="0" applyFont="1" applyFill="1" applyBorder="1" applyAlignment="1" applyProtection="1">
      <alignment vertical="center"/>
    </xf>
    <xf numFmtId="1" fontId="10" fillId="2" borderId="4"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vertical="center"/>
    </xf>
    <xf numFmtId="167" fontId="9" fillId="0" borderId="0" xfId="0" applyNumberFormat="1" applyFont="1" applyFill="1" applyBorder="1" applyAlignment="1" applyProtection="1">
      <alignment vertical="center"/>
    </xf>
    <xf numFmtId="10" fontId="10" fillId="0" borderId="4" xfId="0" applyNumberFormat="1" applyFont="1" applyBorder="1" applyAlignment="1" applyProtection="1">
      <alignment horizontal="center" vertical="center"/>
    </xf>
    <xf numFmtId="0" fontId="2"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vertical="center"/>
    </xf>
    <xf numFmtId="0" fontId="10" fillId="0" borderId="0" xfId="0" applyFont="1" applyBorder="1" applyAlignment="1" applyProtection="1">
      <alignment vertical="center"/>
    </xf>
    <xf numFmtId="1" fontId="10" fillId="0" borderId="0" xfId="0"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167" fontId="9" fillId="0" borderId="0" xfId="0" applyNumberFormat="1" applyFont="1" applyFill="1" applyBorder="1" applyAlignment="1" applyProtection="1">
      <alignment horizontal="left" vertical="center"/>
    </xf>
    <xf numFmtId="0" fontId="16" fillId="0" borderId="0" xfId="0" applyFont="1" applyFill="1" applyBorder="1" applyAlignment="1" applyProtection="1">
      <alignment vertical="center"/>
    </xf>
    <xf numFmtId="0" fontId="9" fillId="0" borderId="0" xfId="0" applyFont="1" applyBorder="1" applyAlignment="1" applyProtection="1">
      <alignment vertical="center"/>
    </xf>
    <xf numFmtId="0" fontId="9" fillId="0" borderId="0" xfId="0" applyFont="1" applyAlignment="1" applyProtection="1">
      <alignment horizontal="center" vertical="center"/>
    </xf>
    <xf numFmtId="0" fontId="17" fillId="0" borderId="0" xfId="0" applyFont="1" applyBorder="1" applyAlignment="1" applyProtection="1">
      <alignment vertical="center"/>
    </xf>
    <xf numFmtId="0" fontId="44" fillId="0" borderId="0" xfId="0" applyFont="1" applyAlignment="1" applyProtection="1">
      <alignment vertical="center"/>
    </xf>
    <xf numFmtId="0" fontId="2" fillId="0" borderId="0" xfId="0" applyFont="1" applyBorder="1" applyAlignment="1" applyProtection="1">
      <alignment vertical="center"/>
    </xf>
    <xf numFmtId="0" fontId="9" fillId="0" borderId="0" xfId="0" applyFont="1" applyBorder="1" applyAlignment="1" applyProtection="1">
      <alignment horizontal="right" vertical="center"/>
    </xf>
    <xf numFmtId="10" fontId="9" fillId="0" borderId="0" xfId="0" applyNumberFormat="1" applyFont="1" applyFill="1" applyBorder="1" applyAlignment="1" applyProtection="1">
      <alignment horizontal="center" vertical="center"/>
    </xf>
    <xf numFmtId="10" fontId="9" fillId="2" borderId="4" xfId="0" applyNumberFormat="1" applyFont="1" applyFill="1" applyBorder="1" applyAlignment="1" applyProtection="1">
      <alignment horizontal="center" vertical="center"/>
      <protection locked="0"/>
    </xf>
    <xf numFmtId="0" fontId="9" fillId="0" borderId="0" xfId="0" applyFont="1" applyAlignment="1" applyProtection="1">
      <alignment horizontal="right" vertical="center"/>
    </xf>
    <xf numFmtId="0" fontId="18" fillId="5" borderId="0" xfId="0" applyFont="1" applyFill="1" applyAlignment="1" applyProtection="1">
      <alignment vertical="center"/>
    </xf>
    <xf numFmtId="0" fontId="18" fillId="0" borderId="0" xfId="0" applyFont="1" applyFill="1" applyAlignment="1" applyProtection="1">
      <alignment vertical="center"/>
    </xf>
    <xf numFmtId="166" fontId="10" fillId="0" borderId="0" xfId="0" applyNumberFormat="1" applyFont="1" applyFill="1" applyBorder="1" applyAlignment="1" applyProtection="1">
      <alignment vertical="center"/>
      <protection locked="0"/>
    </xf>
    <xf numFmtId="0" fontId="13" fillId="0" borderId="8" xfId="0" applyFont="1" applyBorder="1" applyAlignment="1" applyProtection="1">
      <alignment vertical="center"/>
    </xf>
    <xf numFmtId="0" fontId="10" fillId="0" borderId="0" xfId="0" applyFont="1" applyFill="1" applyBorder="1" applyAlignment="1" applyProtection="1">
      <alignment horizontal="center" vertical="center"/>
      <protection locked="0"/>
    </xf>
    <xf numFmtId="0" fontId="14" fillId="0" borderId="0" xfId="0" applyFont="1" applyAlignment="1" applyProtection="1">
      <alignment vertical="center"/>
    </xf>
    <xf numFmtId="10" fontId="2" fillId="0" borderId="0" xfId="1" applyNumberFormat="1" applyFont="1" applyAlignment="1" applyProtection="1">
      <alignment vertical="center"/>
    </xf>
    <xf numFmtId="0" fontId="10" fillId="0" borderId="4" xfId="0" applyFont="1" applyFill="1" applyBorder="1" applyAlignment="1" applyProtection="1">
      <alignment vertical="center" wrapText="1"/>
    </xf>
    <xf numFmtId="168" fontId="9" fillId="0" borderId="0" xfId="0" applyNumberFormat="1" applyFont="1" applyFill="1" applyBorder="1" applyAlignment="1" applyProtection="1">
      <alignment vertical="center"/>
      <protection locked="0"/>
    </xf>
    <xf numFmtId="9" fontId="10" fillId="0" borderId="0" xfId="0" applyNumberFormat="1" applyFont="1" applyFill="1" applyBorder="1" applyAlignment="1" applyProtection="1">
      <alignment horizontal="center" vertical="center"/>
    </xf>
    <xf numFmtId="9" fontId="10" fillId="2" borderId="4" xfId="0" applyNumberFormat="1" applyFont="1" applyFill="1" applyBorder="1" applyAlignment="1" applyProtection="1">
      <alignment horizontal="center" vertical="center"/>
      <protection locked="0"/>
    </xf>
    <xf numFmtId="167" fontId="9" fillId="0" borderId="4" xfId="0" applyNumberFormat="1" applyFont="1" applyFill="1" applyBorder="1" applyAlignment="1" applyProtection="1">
      <alignment horizontal="right" vertical="center"/>
    </xf>
    <xf numFmtId="167" fontId="11" fillId="0" borderId="15" xfId="0" applyNumberFormat="1" applyFont="1" applyBorder="1" applyAlignment="1" applyProtection="1">
      <alignment horizontal="center" vertical="center"/>
    </xf>
    <xf numFmtId="10" fontId="11" fillId="0" borderId="16" xfId="0" applyNumberFormat="1" applyFont="1" applyBorder="1" applyAlignment="1" applyProtection="1">
      <alignment horizontal="center" vertical="center"/>
    </xf>
    <xf numFmtId="0" fontId="11" fillId="0" borderId="16" xfId="0" applyFont="1" applyBorder="1" applyAlignment="1" applyProtection="1">
      <alignment horizontal="center" vertical="center"/>
    </xf>
    <xf numFmtId="0" fontId="2" fillId="0" borderId="0" xfId="0" applyFont="1" applyAlignment="1" applyProtection="1">
      <alignment horizontal="right" vertical="center"/>
    </xf>
    <xf numFmtId="0" fontId="13" fillId="0" borderId="0" xfId="0" applyFont="1" applyBorder="1" applyAlignment="1" applyProtection="1">
      <alignment horizontal="left" vertical="center"/>
    </xf>
    <xf numFmtId="167" fontId="11" fillId="0" borderId="4" xfId="0" applyNumberFormat="1" applyFont="1" applyBorder="1" applyAlignment="1" applyProtection="1">
      <alignment horizontal="center" vertical="center"/>
    </xf>
    <xf numFmtId="10" fontId="11" fillId="0" borderId="17" xfId="0" applyNumberFormat="1" applyFont="1" applyBorder="1" applyAlignment="1" applyProtection="1">
      <alignment horizontal="center" vertical="center"/>
    </xf>
    <xf numFmtId="3" fontId="11" fillId="0" borderId="4" xfId="0" applyNumberFormat="1" applyFont="1" applyBorder="1" applyAlignment="1" applyProtection="1">
      <alignment horizontal="center" vertical="center"/>
    </xf>
    <xf numFmtId="1" fontId="11" fillId="0" borderId="17" xfId="0" applyNumberFormat="1" applyFont="1" applyBorder="1" applyAlignment="1" applyProtection="1">
      <alignment horizontal="center" vertical="center"/>
    </xf>
    <xf numFmtId="0" fontId="26" fillId="0" borderId="0" xfId="0" applyFont="1" applyAlignment="1" applyProtection="1">
      <alignment vertical="center"/>
    </xf>
    <xf numFmtId="0" fontId="11" fillId="0" borderId="4" xfId="0" applyFont="1" applyBorder="1" applyAlignment="1" applyProtection="1">
      <alignment horizontal="center" vertical="center"/>
    </xf>
    <xf numFmtId="0" fontId="11" fillId="0" borderId="17" xfId="0" applyFont="1" applyBorder="1" applyAlignment="1" applyProtection="1">
      <alignment horizontal="center" vertical="center"/>
    </xf>
    <xf numFmtId="9" fontId="10" fillId="0" borderId="4" xfId="0" applyNumberFormat="1" applyFont="1" applyFill="1" applyBorder="1" applyAlignment="1" applyProtection="1">
      <alignment horizontal="center" vertical="center"/>
    </xf>
    <xf numFmtId="9" fontId="11" fillId="0" borderId="4" xfId="0" applyNumberFormat="1" applyFont="1" applyBorder="1" applyAlignment="1" applyProtection="1">
      <alignment horizontal="center" vertical="center"/>
    </xf>
    <xf numFmtId="0" fontId="11" fillId="0" borderId="0" xfId="0" applyFont="1" applyFill="1" applyBorder="1" applyAlignment="1" applyProtection="1">
      <alignment vertical="center"/>
    </xf>
    <xf numFmtId="167" fontId="10" fillId="6" borderId="4" xfId="0" applyNumberFormat="1" applyFont="1" applyFill="1" applyBorder="1" applyAlignment="1" applyProtection="1">
      <alignment horizontal="right" vertical="center" wrapText="1"/>
    </xf>
    <xf numFmtId="1" fontId="11" fillId="0" borderId="4" xfId="0" applyNumberFormat="1" applyFont="1" applyBorder="1" applyAlignment="1" applyProtection="1">
      <alignment horizontal="center" vertical="center"/>
    </xf>
    <xf numFmtId="0" fontId="11" fillId="0" borderId="0" xfId="0" applyFont="1" applyFill="1" applyBorder="1" applyAlignment="1" applyProtection="1">
      <alignment vertical="center" wrapText="1"/>
      <protection locked="0"/>
    </xf>
    <xf numFmtId="3" fontId="11" fillId="0" borderId="18" xfId="0" applyNumberFormat="1" applyFont="1" applyBorder="1" applyAlignment="1" applyProtection="1">
      <alignment horizontal="center" vertical="center"/>
    </xf>
    <xf numFmtId="1" fontId="11" fillId="0" borderId="19" xfId="0" applyNumberFormat="1" applyFont="1" applyBorder="1" applyAlignment="1" applyProtection="1">
      <alignment horizontal="center" vertical="center"/>
    </xf>
    <xf numFmtId="9" fontId="11" fillId="0" borderId="18" xfId="0" applyNumberFormat="1" applyFont="1" applyBorder="1" applyAlignment="1" applyProtection="1">
      <alignment horizontal="center" vertical="center"/>
    </xf>
    <xf numFmtId="0" fontId="38" fillId="2" borderId="4" xfId="0" applyFont="1" applyFill="1" applyBorder="1" applyAlignment="1" applyProtection="1">
      <alignment vertical="center" wrapText="1"/>
      <protection locked="0"/>
    </xf>
    <xf numFmtId="0" fontId="10" fillId="0" borderId="4" xfId="0" applyFont="1" applyBorder="1" applyAlignment="1" applyProtection="1">
      <alignment horizontal="right" vertical="center" wrapText="1"/>
    </xf>
    <xf numFmtId="10" fontId="9" fillId="2" borderId="4" xfId="0" applyNumberFormat="1" applyFont="1" applyFill="1" applyBorder="1" applyAlignment="1" applyProtection="1">
      <alignment horizontal="center" vertical="center"/>
    </xf>
    <xf numFmtId="9" fontId="10" fillId="2" borderId="4" xfId="0" applyNumberFormat="1" applyFont="1" applyFill="1" applyBorder="1" applyAlignment="1" applyProtection="1">
      <alignment horizontal="center" vertical="center"/>
    </xf>
    <xf numFmtId="0" fontId="12" fillId="8" borderId="4" xfId="0" applyFont="1" applyFill="1" applyBorder="1" applyAlignment="1" applyProtection="1">
      <alignment horizontal="center" vertical="center"/>
    </xf>
    <xf numFmtId="0" fontId="10" fillId="8" borderId="4"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wrapText="1"/>
    </xf>
    <xf numFmtId="0" fontId="10" fillId="0" borderId="10" xfId="0" applyFont="1" applyBorder="1" applyAlignment="1" applyProtection="1">
      <alignment horizontal="left" vertical="center" wrapText="1"/>
    </xf>
    <xf numFmtId="0" fontId="11" fillId="0" borderId="4"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167" fontId="9" fillId="0" borderId="4" xfId="0" applyNumberFormat="1" applyFont="1" applyBorder="1" applyAlignment="1" applyProtection="1">
      <alignment horizontal="right" vertical="center" wrapText="1"/>
    </xf>
    <xf numFmtId="0" fontId="10" fillId="0" borderId="4" xfId="0" applyFont="1" applyFill="1" applyBorder="1" applyAlignment="1" applyProtection="1">
      <alignment horizontal="center" vertical="center" wrapText="1"/>
    </xf>
    <xf numFmtId="0" fontId="37" fillId="0" borderId="2" xfId="0" applyFont="1" applyBorder="1" applyAlignment="1" applyProtection="1">
      <alignment horizontal="center" vertical="center" wrapText="1"/>
    </xf>
    <xf numFmtId="0" fontId="37" fillId="0" borderId="13" xfId="0" applyFont="1" applyBorder="1" applyAlignment="1" applyProtection="1">
      <alignment horizontal="center" vertical="center" wrapText="1"/>
    </xf>
    <xf numFmtId="0" fontId="37" fillId="0" borderId="3" xfId="0" applyFont="1" applyBorder="1" applyAlignment="1" applyProtection="1">
      <alignment horizontal="center" vertical="center" wrapText="1"/>
    </xf>
    <xf numFmtId="0" fontId="9" fillId="0" borderId="4" xfId="0" applyFont="1" applyFill="1" applyBorder="1" applyAlignment="1" applyProtection="1">
      <alignment horizontal="left" vertical="center" wrapText="1"/>
    </xf>
    <xf numFmtId="0" fontId="10" fillId="0" borderId="4" xfId="0" applyFont="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9" fillId="2" borderId="6"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167" fontId="9" fillId="2" borderId="2" xfId="0" applyNumberFormat="1" applyFont="1" applyFill="1" applyBorder="1" applyAlignment="1" applyProtection="1">
      <alignment horizontal="right" vertical="center" wrapText="1"/>
      <protection locked="0"/>
    </xf>
    <xf numFmtId="167" fontId="9" fillId="2" borderId="13" xfId="0" applyNumberFormat="1" applyFont="1" applyFill="1" applyBorder="1" applyAlignment="1" applyProtection="1">
      <alignment horizontal="right" vertical="center" wrapText="1"/>
      <protection locked="0"/>
    </xf>
    <xf numFmtId="167" fontId="9" fillId="2" borderId="3" xfId="0" applyNumberFormat="1" applyFont="1" applyFill="1" applyBorder="1" applyAlignment="1" applyProtection="1">
      <alignment horizontal="right" vertical="center" wrapText="1"/>
      <protection locked="0"/>
    </xf>
    <xf numFmtId="0" fontId="9" fillId="0" borderId="5"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xf>
    <xf numFmtId="167" fontId="9" fillId="2" borderId="4" xfId="0" applyNumberFormat="1" applyFont="1" applyFill="1" applyBorder="1" applyAlignment="1" applyProtection="1">
      <alignment horizontal="right" vertical="center" wrapText="1"/>
      <protection locked="0"/>
    </xf>
    <xf numFmtId="0" fontId="9" fillId="0" borderId="10" xfId="0" applyFont="1" applyBorder="1" applyAlignment="1" applyProtection="1">
      <alignment horizontal="center" vertical="center"/>
    </xf>
    <xf numFmtId="167" fontId="38" fillId="2" borderId="2" xfId="0" applyNumberFormat="1" applyFont="1" applyFill="1" applyBorder="1" applyAlignment="1" applyProtection="1">
      <alignment horizontal="right" vertical="center" wrapText="1"/>
      <protection locked="0"/>
    </xf>
    <xf numFmtId="167" fontId="38" fillId="2" borderId="13" xfId="0" applyNumberFormat="1" applyFont="1" applyFill="1" applyBorder="1" applyAlignment="1" applyProtection="1">
      <alignment horizontal="right" vertical="center" wrapText="1"/>
      <protection locked="0"/>
    </xf>
    <xf numFmtId="167" fontId="38" fillId="2" borderId="3" xfId="0" applyNumberFormat="1" applyFont="1" applyFill="1" applyBorder="1" applyAlignment="1" applyProtection="1">
      <alignment horizontal="right" vertical="center" wrapText="1"/>
      <protection locked="0"/>
    </xf>
    <xf numFmtId="0" fontId="2" fillId="0" borderId="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7" fillId="0" borderId="0" xfId="0" applyFont="1" applyAlignment="1" applyProtection="1">
      <alignment horizontal="left" vertical="center"/>
    </xf>
    <xf numFmtId="0" fontId="17" fillId="0" borderId="10" xfId="0" applyFont="1" applyBorder="1" applyAlignment="1" applyProtection="1">
      <alignment horizontal="left" vertical="center"/>
    </xf>
    <xf numFmtId="0" fontId="11" fillId="0" borderId="4" xfId="0" applyFont="1" applyFill="1" applyBorder="1" applyAlignment="1" applyProtection="1">
      <alignment horizontal="left" vertical="center"/>
    </xf>
    <xf numFmtId="0" fontId="11" fillId="2" borderId="4"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0" fontId="9" fillId="2" borderId="4" xfId="0" applyFont="1" applyFill="1" applyBorder="1" applyAlignment="1" applyProtection="1">
      <alignment vertical="center" wrapText="1"/>
      <protection locked="0"/>
    </xf>
    <xf numFmtId="0" fontId="44" fillId="0" borderId="0" xfId="0" applyFont="1" applyBorder="1" applyAlignment="1" applyProtection="1">
      <alignment horizontal="center" vertical="center"/>
    </xf>
    <xf numFmtId="167" fontId="38" fillId="2" borderId="4" xfId="0" applyNumberFormat="1" applyFont="1" applyFill="1" applyBorder="1" applyAlignment="1" applyProtection="1">
      <alignment horizontal="right" vertical="center" wrapText="1"/>
      <protection locked="0"/>
    </xf>
    <xf numFmtId="0" fontId="43" fillId="7" borderId="0" xfId="0" applyFont="1" applyFill="1" applyAlignment="1" applyProtection="1">
      <alignment horizontal="center" vertical="center" wrapText="1"/>
    </xf>
    <xf numFmtId="0" fontId="42" fillId="7" borderId="0" xfId="0" applyFont="1" applyFill="1" applyAlignment="1" applyProtection="1">
      <alignment horizontal="center" vertical="center" wrapText="1"/>
    </xf>
    <xf numFmtId="0" fontId="37" fillId="0" borderId="4" xfId="0" applyFont="1" applyBorder="1" applyAlignment="1" applyProtection="1">
      <alignment horizontal="center" vertical="center" wrapText="1"/>
    </xf>
    <xf numFmtId="0" fontId="18" fillId="0" borderId="24" xfId="0" applyFont="1" applyFill="1" applyBorder="1" applyAlignment="1" applyProtection="1">
      <alignment horizontal="center" vertical="center"/>
    </xf>
    <xf numFmtId="167" fontId="9" fillId="2" borderId="2" xfId="0" applyNumberFormat="1" applyFont="1" applyFill="1" applyBorder="1" applyAlignment="1" applyProtection="1">
      <alignment horizontal="center" vertical="center"/>
      <protection locked="0"/>
    </xf>
    <xf numFmtId="167" fontId="9" fillId="2" borderId="13" xfId="0" applyNumberFormat="1" applyFont="1" applyFill="1" applyBorder="1" applyAlignment="1" applyProtection="1">
      <alignment horizontal="center" vertical="center"/>
      <protection locked="0"/>
    </xf>
    <xf numFmtId="167" fontId="9" fillId="2" borderId="3" xfId="0" applyNumberFormat="1" applyFont="1" applyFill="1" applyBorder="1" applyAlignment="1" applyProtection="1">
      <alignment horizontal="center" vertical="center"/>
      <protection locked="0"/>
    </xf>
    <xf numFmtId="14" fontId="9" fillId="0" borderId="2" xfId="0" applyNumberFormat="1" applyFont="1" applyBorder="1" applyAlignment="1" applyProtection="1">
      <alignment horizontal="center" vertical="center"/>
    </xf>
    <xf numFmtId="14" fontId="9" fillId="0" borderId="13" xfId="0" applyNumberFormat="1" applyFont="1" applyBorder="1" applyAlignment="1" applyProtection="1">
      <alignment horizontal="center" vertical="center"/>
    </xf>
    <xf numFmtId="14" fontId="9" fillId="0" borderId="3" xfId="0" applyNumberFormat="1" applyFont="1" applyBorder="1" applyAlignment="1" applyProtection="1">
      <alignment horizontal="center" vertical="center"/>
    </xf>
    <xf numFmtId="0" fontId="18" fillId="5" borderId="0" xfId="0" applyFont="1" applyFill="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20"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18" xfId="0" applyFont="1" applyBorder="1" applyAlignment="1" applyProtection="1">
      <alignment horizontal="left" vertical="center"/>
    </xf>
    <xf numFmtId="0" fontId="11" fillId="0" borderId="14" xfId="0" applyFont="1" applyBorder="1" applyAlignment="1" applyProtection="1">
      <alignment horizontal="left" vertical="center"/>
    </xf>
    <xf numFmtId="0" fontId="11" fillId="0" borderId="15" xfId="0" applyFont="1" applyBorder="1" applyAlignment="1" applyProtection="1">
      <alignment horizontal="left" vertical="center"/>
    </xf>
    <xf numFmtId="0" fontId="9" fillId="2" borderId="4" xfId="0" applyFont="1" applyFill="1" applyBorder="1" applyAlignment="1" applyProtection="1">
      <alignment horizontal="left" vertical="center" wrapText="1"/>
      <protection locked="0"/>
    </xf>
    <xf numFmtId="0" fontId="9" fillId="0" borderId="0" xfId="0" quotePrefix="1" applyFont="1" applyAlignment="1" applyProtection="1">
      <alignment horizontal="left" vertical="center"/>
    </xf>
    <xf numFmtId="0" fontId="9" fillId="0" borderId="0" xfId="0" applyFont="1" applyAlignment="1" applyProtection="1">
      <alignment horizontal="left" vertical="center"/>
    </xf>
    <xf numFmtId="0" fontId="9" fillId="0" borderId="1" xfId="0" applyFont="1" applyBorder="1" applyAlignment="1" applyProtection="1">
      <alignment horizontal="left" vertical="center"/>
    </xf>
    <xf numFmtId="0" fontId="9" fillId="0" borderId="0" xfId="0" quotePrefix="1" applyFont="1" applyBorder="1" applyAlignment="1" applyProtection="1">
      <alignment horizontal="left" vertical="center"/>
    </xf>
    <xf numFmtId="0" fontId="9" fillId="0" borderId="0" xfId="0" applyFont="1" applyBorder="1" applyAlignment="1" applyProtection="1">
      <alignment horizontal="left" vertical="center"/>
    </xf>
    <xf numFmtId="0" fontId="17" fillId="0" borderId="0" xfId="0" applyFont="1" applyBorder="1" applyAlignment="1" applyProtection="1">
      <alignment horizontal="left" vertical="center"/>
    </xf>
    <xf numFmtId="168" fontId="9" fillId="0" borderId="0" xfId="0" applyNumberFormat="1" applyFont="1" applyFill="1" applyBorder="1" applyAlignment="1" applyProtection="1">
      <alignment horizontal="center" vertical="center"/>
      <protection locked="0"/>
    </xf>
    <xf numFmtId="168" fontId="9" fillId="2" borderId="4" xfId="0" applyNumberFormat="1" applyFont="1" applyFill="1" applyBorder="1" applyAlignment="1" applyProtection="1">
      <alignment horizontal="center" vertical="center"/>
      <protection locked="0"/>
    </xf>
    <xf numFmtId="0" fontId="16" fillId="0" borderId="10" xfId="0" applyFont="1" applyBorder="1" applyAlignment="1" applyProtection="1">
      <alignment horizontal="left" vertical="center"/>
    </xf>
    <xf numFmtId="167" fontId="38" fillId="2" borderId="4"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10" fillId="0" borderId="1" xfId="0" applyFont="1" applyBorder="1" applyAlignment="1" applyProtection="1">
      <alignment horizontal="left" vertical="center"/>
    </xf>
    <xf numFmtId="1" fontId="38" fillId="2" borderId="4" xfId="0" applyNumberFormat="1" applyFont="1" applyFill="1" applyBorder="1" applyAlignment="1" applyProtection="1">
      <alignment horizontal="left" vertical="center" wrapText="1"/>
      <protection locked="0"/>
    </xf>
    <xf numFmtId="1" fontId="38" fillId="2" borderId="2" xfId="0" applyNumberFormat="1" applyFont="1" applyFill="1" applyBorder="1" applyAlignment="1" applyProtection="1">
      <alignment horizontal="left" vertical="center" wrapText="1"/>
      <protection locked="0"/>
    </xf>
    <xf numFmtId="167" fontId="38" fillId="2" borderId="2" xfId="0" applyNumberFormat="1" applyFont="1" applyFill="1" applyBorder="1" applyAlignment="1" applyProtection="1">
      <alignment horizontal="right" vertical="center"/>
      <protection locked="0"/>
    </xf>
    <xf numFmtId="167" fontId="38" fillId="2" borderId="13" xfId="0" applyNumberFormat="1" applyFont="1" applyFill="1" applyBorder="1" applyAlignment="1" applyProtection="1">
      <alignment horizontal="right" vertical="center"/>
      <protection locked="0"/>
    </xf>
    <xf numFmtId="167" fontId="38" fillId="2" borderId="3" xfId="0" applyNumberFormat="1" applyFont="1" applyFill="1" applyBorder="1" applyAlignment="1" applyProtection="1">
      <alignment horizontal="right" vertical="center"/>
      <protection locked="0"/>
    </xf>
    <xf numFmtId="167" fontId="9" fillId="0" borderId="0" xfId="0" applyNumberFormat="1" applyFont="1" applyFill="1" applyBorder="1" applyAlignment="1" applyProtection="1">
      <alignment horizontal="right" vertical="center" wrapText="1"/>
      <protection locked="0"/>
    </xf>
    <xf numFmtId="0" fontId="1" fillId="0" borderId="4"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xf>
    <xf numFmtId="167" fontId="2" fillId="0" borderId="4" xfId="0" applyNumberFormat="1"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xf>
    <xf numFmtId="0" fontId="44" fillId="0" borderId="5" xfId="0" applyFont="1" applyBorder="1" applyAlignment="1" applyProtection="1">
      <alignment horizontal="center" vertical="center"/>
    </xf>
    <xf numFmtId="0" fontId="7" fillId="0" borderId="4" xfId="0" applyFont="1" applyBorder="1" applyAlignment="1" applyProtection="1">
      <alignment horizontal="center" vertical="center"/>
    </xf>
    <xf numFmtId="167" fontId="9" fillId="2" borderId="4" xfId="0" applyNumberFormat="1" applyFont="1" applyFill="1" applyBorder="1" applyAlignment="1" applyProtection="1">
      <alignment horizontal="center"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167" fontId="9" fillId="0" borderId="2" xfId="0" applyNumberFormat="1" applyFont="1" applyBorder="1" applyAlignment="1" applyProtection="1">
      <alignment horizontal="center" vertical="center"/>
    </xf>
    <xf numFmtId="167" fontId="9" fillId="0" borderId="3" xfId="0" applyNumberFormat="1" applyFont="1" applyBorder="1" applyAlignment="1" applyProtection="1">
      <alignment horizontal="center" vertical="center"/>
    </xf>
    <xf numFmtId="0" fontId="10" fillId="0" borderId="0" xfId="0" applyFont="1" applyFill="1" applyBorder="1" applyAlignment="1" applyProtection="1">
      <alignment horizontal="left" vertical="center" wrapText="1"/>
    </xf>
    <xf numFmtId="0" fontId="10" fillId="0" borderId="10" xfId="0" applyFont="1" applyFill="1" applyBorder="1" applyAlignment="1" applyProtection="1">
      <alignment horizontal="left" vertical="center" wrapText="1"/>
    </xf>
    <xf numFmtId="167" fontId="2" fillId="0" borderId="0" xfId="0" applyNumberFormat="1" applyFont="1" applyFill="1" applyBorder="1" applyAlignment="1" applyProtection="1">
      <alignment horizontal="center" vertical="center"/>
      <protection locked="0"/>
    </xf>
    <xf numFmtId="0" fontId="9" fillId="0" borderId="8" xfId="0" applyFont="1" applyBorder="1" applyAlignment="1" applyProtection="1">
      <alignment horizontal="right" vertical="center"/>
    </xf>
    <xf numFmtId="0" fontId="9" fillId="0" borderId="0" xfId="0" applyFont="1" applyBorder="1" applyAlignment="1" applyProtection="1">
      <alignment horizontal="right" vertical="center"/>
    </xf>
    <xf numFmtId="0" fontId="10" fillId="0" borderId="0" xfId="0" applyFont="1" applyAlignment="1" applyProtection="1">
      <alignment horizontal="center" vertical="center"/>
    </xf>
    <xf numFmtId="167" fontId="10" fillId="2" borderId="4" xfId="0" applyNumberFormat="1"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xf>
    <xf numFmtId="0" fontId="27" fillId="0" borderId="8" xfId="0" applyFont="1" applyBorder="1" applyAlignment="1" applyProtection="1">
      <alignment horizontal="left" vertical="center"/>
    </xf>
    <xf numFmtId="0" fontId="27" fillId="0" borderId="0" xfId="0" applyFont="1" applyAlignment="1" applyProtection="1">
      <alignment horizontal="left" vertical="center"/>
    </xf>
    <xf numFmtId="0" fontId="9" fillId="0" borderId="8" xfId="0" applyFont="1" applyBorder="1" applyAlignment="1" applyProtection="1">
      <alignment horizontal="left" vertical="center"/>
    </xf>
    <xf numFmtId="0" fontId="9" fillId="0" borderId="4" xfId="0" applyFont="1" applyBorder="1" applyAlignment="1" applyProtection="1">
      <alignment horizontal="center" vertical="center"/>
    </xf>
    <xf numFmtId="167" fontId="9" fillId="0" borderId="4" xfId="0" applyNumberFormat="1" applyFont="1" applyBorder="1" applyAlignment="1" applyProtection="1">
      <alignment horizontal="center" vertical="center"/>
    </xf>
    <xf numFmtId="0" fontId="9" fillId="0" borderId="0" xfId="0" applyFont="1" applyAlignment="1" applyProtection="1">
      <alignment horizontal="left" vertical="center" wrapText="1"/>
    </xf>
    <xf numFmtId="10" fontId="9" fillId="2" borderId="4" xfId="0" applyNumberFormat="1" applyFont="1" applyFill="1" applyBorder="1" applyAlignment="1" applyProtection="1">
      <alignment horizontal="center" vertical="center"/>
      <protection locked="0"/>
    </xf>
    <xf numFmtId="167" fontId="49" fillId="2" borderId="4" xfId="0" applyNumberFormat="1" applyFont="1" applyFill="1" applyBorder="1" applyAlignment="1" applyProtection="1">
      <alignment horizontal="right" vertical="center" wrapText="1"/>
      <protection locked="0"/>
    </xf>
    <xf numFmtId="167" fontId="16" fillId="6" borderId="4" xfId="0" applyNumberFormat="1" applyFont="1" applyFill="1" applyBorder="1" applyAlignment="1" applyProtection="1">
      <alignment horizontal="right" vertical="center" wrapText="1"/>
    </xf>
    <xf numFmtId="0" fontId="1" fillId="0" borderId="0" xfId="0" applyFont="1" applyBorder="1" applyAlignment="1" applyProtection="1">
      <alignment horizontal="center" vertical="center"/>
    </xf>
    <xf numFmtId="0" fontId="50" fillId="0" borderId="4" xfId="0" applyFont="1" applyFill="1" applyBorder="1" applyAlignment="1" applyProtection="1">
      <alignment horizontal="center" vertical="center" wrapText="1"/>
    </xf>
    <xf numFmtId="167" fontId="9" fillId="4" borderId="4" xfId="0" applyNumberFormat="1" applyFont="1" applyFill="1" applyBorder="1" applyAlignment="1" applyProtection="1">
      <alignment horizontal="center" vertical="center" wrapText="1"/>
    </xf>
    <xf numFmtId="167" fontId="9" fillId="2" borderId="2" xfId="0" applyNumberFormat="1" applyFont="1" applyFill="1" applyBorder="1" applyAlignment="1" applyProtection="1">
      <alignment horizontal="right" vertical="center"/>
      <protection locked="0"/>
    </xf>
    <xf numFmtId="167" fontId="9" fillId="2" borderId="3" xfId="0" applyNumberFormat="1" applyFont="1" applyFill="1" applyBorder="1" applyAlignment="1" applyProtection="1">
      <alignment horizontal="right" vertical="center"/>
      <protection locked="0"/>
    </xf>
    <xf numFmtId="0" fontId="9" fillId="0" borderId="13" xfId="0" applyFont="1" applyBorder="1" applyAlignment="1" applyProtection="1">
      <alignment horizontal="center" vertical="center"/>
    </xf>
    <xf numFmtId="10" fontId="9" fillId="2" borderId="2" xfId="0" applyNumberFormat="1" applyFont="1" applyFill="1" applyBorder="1" applyAlignment="1" applyProtection="1">
      <alignment horizontal="center" vertical="center"/>
      <protection locked="0"/>
    </xf>
    <xf numFmtId="10" fontId="9" fillId="2" borderId="13" xfId="0" applyNumberFormat="1" applyFont="1" applyFill="1" applyBorder="1" applyAlignment="1" applyProtection="1">
      <alignment horizontal="center" vertical="center"/>
      <protection locked="0"/>
    </xf>
    <xf numFmtId="10" fontId="9" fillId="2" borderId="3"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right" vertical="center"/>
    </xf>
    <xf numFmtId="0" fontId="10" fillId="0" borderId="0" xfId="0" applyFont="1" applyFill="1" applyBorder="1" applyAlignment="1" applyProtection="1">
      <alignment horizontal="left" vertical="center"/>
    </xf>
    <xf numFmtId="0" fontId="9" fillId="0" borderId="0" xfId="0" applyFont="1" applyBorder="1" applyAlignment="1" applyProtection="1">
      <alignment horizontal="left" vertical="center" wrapText="1"/>
    </xf>
    <xf numFmtId="0" fontId="12" fillId="0" borderId="4" xfId="0" applyFont="1" applyBorder="1" applyAlignment="1" applyProtection="1">
      <alignment horizontal="center" vertical="center" wrapText="1"/>
    </xf>
    <xf numFmtId="166" fontId="7" fillId="2" borderId="4" xfId="0" applyNumberFormat="1"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8" xfId="0" applyFont="1" applyFill="1" applyBorder="1" applyAlignment="1" applyProtection="1">
      <alignment horizontal="center" vertical="center" wrapText="1"/>
      <protection locked="0"/>
    </xf>
    <xf numFmtId="0" fontId="38" fillId="2" borderId="0"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wrapText="1"/>
      <protection locked="0"/>
    </xf>
    <xf numFmtId="0" fontId="38" fillId="2" borderId="9" xfId="0" applyFont="1" applyFill="1" applyBorder="1" applyAlignment="1" applyProtection="1">
      <alignment horizontal="center" vertical="center" wrapText="1"/>
      <protection locked="0"/>
    </xf>
    <xf numFmtId="0" fontId="38" fillId="2" borderId="10" xfId="0" applyFont="1" applyFill="1" applyBorder="1" applyAlignment="1" applyProtection="1">
      <alignment horizontal="center" vertical="center" wrapText="1"/>
      <protection locked="0"/>
    </xf>
    <xf numFmtId="0" fontId="38" fillId="2" borderId="11" xfId="0" applyFont="1" applyFill="1" applyBorder="1" applyAlignment="1" applyProtection="1">
      <alignment horizontal="center" vertical="center" wrapText="1"/>
      <protection locked="0"/>
    </xf>
    <xf numFmtId="0" fontId="46" fillId="0" borderId="4"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18" fillId="0" borderId="1" xfId="0" applyFont="1" applyBorder="1" applyAlignment="1" applyProtection="1">
      <alignment horizontal="left" vertical="center" wrapText="1"/>
    </xf>
    <xf numFmtId="0" fontId="34" fillId="2" borderId="4"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center" vertical="center" wrapText="1"/>
      <protection locked="0"/>
    </xf>
    <xf numFmtId="0" fontId="34" fillId="2" borderId="6" xfId="0" applyFont="1" applyFill="1" applyBorder="1" applyAlignment="1" applyProtection="1">
      <alignment horizontal="center" vertical="center" wrapText="1"/>
      <protection locked="0"/>
    </xf>
    <xf numFmtId="0" fontId="34" fillId="2" borderId="5" xfId="0" applyFont="1" applyFill="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locked="0"/>
    </xf>
    <xf numFmtId="0" fontId="34" fillId="2" borderId="9" xfId="0" applyFont="1" applyFill="1" applyBorder="1" applyAlignment="1" applyProtection="1">
      <alignment horizontal="center" vertical="center" wrapText="1"/>
      <protection locked="0"/>
    </xf>
    <xf numFmtId="0" fontId="34" fillId="2" borderId="10" xfId="0" applyFont="1" applyFill="1" applyBorder="1" applyAlignment="1" applyProtection="1">
      <alignment horizontal="center" vertical="center" wrapText="1"/>
      <protection locked="0"/>
    </xf>
    <xf numFmtId="0" fontId="34" fillId="2" borderId="11" xfId="0" applyFont="1" applyFill="1" applyBorder="1" applyAlignment="1" applyProtection="1">
      <alignment horizontal="center" vertical="center" wrapText="1"/>
      <protection locked="0"/>
    </xf>
    <xf numFmtId="167" fontId="38" fillId="2" borderId="2" xfId="0" applyNumberFormat="1" applyFont="1" applyFill="1" applyBorder="1" applyAlignment="1" applyProtection="1">
      <alignment horizontal="center" vertical="center" wrapText="1"/>
      <protection locked="0"/>
    </xf>
    <xf numFmtId="167" fontId="38" fillId="2" borderId="13" xfId="0" applyNumberFormat="1" applyFont="1" applyFill="1" applyBorder="1" applyAlignment="1" applyProtection="1">
      <alignment horizontal="center" vertical="center" wrapText="1"/>
      <protection locked="0"/>
    </xf>
    <xf numFmtId="167" fontId="38" fillId="2" borderId="3" xfId="0" applyNumberFormat="1" applyFont="1" applyFill="1" applyBorder="1" applyAlignment="1" applyProtection="1">
      <alignment horizontal="center" vertical="center" wrapText="1"/>
      <protection locked="0"/>
    </xf>
    <xf numFmtId="0" fontId="12" fillId="0" borderId="22" xfId="0"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167" fontId="12" fillId="0" borderId="4" xfId="0" applyNumberFormat="1" applyFont="1" applyBorder="1" applyAlignment="1" applyProtection="1">
      <alignment horizontal="center" vertical="center" wrapText="1"/>
    </xf>
    <xf numFmtId="0" fontId="16" fillId="9" borderId="0" xfId="0" applyFont="1" applyFill="1" applyAlignment="1" applyProtection="1">
      <alignment horizontal="center" vertical="center"/>
    </xf>
    <xf numFmtId="0" fontId="41" fillId="7" borderId="0" xfId="0" applyFont="1" applyFill="1" applyAlignment="1" applyProtection="1">
      <alignment horizontal="center" vertical="center"/>
    </xf>
    <xf numFmtId="0" fontId="12" fillId="0" borderId="4" xfId="0" applyFont="1" applyBorder="1" applyAlignment="1" applyProtection="1">
      <alignment horizontal="center" vertical="center"/>
    </xf>
  </cellXfs>
  <cellStyles count="2">
    <cellStyle name="Normal" xfId="0" builtinId="0"/>
    <cellStyle name="Pourcentage" xfId="1" builtinId="5"/>
  </cellStyles>
  <dxfs count="95">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2CB22C"/>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00C400"/>
      </font>
    </dxf>
    <dxf>
      <font>
        <color rgb="FF00C400"/>
      </font>
    </dxf>
    <dxf>
      <font>
        <color rgb="FF0033CC"/>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FFF85"/>
      <color rgb="FFFFFF99"/>
      <color rgb="FFFFFFCC"/>
      <color rgb="FFFF3300"/>
      <color rgb="FFFF00FF"/>
      <color rgb="FFFFABFF"/>
      <color rgb="FF2CB22C"/>
      <color rgb="FFD1E8FF"/>
      <color rgb="FFBDDE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31751</xdr:colOff>
      <xdr:row>1</xdr:row>
      <xdr:rowOff>63501</xdr:rowOff>
    </xdr:from>
    <xdr:to>
      <xdr:col>0</xdr:col>
      <xdr:colOff>1185336</xdr:colOff>
      <xdr:row>5</xdr:row>
      <xdr:rowOff>52916</xdr:rowOff>
    </xdr:to>
    <xdr:pic>
      <xdr:nvPicPr>
        <xdr:cNvPr id="9" name="Image 8" descr="Qu'est-ce que l'ARS Bretagne ? | Agence régionale de santé Bretagne">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1" y="518584"/>
          <a:ext cx="1153585" cy="772582"/>
        </a:xfrm>
        <a:prstGeom prst="rect">
          <a:avLst/>
        </a:prstGeom>
        <a:noFill/>
        <a:ln>
          <a:noFill/>
        </a:ln>
      </xdr:spPr>
    </xdr:pic>
    <xdr:clientData/>
  </xdr:twoCellAnchor>
  <xdr:twoCellAnchor editAs="oneCell">
    <xdr:from>
      <xdr:col>4</xdr:col>
      <xdr:colOff>433916</xdr:colOff>
      <xdr:row>1</xdr:row>
      <xdr:rowOff>95250</xdr:rowOff>
    </xdr:from>
    <xdr:to>
      <xdr:col>12</xdr:col>
      <xdr:colOff>222673</xdr:colOff>
      <xdr:row>5</xdr:row>
      <xdr:rowOff>77258</xdr:rowOff>
    </xdr:to>
    <xdr:pic>
      <xdr:nvPicPr>
        <xdr:cNvPr id="4" name="Imag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30083" y="550333"/>
          <a:ext cx="4942840" cy="7651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CS53"/>
  <sheetViews>
    <sheetView showGridLines="0" tabSelected="1" zoomScale="90" zoomScaleNormal="90" workbookViewId="0">
      <selection activeCell="B14" sqref="B14:M15"/>
    </sheetView>
  </sheetViews>
  <sheetFormatPr baseColWidth="10" defaultRowHeight="15" x14ac:dyDescent="0.25"/>
  <cols>
    <col min="1" max="1" width="18" style="4" customWidth="1"/>
    <col min="2" max="2" width="12.7109375" style="4" customWidth="1"/>
    <col min="3" max="3" width="8.7109375" style="4" hidden="1" customWidth="1"/>
    <col min="4" max="4" width="17.28515625" style="4" customWidth="1"/>
    <col min="5" max="5" width="16.85546875" style="4" customWidth="1"/>
    <col min="6" max="6" width="4.140625" style="4" customWidth="1"/>
    <col min="7" max="7" width="6.42578125" style="4" customWidth="1"/>
    <col min="8" max="8" width="19.28515625" style="4" customWidth="1"/>
    <col min="9" max="9" width="8.7109375" style="4" customWidth="1"/>
    <col min="10" max="10" width="8.7109375" style="14" hidden="1" customWidth="1"/>
    <col min="11" max="11" width="9" style="14" customWidth="1"/>
    <col min="12" max="12" width="12.7109375" style="14" customWidth="1"/>
    <col min="13" max="13" width="8.7109375" style="14" customWidth="1"/>
    <col min="14" max="14" width="28.5703125" style="14" customWidth="1"/>
    <col min="15" max="15" width="7.28515625" style="14" customWidth="1"/>
    <col min="16" max="16" width="9.7109375" style="14" customWidth="1"/>
    <col min="17" max="17" width="7.28515625" style="14" customWidth="1"/>
    <col min="18" max="18" width="10.42578125" style="14" customWidth="1"/>
    <col min="19" max="21" width="7.28515625" style="14" customWidth="1"/>
    <col min="22" max="22" width="6.140625" style="14" customWidth="1"/>
    <col min="23" max="23" width="5.140625" style="14" customWidth="1"/>
    <col min="24" max="24" width="8.5703125" style="14" customWidth="1"/>
    <col min="25" max="25" width="6.42578125" style="14" customWidth="1"/>
    <col min="26" max="26" width="6.140625" style="14" customWidth="1"/>
    <col min="27" max="27" width="7.85546875" style="14" customWidth="1"/>
    <col min="28" max="28" width="16" style="14" customWidth="1"/>
    <col min="29" max="29" width="28.5703125" style="14" customWidth="1"/>
    <col min="30" max="41" width="7.28515625" style="14" customWidth="1"/>
    <col min="42" max="42" width="19.7109375" style="14" customWidth="1"/>
    <col min="43" max="43" width="28.5703125" style="14" customWidth="1"/>
    <col min="44" max="55" width="7.28515625" style="14" customWidth="1"/>
    <col min="56" max="56" width="19.7109375" style="14" customWidth="1"/>
    <col min="57" max="57" width="15.5703125" style="14" customWidth="1"/>
    <col min="58" max="58" width="17.28515625" style="14" customWidth="1"/>
    <col min="59" max="66" width="12.7109375" style="14" customWidth="1"/>
    <col min="67" max="69" width="13.7109375" style="14" customWidth="1"/>
    <col min="70" max="73" width="9.28515625" style="14" customWidth="1"/>
    <col min="74" max="75" width="9.7109375" style="14" customWidth="1"/>
    <col min="76" max="76" width="10.140625" style="14" customWidth="1"/>
    <col min="77" max="78" width="9.28515625" style="14" customWidth="1"/>
    <col min="79" max="79" width="8.7109375" style="14" customWidth="1"/>
    <col min="80" max="80" width="16.28515625" style="14" customWidth="1"/>
    <col min="81" max="81" width="14.140625" style="14" customWidth="1"/>
    <col min="82" max="82" width="14.42578125" style="14" customWidth="1"/>
    <col min="83" max="89" width="12.7109375" style="14" customWidth="1"/>
    <col min="90" max="90" width="18.140625" style="14" customWidth="1"/>
    <col min="91" max="97" width="16.7109375" style="14" customWidth="1"/>
    <col min="98" max="16384" width="11.42578125" style="14"/>
  </cols>
  <sheetData>
    <row r="1" spans="1:97" s="55" customFormat="1" ht="36" customHeight="1" x14ac:dyDescent="0.25">
      <c r="A1" s="170" t="s">
        <v>135</v>
      </c>
      <c r="B1" s="171"/>
      <c r="C1" s="171"/>
      <c r="D1" s="171"/>
      <c r="E1" s="171"/>
      <c r="F1" s="171"/>
      <c r="G1" s="171"/>
      <c r="H1" s="171"/>
      <c r="I1" s="171"/>
      <c r="J1" s="171"/>
      <c r="K1" s="171"/>
      <c r="L1" s="171"/>
      <c r="M1" s="171"/>
      <c r="N1" s="170" t="str">
        <f>A1</f>
        <v>Seules les cellules de couleur jaune et les listes déroulantes sont à compléter.
Les commentaires signalés par un triangle rouge à droite de la cellule vous guideront dans le remplissage et l'analyse.</v>
      </c>
      <c r="O1" s="170"/>
      <c r="P1" s="170"/>
      <c r="Q1" s="170"/>
      <c r="R1" s="170"/>
      <c r="S1" s="170"/>
      <c r="T1" s="170"/>
      <c r="U1" s="170"/>
      <c r="V1" s="170"/>
      <c r="W1" s="170"/>
      <c r="X1" s="170"/>
      <c r="Y1" s="170"/>
      <c r="Z1" s="170"/>
      <c r="AA1" s="170"/>
      <c r="AB1" s="170"/>
      <c r="AC1" s="170" t="str">
        <f>N1</f>
        <v>Seules les cellules de couleur jaune et les listes déroulantes sont à compléter.
Les commentaires signalés par un triangle rouge à droite de la cellule vous guideront dans le remplissage et l'analyse.</v>
      </c>
      <c r="AD1" s="170"/>
      <c r="AE1" s="170"/>
      <c r="AF1" s="170"/>
      <c r="AG1" s="170"/>
      <c r="AH1" s="170"/>
      <c r="AI1" s="170"/>
      <c r="AJ1" s="170"/>
      <c r="AK1" s="170"/>
      <c r="AL1" s="170"/>
      <c r="AM1" s="170"/>
      <c r="AN1" s="170"/>
      <c r="AO1" s="170"/>
      <c r="AP1" s="170"/>
      <c r="AQ1" s="170" t="str">
        <f>AC1</f>
        <v>Seules les cellules de couleur jaune et les listes déroulantes sont à compléter.
Les commentaires signalés par un triangle rouge à droite de la cellule vous guideront dans le remplissage et l'analyse.</v>
      </c>
      <c r="AR1" s="170"/>
      <c r="AS1" s="170"/>
      <c r="AT1" s="170"/>
      <c r="AU1" s="170"/>
      <c r="AV1" s="170"/>
      <c r="AW1" s="170"/>
      <c r="AX1" s="170"/>
      <c r="AY1" s="170"/>
      <c r="AZ1" s="170"/>
      <c r="BA1" s="170"/>
      <c r="BB1" s="170"/>
      <c r="BC1" s="170"/>
      <c r="BD1" s="170"/>
      <c r="BE1" s="170" t="str">
        <f>AQ1</f>
        <v>Seules les cellules de couleur jaune et les listes déroulantes sont à compléter.
Les commentaires signalés par un triangle rouge à droite de la cellule vous guideront dans le remplissage et l'analyse.</v>
      </c>
      <c r="BF1" s="170"/>
      <c r="BG1" s="170"/>
      <c r="BH1" s="170"/>
      <c r="BI1" s="170"/>
      <c r="BJ1" s="170"/>
      <c r="BK1" s="170"/>
      <c r="BL1" s="170"/>
      <c r="BM1" s="170"/>
      <c r="BN1" s="170"/>
      <c r="BO1" s="170" t="str">
        <f>BE1</f>
        <v>Seules les cellules de couleur jaune et les listes déroulantes sont à compléter.
Les commentaires signalés par un triangle rouge à droite de la cellule vous guideront dans le remplissage et l'analyse.</v>
      </c>
      <c r="BP1" s="170"/>
      <c r="BQ1" s="170"/>
      <c r="BR1" s="170"/>
      <c r="BS1" s="170"/>
      <c r="BT1" s="170"/>
      <c r="BU1" s="170"/>
      <c r="BV1" s="170"/>
      <c r="BW1" s="170"/>
      <c r="BX1" s="170"/>
      <c r="BY1" s="170"/>
      <c r="BZ1" s="170"/>
      <c r="CA1" s="170"/>
      <c r="CB1" s="170" t="str">
        <f>BO1</f>
        <v>Seules les cellules de couleur jaune et les listes déroulantes sont à compléter.
Les commentaires signalés par un triangle rouge à droite de la cellule vous guideront dans le remplissage et l'analyse.</v>
      </c>
      <c r="CC1" s="170"/>
      <c r="CD1" s="170"/>
      <c r="CE1" s="170"/>
      <c r="CF1" s="170"/>
      <c r="CG1" s="170"/>
      <c r="CH1" s="170"/>
      <c r="CI1" s="170"/>
      <c r="CJ1" s="170"/>
      <c r="CK1" s="170"/>
      <c r="CL1" s="170" t="str">
        <f>CB1</f>
        <v>Seules les cellules de couleur jaune et les listes déroulantes sont à compléter.
Les commentaires signalés par un triangle rouge à droite de la cellule vous guideront dans le remplissage et l'analyse.</v>
      </c>
      <c r="CM1" s="170"/>
      <c r="CN1" s="170"/>
      <c r="CO1" s="170"/>
      <c r="CP1" s="170"/>
      <c r="CQ1" s="170"/>
      <c r="CR1" s="170"/>
      <c r="CS1" s="170"/>
    </row>
    <row r="2" spans="1:97" x14ac:dyDescent="0.25">
      <c r="N2" s="13" t="str">
        <f>A7</f>
        <v xml:space="preserve"> EPRD 2024</v>
      </c>
      <c r="O2" s="181">
        <f>B14</f>
        <v>0</v>
      </c>
      <c r="P2" s="181"/>
      <c r="Q2" s="181"/>
      <c r="R2" s="181"/>
      <c r="S2" s="181"/>
      <c r="T2" s="181"/>
      <c r="U2" s="181"/>
      <c r="V2" s="181"/>
      <c r="W2" s="181"/>
      <c r="X2" s="181"/>
      <c r="Y2" s="181"/>
      <c r="Z2" s="181"/>
      <c r="AA2" s="181"/>
      <c r="AB2" s="181"/>
      <c r="AC2" s="13" t="str">
        <f>N2</f>
        <v xml:space="preserve"> EPRD 2024</v>
      </c>
      <c r="AD2" s="181">
        <f>O2</f>
        <v>0</v>
      </c>
      <c r="AE2" s="181"/>
      <c r="AF2" s="181"/>
      <c r="AG2" s="181"/>
      <c r="AH2" s="181"/>
      <c r="AI2" s="181"/>
      <c r="AJ2" s="181"/>
      <c r="AK2" s="181"/>
      <c r="AL2" s="181"/>
      <c r="AM2" s="181"/>
      <c r="AN2" s="181"/>
      <c r="AO2" s="181"/>
      <c r="AP2" s="181"/>
      <c r="AQ2" s="13" t="str">
        <f>AC2</f>
        <v xml:space="preserve"> EPRD 2024</v>
      </c>
      <c r="AR2" s="181">
        <f>AD2</f>
        <v>0</v>
      </c>
      <c r="AS2" s="181"/>
      <c r="AT2" s="181"/>
      <c r="AU2" s="181"/>
      <c r="AV2" s="181"/>
      <c r="AW2" s="181"/>
      <c r="AX2" s="181"/>
      <c r="AY2" s="181"/>
      <c r="AZ2" s="181"/>
      <c r="BA2" s="181"/>
      <c r="BB2" s="181"/>
      <c r="BC2" s="181"/>
      <c r="BD2" s="181"/>
      <c r="BE2" s="13" t="str">
        <f>N2</f>
        <v xml:space="preserve"> EPRD 2024</v>
      </c>
      <c r="BF2" s="181">
        <f>O2</f>
        <v>0</v>
      </c>
      <c r="BG2" s="181"/>
      <c r="BH2" s="181"/>
      <c r="BI2" s="181"/>
      <c r="BJ2" s="181"/>
      <c r="BK2" s="181"/>
      <c r="BL2" s="181"/>
      <c r="BM2" s="181"/>
      <c r="BN2" s="181"/>
      <c r="BO2" s="13" t="str">
        <f>BE2</f>
        <v xml:space="preserve"> EPRD 2024</v>
      </c>
      <c r="BP2" s="181">
        <f>BF2</f>
        <v>0</v>
      </c>
      <c r="BQ2" s="181"/>
      <c r="BR2" s="181"/>
      <c r="BS2" s="181"/>
      <c r="BT2" s="181"/>
      <c r="BU2" s="181"/>
      <c r="BV2" s="181"/>
      <c r="BW2" s="181"/>
      <c r="BX2" s="181"/>
      <c r="BY2" s="181"/>
      <c r="BZ2" s="181"/>
      <c r="CA2" s="181"/>
      <c r="CB2" s="13" t="str">
        <f>BO2</f>
        <v xml:space="preserve"> EPRD 2024</v>
      </c>
      <c r="CC2" s="181">
        <f>BP2</f>
        <v>0</v>
      </c>
      <c r="CD2" s="181"/>
      <c r="CE2" s="181"/>
      <c r="CF2" s="181"/>
      <c r="CG2" s="181"/>
      <c r="CH2" s="181"/>
      <c r="CI2" s="181"/>
      <c r="CJ2" s="181"/>
      <c r="CK2" s="181"/>
      <c r="CL2" s="13" t="str">
        <f>CB2</f>
        <v xml:space="preserve"> EPRD 2024</v>
      </c>
      <c r="CM2" s="181">
        <f>CC2</f>
        <v>0</v>
      </c>
      <c r="CN2" s="181"/>
      <c r="CO2" s="181"/>
      <c r="CP2" s="181"/>
      <c r="CQ2" s="181"/>
      <c r="CR2" s="181"/>
      <c r="CS2" s="181"/>
    </row>
    <row r="3" spans="1:97" ht="15.75" x14ac:dyDescent="0.25">
      <c r="B3" s="8"/>
      <c r="C3" s="8"/>
      <c r="D3" s="8"/>
      <c r="E3" s="8"/>
      <c r="F3" s="8"/>
      <c r="G3" s="8"/>
      <c r="H3" s="8"/>
      <c r="I3" s="8"/>
      <c r="J3" s="65"/>
      <c r="BE3" s="16"/>
      <c r="BF3" s="16"/>
      <c r="BG3" s="16"/>
      <c r="BH3" s="16"/>
      <c r="BI3" s="16"/>
      <c r="BJ3" s="16"/>
      <c r="BK3" s="16"/>
      <c r="BL3" s="16"/>
      <c r="BM3" s="16"/>
      <c r="BN3" s="16"/>
      <c r="BW3" s="15"/>
      <c r="CL3" s="173"/>
      <c r="CM3" s="173"/>
      <c r="CN3" s="173"/>
      <c r="CO3" s="173"/>
      <c r="CP3" s="173"/>
      <c r="CQ3" s="173"/>
      <c r="CR3" s="173"/>
      <c r="CS3" s="173"/>
    </row>
    <row r="4" spans="1:97" ht="15.75" x14ac:dyDescent="0.25">
      <c r="A4" s="1"/>
      <c r="B4" s="1"/>
      <c r="C4" s="1"/>
      <c r="D4" s="2"/>
      <c r="E4" s="2"/>
      <c r="F4" s="2"/>
      <c r="G4" s="2"/>
      <c r="H4" s="2"/>
      <c r="I4" s="3"/>
      <c r="N4" s="180" t="s">
        <v>103</v>
      </c>
      <c r="O4" s="180"/>
      <c r="P4" s="180"/>
      <c r="Q4" s="180"/>
      <c r="R4" s="180"/>
      <c r="S4" s="180"/>
      <c r="T4" s="180"/>
      <c r="U4" s="180"/>
      <c r="V4" s="180"/>
      <c r="W4" s="180"/>
      <c r="X4" s="180"/>
      <c r="Y4" s="180"/>
      <c r="Z4" s="180"/>
      <c r="AA4" s="180"/>
      <c r="AB4" s="180"/>
      <c r="AC4" s="180" t="s">
        <v>103</v>
      </c>
      <c r="AD4" s="180"/>
      <c r="AE4" s="180"/>
      <c r="AF4" s="180"/>
      <c r="AG4" s="180"/>
      <c r="AH4" s="180"/>
      <c r="AI4" s="180"/>
      <c r="AJ4" s="180"/>
      <c r="AK4" s="180"/>
      <c r="AL4" s="180"/>
      <c r="AM4" s="180"/>
      <c r="AN4" s="180"/>
      <c r="AO4" s="180"/>
      <c r="AP4" s="180"/>
      <c r="AQ4" s="180" t="s">
        <v>3</v>
      </c>
      <c r="AR4" s="180"/>
      <c r="AS4" s="180"/>
      <c r="AT4" s="180"/>
      <c r="AU4" s="180"/>
      <c r="AV4" s="180"/>
      <c r="AW4" s="180"/>
      <c r="AX4" s="180"/>
      <c r="AY4" s="180"/>
      <c r="AZ4" s="180"/>
      <c r="BA4" s="180"/>
      <c r="BB4" s="180"/>
      <c r="BC4" s="180"/>
      <c r="BD4" s="180"/>
      <c r="BE4" s="180" t="s">
        <v>16</v>
      </c>
      <c r="BF4" s="180"/>
      <c r="BG4" s="180"/>
      <c r="BH4" s="180"/>
      <c r="BI4" s="180"/>
      <c r="BJ4" s="180"/>
      <c r="BK4" s="180"/>
      <c r="BL4" s="180"/>
      <c r="BM4" s="180"/>
      <c r="BN4" s="180"/>
      <c r="BO4" s="194" t="s">
        <v>32</v>
      </c>
      <c r="BP4" s="162"/>
      <c r="BQ4" s="162"/>
      <c r="BR4" s="162"/>
      <c r="BS4" s="162"/>
      <c r="BT4" s="162"/>
      <c r="BU4" s="162"/>
      <c r="BV4" s="162"/>
      <c r="BW4" s="162"/>
      <c r="BX4" s="162"/>
      <c r="BY4" s="162"/>
      <c r="BZ4" s="162"/>
      <c r="CA4" s="162"/>
      <c r="CB4" s="162" t="s">
        <v>122</v>
      </c>
      <c r="CC4" s="162"/>
      <c r="CD4" s="162"/>
      <c r="CE4" s="162"/>
      <c r="CF4" s="162"/>
      <c r="CG4" s="162"/>
      <c r="CH4" s="162"/>
      <c r="CI4" s="162"/>
      <c r="CJ4" s="162"/>
      <c r="CK4" s="162"/>
      <c r="CL4" s="180" t="s">
        <v>43</v>
      </c>
      <c r="CM4" s="180"/>
      <c r="CN4" s="180"/>
      <c r="CO4" s="180"/>
      <c r="CP4" s="180"/>
      <c r="CQ4" s="180"/>
      <c r="CR4" s="180"/>
      <c r="CS4" s="180"/>
    </row>
    <row r="5" spans="1:97" x14ac:dyDescent="0.25">
      <c r="D5" s="2"/>
      <c r="E5" s="2"/>
      <c r="F5" s="2"/>
      <c r="G5" s="2"/>
      <c r="H5" s="2"/>
      <c r="I5" s="2"/>
      <c r="J5" s="65"/>
      <c r="K5" s="66"/>
      <c r="L5" s="66"/>
      <c r="M5" s="32"/>
      <c r="N5" s="43" t="s">
        <v>104</v>
      </c>
      <c r="O5" s="43"/>
      <c r="P5" s="44" t="s">
        <v>55</v>
      </c>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16"/>
      <c r="BF5" s="16"/>
      <c r="BG5" s="16"/>
      <c r="BH5" s="16"/>
      <c r="BI5" s="16"/>
      <c r="BJ5" s="16"/>
      <c r="BK5" s="16"/>
      <c r="BL5" s="16"/>
      <c r="BM5" s="16"/>
      <c r="BN5" s="16"/>
      <c r="CL5" s="37"/>
      <c r="CM5" s="37"/>
      <c r="CN5" s="37"/>
      <c r="CO5" s="37"/>
      <c r="CP5" s="37"/>
      <c r="CQ5" s="37"/>
      <c r="CR5" s="37"/>
      <c r="CS5" s="37"/>
    </row>
    <row r="6" spans="1:97" ht="16.5" x14ac:dyDescent="0.25">
      <c r="C6" s="5"/>
      <c r="D6" s="6"/>
      <c r="E6" s="6"/>
      <c r="F6" s="6"/>
      <c r="G6" s="6"/>
      <c r="H6" s="2"/>
      <c r="I6" s="7"/>
      <c r="J6" s="32"/>
      <c r="K6" s="32"/>
      <c r="L6" s="32"/>
      <c r="M6" s="32"/>
      <c r="N6" s="172" t="s">
        <v>105</v>
      </c>
      <c r="O6" s="172"/>
      <c r="P6" s="172"/>
      <c r="Q6" s="172"/>
      <c r="R6" s="172"/>
      <c r="S6" s="52"/>
      <c r="T6" s="134" t="s">
        <v>106</v>
      </c>
      <c r="U6" s="135"/>
      <c r="V6" s="135"/>
      <c r="W6" s="135"/>
      <c r="X6" s="135"/>
      <c r="Y6" s="135"/>
      <c r="Z6" s="135"/>
      <c r="AA6" s="135"/>
      <c r="AB6" s="136"/>
      <c r="AC6" s="162" t="s">
        <v>58</v>
      </c>
      <c r="AD6" s="162"/>
      <c r="AE6" s="162"/>
      <c r="AF6" s="162"/>
      <c r="AG6" s="162"/>
      <c r="AH6" s="162"/>
      <c r="AI6" s="162"/>
      <c r="AJ6" s="162"/>
      <c r="AK6" s="162"/>
      <c r="AL6" s="162"/>
      <c r="AM6" s="162"/>
      <c r="AN6" s="162"/>
      <c r="AO6" s="162"/>
      <c r="AP6" s="162"/>
      <c r="AQ6" s="162" t="s">
        <v>64</v>
      </c>
      <c r="AR6" s="162"/>
      <c r="AS6" s="162"/>
      <c r="AT6" s="162"/>
      <c r="AU6" s="162"/>
      <c r="AV6" s="162"/>
      <c r="AW6" s="162"/>
      <c r="AX6" s="162"/>
      <c r="AY6" s="162"/>
      <c r="AZ6" s="162"/>
      <c r="BA6" s="162"/>
      <c r="BB6" s="162"/>
      <c r="BC6" s="162"/>
      <c r="BD6" s="162"/>
      <c r="BE6" s="190" t="s">
        <v>160</v>
      </c>
      <c r="BF6" s="190"/>
      <c r="BG6" s="191"/>
      <c r="BH6" s="227"/>
      <c r="BI6" s="227"/>
      <c r="BJ6" s="67" t="str">
        <f>IF(BH6="","",IF(BH6=0,"équilibre",IF(BH6&lt;0,"déficit","excédent")))</f>
        <v/>
      </c>
      <c r="BL6" s="36"/>
      <c r="BO6" s="190" t="s">
        <v>24</v>
      </c>
      <c r="BP6" s="190"/>
      <c r="BQ6" s="190"/>
      <c r="BR6" s="191"/>
      <c r="BS6" s="177">
        <v>45292</v>
      </c>
      <c r="BT6" s="178"/>
      <c r="BU6" s="179"/>
      <c r="BV6" s="177">
        <v>45657</v>
      </c>
      <c r="BW6" s="178"/>
      <c r="BX6" s="179"/>
      <c r="BY6" s="217" t="s">
        <v>2</v>
      </c>
      <c r="BZ6" s="218"/>
      <c r="CB6" s="189" t="s">
        <v>123</v>
      </c>
      <c r="CC6" s="190"/>
      <c r="CD6" s="190"/>
      <c r="CE6" s="191"/>
      <c r="CF6" s="68"/>
      <c r="CG6" s="24" t="str">
        <f>IF(CF6="","",IF(CF6&gt;30,"trop élevé","correct"))</f>
        <v/>
      </c>
      <c r="CH6" s="69"/>
      <c r="CI6" s="69"/>
      <c r="CJ6" s="70"/>
      <c r="CK6" s="70"/>
      <c r="CL6" s="188"/>
      <c r="CM6" s="188"/>
      <c r="CN6" s="188"/>
      <c r="CO6" s="188"/>
      <c r="CP6" s="188"/>
      <c r="CQ6" s="188"/>
      <c r="CR6" s="188"/>
      <c r="CS6" s="188"/>
    </row>
    <row r="7" spans="1:97" ht="12.75" customHeight="1" x14ac:dyDescent="0.25">
      <c r="A7" s="213" t="s">
        <v>151</v>
      </c>
      <c r="B7" s="213"/>
      <c r="C7" s="213"/>
      <c r="D7" s="213"/>
      <c r="E7" s="213"/>
      <c r="F7" s="213"/>
      <c r="G7" s="213"/>
      <c r="H7" s="213"/>
      <c r="I7" s="213"/>
      <c r="J7" s="213"/>
      <c r="K7" s="213"/>
      <c r="L7" s="213"/>
      <c r="M7" s="213"/>
      <c r="N7" s="172"/>
      <c r="O7" s="172"/>
      <c r="P7" s="172"/>
      <c r="Q7" s="172"/>
      <c r="R7" s="172"/>
      <c r="S7" s="52"/>
      <c r="T7" s="133" t="s">
        <v>107</v>
      </c>
      <c r="U7" s="133"/>
      <c r="V7" s="133"/>
      <c r="W7" s="133"/>
      <c r="X7" s="133"/>
      <c r="Y7" s="133"/>
      <c r="Z7" s="133"/>
      <c r="AA7" s="133" t="s">
        <v>17</v>
      </c>
      <c r="AB7" s="133"/>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90" t="s">
        <v>161</v>
      </c>
      <c r="BF7" s="190"/>
      <c r="BG7" s="191"/>
      <c r="BH7" s="216"/>
      <c r="BI7" s="216"/>
      <c r="BJ7" s="224" t="s">
        <v>65</v>
      </c>
      <c r="BK7" s="225"/>
      <c r="BL7" s="225"/>
      <c r="BM7" s="71" t="str">
        <f>IF(BH6="","",BH6/BH7)</f>
        <v/>
      </c>
      <c r="BO7" s="16"/>
      <c r="BP7" s="16"/>
      <c r="BQ7" s="16"/>
      <c r="BR7" s="16"/>
      <c r="BS7" s="174"/>
      <c r="BT7" s="175"/>
      <c r="BU7" s="176"/>
      <c r="BV7" s="174"/>
      <c r="BW7" s="175"/>
      <c r="BX7" s="176"/>
      <c r="BY7" s="219">
        <f>BV7-BS7</f>
        <v>0</v>
      </c>
      <c r="BZ7" s="220"/>
      <c r="CB7" s="72"/>
      <c r="CC7" s="72"/>
      <c r="CD7" s="73"/>
      <c r="CE7" s="73"/>
      <c r="CF7" s="74"/>
      <c r="CG7" s="75"/>
      <c r="CH7" s="76"/>
      <c r="CI7" s="24"/>
      <c r="CL7" s="188"/>
      <c r="CM7" s="188"/>
      <c r="CN7" s="188"/>
      <c r="CO7" s="188"/>
      <c r="CP7" s="188"/>
      <c r="CQ7" s="188"/>
      <c r="CR7" s="188"/>
      <c r="CS7" s="188"/>
    </row>
    <row r="8" spans="1:97" ht="12.75" customHeight="1" x14ac:dyDescent="0.25">
      <c r="A8" s="213"/>
      <c r="B8" s="213"/>
      <c r="C8" s="213"/>
      <c r="D8" s="213"/>
      <c r="E8" s="213"/>
      <c r="F8" s="213"/>
      <c r="G8" s="213"/>
      <c r="H8" s="213"/>
      <c r="I8" s="213"/>
      <c r="J8" s="213"/>
      <c r="K8" s="213"/>
      <c r="L8" s="213"/>
      <c r="M8" s="213"/>
      <c r="N8" s="128" t="s">
        <v>107</v>
      </c>
      <c r="O8" s="133" t="s">
        <v>17</v>
      </c>
      <c r="P8" s="133"/>
      <c r="Q8" s="239" t="s">
        <v>140</v>
      </c>
      <c r="R8" s="239"/>
      <c r="S8" s="45"/>
      <c r="T8" s="137" t="s">
        <v>148</v>
      </c>
      <c r="U8" s="137"/>
      <c r="V8" s="137"/>
      <c r="W8" s="137"/>
      <c r="X8" s="137"/>
      <c r="Y8" s="137"/>
      <c r="Z8" s="137"/>
      <c r="AA8" s="236"/>
      <c r="AB8" s="236"/>
      <c r="AC8" s="234" t="s">
        <v>109</v>
      </c>
      <c r="AD8" s="234"/>
      <c r="AE8" s="234"/>
      <c r="AF8" s="234"/>
      <c r="AG8" s="234"/>
      <c r="AH8" s="234"/>
      <c r="AI8" s="234"/>
      <c r="AJ8" s="234"/>
      <c r="AK8" s="234"/>
      <c r="AL8" s="234"/>
      <c r="AM8" s="234"/>
      <c r="AN8" s="234"/>
      <c r="AO8" s="234"/>
      <c r="AP8" s="234"/>
      <c r="AQ8" s="131" t="s">
        <v>56</v>
      </c>
      <c r="AR8" s="210" t="str">
        <f>+AD21</f>
        <v>ERRD 2023 - EPRD 2024</v>
      </c>
      <c r="AS8" s="210"/>
      <c r="AT8" s="210"/>
      <c r="AU8" s="210"/>
      <c r="AV8" s="210"/>
      <c r="AW8" s="210"/>
      <c r="AX8" s="210"/>
      <c r="AY8" s="210"/>
      <c r="AZ8" s="210"/>
      <c r="BA8" s="210" t="str">
        <f>+AM21</f>
        <v>ERRD 2022</v>
      </c>
      <c r="BB8" s="210"/>
      <c r="BC8" s="210"/>
      <c r="BD8" s="210"/>
      <c r="BE8" s="193" t="s">
        <v>162</v>
      </c>
      <c r="BF8" s="193"/>
      <c r="BG8" s="191"/>
      <c r="BH8" s="216"/>
      <c r="BI8" s="216"/>
      <c r="BJ8" s="67" t="str">
        <f>IF(BH8="","",IF(BH8=0,"équilibre",IF(BH8&lt;0,"déficit","excédent")))</f>
        <v/>
      </c>
      <c r="BM8" s="36"/>
      <c r="BO8" s="16"/>
      <c r="BP8" s="16"/>
      <c r="BQ8" s="16"/>
      <c r="BR8" s="16"/>
      <c r="BS8" s="16"/>
      <c r="BT8" s="16"/>
      <c r="BU8" s="16"/>
      <c r="BV8" s="228" t="str">
        <f>IF(BV7="","",IF(BV7&lt;0,"FRNG négatif","FRNG positif"))</f>
        <v/>
      </c>
      <c r="BW8" s="228"/>
      <c r="BX8" s="228"/>
      <c r="BY8" s="17" t="str">
        <f>IF(BV8="","",IF(BV8="FRNG négatif","situation dégradée","correct"))</f>
        <v/>
      </c>
      <c r="BZ8" s="18"/>
      <c r="CB8" s="189" t="s">
        <v>124</v>
      </c>
      <c r="CC8" s="190"/>
      <c r="CD8" s="190"/>
      <c r="CE8" s="191"/>
      <c r="CF8" s="68"/>
      <c r="CG8" s="24" t="str">
        <f>IF(CF8="","",IF(CF8&gt;45,"trop élevé","correct"))</f>
        <v/>
      </c>
      <c r="CH8" s="32"/>
      <c r="CI8" s="32"/>
      <c r="CL8" s="188"/>
      <c r="CM8" s="188"/>
      <c r="CN8" s="188"/>
      <c r="CO8" s="188"/>
      <c r="CP8" s="188"/>
      <c r="CQ8" s="188"/>
      <c r="CR8" s="188"/>
      <c r="CS8" s="188"/>
    </row>
    <row r="9" spans="1:97" ht="12.75" customHeight="1" x14ac:dyDescent="0.25">
      <c r="A9" s="213"/>
      <c r="B9" s="213"/>
      <c r="C9" s="213"/>
      <c r="D9" s="213"/>
      <c r="E9" s="213"/>
      <c r="F9" s="213"/>
      <c r="G9" s="213"/>
      <c r="H9" s="213"/>
      <c r="I9" s="213"/>
      <c r="J9" s="213"/>
      <c r="K9" s="213"/>
      <c r="L9" s="213"/>
      <c r="M9" s="213"/>
      <c r="N9" s="46" t="s">
        <v>108</v>
      </c>
      <c r="O9" s="236"/>
      <c r="P9" s="236"/>
      <c r="Q9" s="239"/>
      <c r="R9" s="239"/>
      <c r="S9" s="53"/>
      <c r="T9" s="137" t="s">
        <v>141</v>
      </c>
      <c r="U9" s="137"/>
      <c r="V9" s="137"/>
      <c r="W9" s="137"/>
      <c r="X9" s="137"/>
      <c r="Y9" s="137"/>
      <c r="Z9" s="137"/>
      <c r="AA9" s="236"/>
      <c r="AB9" s="236"/>
      <c r="AC9" s="234"/>
      <c r="AD9" s="234"/>
      <c r="AE9" s="234"/>
      <c r="AF9" s="234"/>
      <c r="AG9" s="234"/>
      <c r="AH9" s="234"/>
      <c r="AI9" s="234"/>
      <c r="AJ9" s="234"/>
      <c r="AK9" s="234"/>
      <c r="AL9" s="234"/>
      <c r="AM9" s="234"/>
      <c r="AN9" s="234"/>
      <c r="AO9" s="234"/>
      <c r="AP9" s="234"/>
      <c r="AQ9" s="131"/>
      <c r="AR9" s="210" t="str">
        <f>+AD22</f>
        <v>ERRD 2023</v>
      </c>
      <c r="AS9" s="210"/>
      <c r="AT9" s="210"/>
      <c r="AU9" s="210" t="str">
        <f>+AG22</f>
        <v>EPRD 2024</v>
      </c>
      <c r="AV9" s="210"/>
      <c r="AW9" s="210"/>
      <c r="AX9" s="210" t="str">
        <f>+AJ22</f>
        <v>Ecart 2023-2024</v>
      </c>
      <c r="AY9" s="210"/>
      <c r="AZ9" s="210"/>
      <c r="BA9" s="210" t="s">
        <v>17</v>
      </c>
      <c r="BB9" s="210"/>
      <c r="BC9" s="210"/>
      <c r="BD9" s="62" t="str">
        <f>+AP22</f>
        <v>Ecart 2022-2024</v>
      </c>
      <c r="BE9" s="16"/>
      <c r="BF9" s="16"/>
      <c r="BG9" s="16"/>
      <c r="BH9" s="16"/>
      <c r="BI9" s="16"/>
      <c r="BJ9" s="16"/>
      <c r="BK9" s="16"/>
      <c r="BL9" s="16"/>
      <c r="BM9" s="16"/>
      <c r="BN9" s="16"/>
      <c r="CB9" s="77"/>
      <c r="CC9" s="77"/>
      <c r="CD9" s="77"/>
      <c r="CE9" s="78"/>
      <c r="CF9" s="70"/>
      <c r="CG9" s="69"/>
      <c r="CH9" s="69"/>
      <c r="CI9" s="69"/>
      <c r="CJ9" s="70"/>
      <c r="CK9" s="70"/>
      <c r="CL9" s="188"/>
      <c r="CM9" s="188"/>
      <c r="CN9" s="188"/>
      <c r="CO9" s="188"/>
      <c r="CP9" s="188"/>
      <c r="CQ9" s="188"/>
      <c r="CR9" s="188"/>
      <c r="CS9" s="188"/>
    </row>
    <row r="10" spans="1:97" ht="12.95" customHeight="1" x14ac:dyDescent="0.25">
      <c r="A10" s="263" t="s">
        <v>99</v>
      </c>
      <c r="B10" s="263"/>
      <c r="C10" s="263"/>
      <c r="D10" s="263"/>
      <c r="E10" s="263"/>
      <c r="F10" s="263"/>
      <c r="G10" s="263"/>
      <c r="H10" s="263"/>
      <c r="I10" s="263"/>
      <c r="J10" s="263"/>
      <c r="K10" s="263"/>
      <c r="L10" s="263"/>
      <c r="M10" s="263"/>
      <c r="N10" s="46" t="s">
        <v>4</v>
      </c>
      <c r="O10" s="236"/>
      <c r="P10" s="236"/>
      <c r="Q10" s="236"/>
      <c r="R10" s="236"/>
      <c r="S10" s="53"/>
      <c r="T10" s="137" t="s">
        <v>146</v>
      </c>
      <c r="U10" s="137"/>
      <c r="V10" s="137"/>
      <c r="W10" s="137"/>
      <c r="X10" s="137"/>
      <c r="Y10" s="137"/>
      <c r="Z10" s="137"/>
      <c r="AA10" s="236"/>
      <c r="AB10" s="236"/>
      <c r="AC10" s="232" t="s">
        <v>10</v>
      </c>
      <c r="AD10" s="232"/>
      <c r="AE10" s="232"/>
      <c r="AF10" s="232"/>
      <c r="AG10" s="232"/>
      <c r="AH10" s="232"/>
      <c r="AI10" s="217" t="s">
        <v>12</v>
      </c>
      <c r="AJ10" s="243"/>
      <c r="AK10" s="218"/>
      <c r="AL10" s="217" t="s">
        <v>13</v>
      </c>
      <c r="AM10" s="243"/>
      <c r="AN10" s="218"/>
      <c r="AO10" s="232" t="s">
        <v>14</v>
      </c>
      <c r="AP10" s="232"/>
      <c r="AQ10" s="34"/>
      <c r="AR10" s="154"/>
      <c r="AS10" s="154"/>
      <c r="AT10" s="154"/>
      <c r="AU10" s="154"/>
      <c r="AV10" s="154"/>
      <c r="AW10" s="154"/>
      <c r="AX10" s="132">
        <f>AU10-AR10</f>
        <v>0</v>
      </c>
      <c r="AY10" s="132"/>
      <c r="AZ10" s="132"/>
      <c r="BA10" s="154"/>
      <c r="BB10" s="154"/>
      <c r="BC10" s="154"/>
      <c r="BD10" s="61">
        <f>AU10-BA10</f>
        <v>0</v>
      </c>
      <c r="BE10" s="79" t="s">
        <v>96</v>
      </c>
      <c r="BO10" s="190" t="s">
        <v>163</v>
      </c>
      <c r="BP10" s="190"/>
      <c r="BQ10" s="190"/>
      <c r="BR10" s="190"/>
      <c r="BS10" s="190"/>
      <c r="BT10" s="190"/>
      <c r="BU10" s="216"/>
      <c r="BV10" s="216"/>
      <c r="BW10" s="19" t="str">
        <f>IF(BU10="","",IF(BU10&lt;0,"EFE","BFR"))</f>
        <v/>
      </c>
      <c r="BX10" s="215" t="str">
        <f>IF(BY7=0,"",IF(BY7&lt;0,"prélèvement sur FRNG","apport au FRNG"))</f>
        <v/>
      </c>
      <c r="BY10" s="215"/>
      <c r="BZ10" s="215"/>
      <c r="CB10" s="192" t="s">
        <v>125</v>
      </c>
      <c r="CC10" s="193"/>
      <c r="CD10" s="193"/>
      <c r="CE10" s="191"/>
      <c r="CF10" s="68"/>
      <c r="CG10" s="24" t="str">
        <f>IF(CF10="","",IF(CF10&gt;30,"trop élevé","correct"))</f>
        <v/>
      </c>
      <c r="CH10" s="76"/>
      <c r="CI10" s="24"/>
      <c r="CL10" s="188"/>
      <c r="CM10" s="188"/>
      <c r="CN10" s="188"/>
      <c r="CO10" s="188"/>
      <c r="CP10" s="188"/>
      <c r="CQ10" s="188"/>
      <c r="CR10" s="188"/>
      <c r="CS10" s="188"/>
    </row>
    <row r="11" spans="1:97" ht="12.95" customHeight="1" x14ac:dyDescent="0.25">
      <c r="A11" s="263"/>
      <c r="B11" s="263"/>
      <c r="C11" s="263"/>
      <c r="D11" s="263"/>
      <c r="E11" s="263"/>
      <c r="F11" s="263"/>
      <c r="G11" s="263"/>
      <c r="H11" s="263"/>
      <c r="I11" s="263"/>
      <c r="J11" s="263"/>
      <c r="K11" s="263"/>
      <c r="L11" s="263"/>
      <c r="M11" s="263"/>
      <c r="N11" s="47" t="s">
        <v>5</v>
      </c>
      <c r="O11" s="236"/>
      <c r="P11" s="236"/>
      <c r="Q11" s="240"/>
      <c r="R11" s="240"/>
      <c r="S11" s="53"/>
      <c r="T11" s="137" t="s">
        <v>147</v>
      </c>
      <c r="U11" s="137"/>
      <c r="V11" s="137"/>
      <c r="W11" s="137"/>
      <c r="X11" s="137"/>
      <c r="Y11" s="137"/>
      <c r="Z11" s="137"/>
      <c r="AA11" s="236"/>
      <c r="AB11" s="236"/>
      <c r="AC11" s="232" t="s">
        <v>9</v>
      </c>
      <c r="AD11" s="232"/>
      <c r="AE11" s="232"/>
      <c r="AF11" s="232"/>
      <c r="AG11" s="232"/>
      <c r="AH11" s="232"/>
      <c r="AI11" s="244">
        <v>0.7</v>
      </c>
      <c r="AJ11" s="245"/>
      <c r="AK11" s="246"/>
      <c r="AL11" s="244">
        <v>0.3</v>
      </c>
      <c r="AM11" s="245"/>
      <c r="AN11" s="246"/>
      <c r="AO11" s="235"/>
      <c r="AP11" s="235"/>
      <c r="AQ11" s="34"/>
      <c r="AR11" s="154"/>
      <c r="AS11" s="154"/>
      <c r="AT11" s="154"/>
      <c r="AU11" s="154"/>
      <c r="AV11" s="154"/>
      <c r="AW11" s="154"/>
      <c r="AX11" s="132">
        <f t="shared" ref="AX11:AX17" si="0">AU11-AR11</f>
        <v>0</v>
      </c>
      <c r="AY11" s="132"/>
      <c r="AZ11" s="132"/>
      <c r="BA11" s="154"/>
      <c r="BB11" s="154"/>
      <c r="BC11" s="154"/>
      <c r="BD11" s="61">
        <f t="shared" ref="BD11:BD17" si="1">AU11-BA11</f>
        <v>0</v>
      </c>
      <c r="BE11" s="188"/>
      <c r="BF11" s="188"/>
      <c r="BG11" s="188"/>
      <c r="BH11" s="188"/>
      <c r="BI11" s="188"/>
      <c r="BJ11" s="188"/>
      <c r="BK11" s="188"/>
      <c r="BL11" s="188"/>
      <c r="BM11" s="188"/>
      <c r="BN11" s="188"/>
      <c r="BO11" s="231" t="s">
        <v>29</v>
      </c>
      <c r="BP11" s="190"/>
      <c r="BQ11" s="190"/>
      <c r="BR11" s="190"/>
      <c r="BS11" s="191"/>
      <c r="BT11" s="20" t="str">
        <f>IF(BV7="","",IF(BV7&gt;BU10,"oui","non"))</f>
        <v/>
      </c>
      <c r="BU11" s="229" t="str">
        <f>IF(BT11="","",IF(BT11="non","situation dégradée","correct"))</f>
        <v/>
      </c>
      <c r="BV11" s="230"/>
      <c r="BW11" s="230"/>
      <c r="BX11" s="21"/>
      <c r="CB11" s="16"/>
      <c r="CC11" s="16"/>
      <c r="CD11" s="80"/>
      <c r="CE11" s="80"/>
      <c r="CF11" s="80"/>
      <c r="CG11" s="80"/>
      <c r="CH11" s="36"/>
      <c r="CI11" s="69"/>
      <c r="CL11" s="188"/>
      <c r="CM11" s="188"/>
      <c r="CN11" s="188"/>
      <c r="CO11" s="188"/>
      <c r="CP11" s="188"/>
      <c r="CQ11" s="188"/>
      <c r="CR11" s="188"/>
      <c r="CS11" s="188"/>
    </row>
    <row r="12" spans="1:97" ht="12.95" customHeight="1" x14ac:dyDescent="0.25">
      <c r="A12" s="263"/>
      <c r="B12" s="263"/>
      <c r="C12" s="263"/>
      <c r="D12" s="263"/>
      <c r="E12" s="263"/>
      <c r="F12" s="263"/>
      <c r="G12" s="263"/>
      <c r="H12" s="263"/>
      <c r="I12" s="263"/>
      <c r="J12" s="263"/>
      <c r="K12" s="263"/>
      <c r="L12" s="263"/>
      <c r="M12" s="263"/>
      <c r="N12" s="123" t="s">
        <v>75</v>
      </c>
      <c r="O12" s="237">
        <f>SUM(O9:P11)</f>
        <v>0</v>
      </c>
      <c r="P12" s="237"/>
      <c r="Q12" s="240"/>
      <c r="R12" s="240"/>
      <c r="S12" s="54"/>
      <c r="T12" s="138" t="s">
        <v>75</v>
      </c>
      <c r="U12" s="138"/>
      <c r="V12" s="138"/>
      <c r="W12" s="138"/>
      <c r="X12" s="138"/>
      <c r="Y12" s="138"/>
      <c r="Z12" s="138"/>
      <c r="AA12" s="237">
        <f>SUM(AA8:AB11)</f>
        <v>0</v>
      </c>
      <c r="AB12" s="237"/>
      <c r="AC12" s="232" t="s">
        <v>11</v>
      </c>
      <c r="AD12" s="232"/>
      <c r="AE12" s="232"/>
      <c r="AF12" s="232"/>
      <c r="AG12" s="232"/>
      <c r="AH12" s="232"/>
      <c r="AI12" s="244"/>
      <c r="AJ12" s="245"/>
      <c r="AK12" s="246"/>
      <c r="AL12" s="244">
        <v>0.3</v>
      </c>
      <c r="AM12" s="245"/>
      <c r="AN12" s="246"/>
      <c r="AO12" s="235">
        <v>0.7</v>
      </c>
      <c r="AP12" s="235"/>
      <c r="AQ12" s="34"/>
      <c r="AR12" s="154"/>
      <c r="AS12" s="154"/>
      <c r="AT12" s="154"/>
      <c r="AU12" s="154"/>
      <c r="AV12" s="154"/>
      <c r="AW12" s="154"/>
      <c r="AX12" s="132">
        <f t="shared" si="0"/>
        <v>0</v>
      </c>
      <c r="AY12" s="132"/>
      <c r="AZ12" s="132"/>
      <c r="BA12" s="154"/>
      <c r="BB12" s="154"/>
      <c r="BC12" s="154"/>
      <c r="BD12" s="61">
        <f t="shared" si="1"/>
        <v>0</v>
      </c>
      <c r="BE12" s="188"/>
      <c r="BF12" s="188"/>
      <c r="BG12" s="188"/>
      <c r="BH12" s="188"/>
      <c r="BI12" s="188"/>
      <c r="BJ12" s="188"/>
      <c r="BK12" s="188"/>
      <c r="BL12" s="188"/>
      <c r="BM12" s="188"/>
      <c r="BN12" s="188"/>
      <c r="BO12" s="22"/>
      <c r="BP12" s="16"/>
      <c r="BQ12" s="16"/>
      <c r="BR12" s="16"/>
      <c r="BS12" s="16"/>
      <c r="BT12" s="16"/>
      <c r="BU12" s="16"/>
      <c r="BV12" s="16"/>
      <c r="BW12" s="16"/>
      <c r="BX12" s="16"/>
      <c r="CB12" s="197" t="s">
        <v>40</v>
      </c>
      <c r="CC12" s="197"/>
      <c r="CD12" s="197"/>
      <c r="CE12" s="197"/>
      <c r="CF12" s="197"/>
      <c r="CG12" s="197"/>
      <c r="CH12" s="197"/>
      <c r="CI12" s="197"/>
      <c r="CJ12" s="197"/>
      <c r="CK12" s="197"/>
      <c r="CL12" s="188"/>
      <c r="CM12" s="188"/>
      <c r="CN12" s="188"/>
      <c r="CO12" s="188"/>
      <c r="CP12" s="188"/>
      <c r="CQ12" s="188"/>
      <c r="CR12" s="188"/>
      <c r="CS12" s="188"/>
    </row>
    <row r="13" spans="1:97" ht="12.95" customHeight="1" x14ac:dyDescent="0.25">
      <c r="A13" s="263"/>
      <c r="B13" s="263"/>
      <c r="C13" s="263"/>
      <c r="D13" s="263"/>
      <c r="E13" s="263"/>
      <c r="F13" s="263"/>
      <c r="G13" s="263"/>
      <c r="H13" s="263"/>
      <c r="I13" s="263"/>
      <c r="J13" s="263"/>
      <c r="K13" s="263"/>
      <c r="L13" s="263"/>
      <c r="M13" s="263"/>
      <c r="X13" s="155"/>
      <c r="Y13" s="155"/>
      <c r="Z13" s="155"/>
      <c r="AA13" s="155"/>
      <c r="AB13" s="81"/>
      <c r="AC13" s="16"/>
      <c r="AD13" s="16"/>
      <c r="AE13" s="16"/>
      <c r="AF13" s="16"/>
      <c r="AG13" s="16"/>
      <c r="AH13" s="16"/>
      <c r="AI13" s="22" t="s">
        <v>15</v>
      </c>
      <c r="AJ13" s="16"/>
      <c r="AK13" s="16"/>
      <c r="AL13" s="16"/>
      <c r="AM13" s="16"/>
      <c r="AN13" s="16"/>
      <c r="AO13" s="16"/>
      <c r="AP13" s="16"/>
      <c r="AQ13" s="34"/>
      <c r="AR13" s="154"/>
      <c r="AS13" s="154"/>
      <c r="AT13" s="154"/>
      <c r="AU13" s="154"/>
      <c r="AV13" s="154"/>
      <c r="AW13" s="154"/>
      <c r="AX13" s="132">
        <f t="shared" si="0"/>
        <v>0</v>
      </c>
      <c r="AY13" s="132"/>
      <c r="AZ13" s="132"/>
      <c r="BA13" s="154"/>
      <c r="BB13" s="154"/>
      <c r="BC13" s="154"/>
      <c r="BD13" s="61">
        <f t="shared" si="1"/>
        <v>0</v>
      </c>
      <c r="BE13" s="188"/>
      <c r="BF13" s="188"/>
      <c r="BG13" s="188"/>
      <c r="BH13" s="188"/>
      <c r="BI13" s="188"/>
      <c r="BJ13" s="188"/>
      <c r="BK13" s="188"/>
      <c r="BL13" s="188"/>
      <c r="BM13" s="188"/>
      <c r="BN13" s="188"/>
      <c r="BO13" s="193" t="s">
        <v>35</v>
      </c>
      <c r="BP13" s="193"/>
      <c r="BQ13" s="193"/>
      <c r="BR13" s="60"/>
      <c r="BS13" s="23" t="str">
        <f>IF(BV7="","",IF(BV7&lt;0,0,BV7/BW14*365))</f>
        <v/>
      </c>
      <c r="BT13" s="24" t="str">
        <f>IF(BS13="","",IF(BS13&lt;30,"faible","correct"))</f>
        <v/>
      </c>
      <c r="BU13" s="24"/>
      <c r="BV13" s="16"/>
      <c r="BW13" s="226" t="s">
        <v>37</v>
      </c>
      <c r="BX13" s="226"/>
      <c r="BY13" s="226"/>
      <c r="BZ13" s="226"/>
      <c r="CB13" s="188"/>
      <c r="CC13" s="188"/>
      <c r="CD13" s="188"/>
      <c r="CE13" s="188"/>
      <c r="CF13" s="188"/>
      <c r="CG13" s="188"/>
      <c r="CH13" s="188"/>
      <c r="CI13" s="188"/>
      <c r="CJ13" s="188"/>
      <c r="CK13" s="188"/>
      <c r="CL13" s="188"/>
      <c r="CM13" s="188"/>
      <c r="CN13" s="188"/>
      <c r="CO13" s="188"/>
      <c r="CP13" s="188"/>
      <c r="CQ13" s="188"/>
      <c r="CR13" s="188"/>
      <c r="CS13" s="188"/>
    </row>
    <row r="14" spans="1:97" ht="12.95" customHeight="1" x14ac:dyDescent="0.25">
      <c r="A14" s="39" t="s">
        <v>98</v>
      </c>
      <c r="B14" s="267"/>
      <c r="C14" s="268"/>
      <c r="D14" s="268"/>
      <c r="E14" s="268"/>
      <c r="F14" s="268"/>
      <c r="G14" s="268"/>
      <c r="H14" s="268"/>
      <c r="I14" s="268"/>
      <c r="J14" s="268"/>
      <c r="K14" s="268"/>
      <c r="L14" s="268"/>
      <c r="M14" s="269"/>
      <c r="N14" s="130" t="s">
        <v>130</v>
      </c>
      <c r="O14" s="210" t="s">
        <v>152</v>
      </c>
      <c r="P14" s="210"/>
      <c r="Q14" s="210"/>
      <c r="R14" s="210"/>
      <c r="S14" s="210"/>
      <c r="T14" s="210"/>
      <c r="U14" s="210"/>
      <c r="V14" s="210"/>
      <c r="W14" s="210"/>
      <c r="X14" s="210" t="s">
        <v>149</v>
      </c>
      <c r="Y14" s="210"/>
      <c r="Z14" s="210"/>
      <c r="AA14" s="210"/>
      <c r="AB14" s="210"/>
      <c r="AC14" s="129" t="s">
        <v>63</v>
      </c>
      <c r="AD14" s="129"/>
      <c r="AE14" s="129"/>
      <c r="AF14" s="129"/>
      <c r="AG14" s="129"/>
      <c r="AH14" s="129"/>
      <c r="AI14" s="129"/>
      <c r="AJ14" s="129"/>
      <c r="AK14" s="129"/>
      <c r="AL14" s="129"/>
      <c r="AM14" s="129"/>
      <c r="AN14" s="129"/>
      <c r="AO14" s="129"/>
      <c r="AP14" s="129"/>
      <c r="AQ14" s="34"/>
      <c r="AR14" s="154"/>
      <c r="AS14" s="154"/>
      <c r="AT14" s="154"/>
      <c r="AU14" s="154"/>
      <c r="AV14" s="154"/>
      <c r="AW14" s="154"/>
      <c r="AX14" s="132">
        <f t="shared" si="0"/>
        <v>0</v>
      </c>
      <c r="AY14" s="132"/>
      <c r="AZ14" s="132"/>
      <c r="BA14" s="154"/>
      <c r="BB14" s="154"/>
      <c r="BC14" s="154"/>
      <c r="BD14" s="61">
        <f t="shared" si="1"/>
        <v>0</v>
      </c>
      <c r="BE14" s="188"/>
      <c r="BF14" s="188"/>
      <c r="BG14" s="188"/>
      <c r="BH14" s="188"/>
      <c r="BI14" s="188"/>
      <c r="BJ14" s="188"/>
      <c r="BK14" s="188"/>
      <c r="BL14" s="188"/>
      <c r="BM14" s="188"/>
      <c r="BN14" s="188"/>
      <c r="BO14" s="193" t="s">
        <v>36</v>
      </c>
      <c r="BP14" s="193"/>
      <c r="BQ14" s="193"/>
      <c r="BR14" s="60"/>
      <c r="BS14" s="23" t="str">
        <f>IF(BU10="","",IF(BU10&lt;0,0,BU10/BW14*365))</f>
        <v/>
      </c>
      <c r="BT14" s="24" t="str">
        <f>IF(BS14="","",IF(BU10&lt;0,"",IF(BS14&lt;30,"faible","correct")))</f>
        <v/>
      </c>
      <c r="BU14" s="24"/>
      <c r="BW14" s="174"/>
      <c r="BX14" s="175"/>
      <c r="BY14" s="175"/>
      <c r="BZ14" s="176"/>
      <c r="CA14" s="16"/>
      <c r="CB14" s="188"/>
      <c r="CC14" s="188"/>
      <c r="CD14" s="188"/>
      <c r="CE14" s="188"/>
      <c r="CF14" s="188"/>
      <c r="CG14" s="188"/>
      <c r="CH14" s="188"/>
      <c r="CI14" s="188"/>
      <c r="CJ14" s="188"/>
      <c r="CK14" s="188"/>
      <c r="CL14" s="188"/>
      <c r="CM14" s="188"/>
      <c r="CN14" s="188"/>
      <c r="CO14" s="188"/>
      <c r="CP14" s="188"/>
      <c r="CQ14" s="188"/>
      <c r="CR14" s="188"/>
      <c r="CS14" s="188"/>
    </row>
    <row r="15" spans="1:97" ht="12.95" customHeight="1" x14ac:dyDescent="0.25">
      <c r="A15" s="39"/>
      <c r="B15" s="270"/>
      <c r="C15" s="271"/>
      <c r="D15" s="271"/>
      <c r="E15" s="271"/>
      <c r="F15" s="271"/>
      <c r="G15" s="271"/>
      <c r="H15" s="271"/>
      <c r="I15" s="271"/>
      <c r="J15" s="271"/>
      <c r="K15" s="271"/>
      <c r="L15" s="271"/>
      <c r="M15" s="272"/>
      <c r="N15" s="130"/>
      <c r="O15" s="210" t="s">
        <v>153</v>
      </c>
      <c r="P15" s="210"/>
      <c r="Q15" s="210"/>
      <c r="R15" s="210" t="s">
        <v>154</v>
      </c>
      <c r="S15" s="210"/>
      <c r="T15" s="210"/>
      <c r="U15" s="250" t="s">
        <v>155</v>
      </c>
      <c r="V15" s="250"/>
      <c r="W15" s="250"/>
      <c r="X15" s="159" t="s">
        <v>17</v>
      </c>
      <c r="Y15" s="160"/>
      <c r="Z15" s="160"/>
      <c r="AA15" s="161"/>
      <c r="AB15" s="63" t="s">
        <v>156</v>
      </c>
      <c r="AC15" s="167"/>
      <c r="AD15" s="167"/>
      <c r="AE15" s="167"/>
      <c r="AF15" s="167"/>
      <c r="AG15" s="167"/>
      <c r="AH15" s="167"/>
      <c r="AI15" s="167"/>
      <c r="AJ15" s="167"/>
      <c r="AK15" s="167"/>
      <c r="AL15" s="167"/>
      <c r="AM15" s="167"/>
      <c r="AN15" s="167"/>
      <c r="AO15" s="167"/>
      <c r="AP15" s="167"/>
      <c r="AQ15" s="34"/>
      <c r="AR15" s="154"/>
      <c r="AS15" s="154"/>
      <c r="AT15" s="154"/>
      <c r="AU15" s="154"/>
      <c r="AV15" s="154"/>
      <c r="AW15" s="154"/>
      <c r="AX15" s="132">
        <f t="shared" si="0"/>
        <v>0</v>
      </c>
      <c r="AY15" s="132"/>
      <c r="AZ15" s="132"/>
      <c r="BA15" s="154"/>
      <c r="BB15" s="154"/>
      <c r="BC15" s="154"/>
      <c r="BD15" s="61">
        <f t="shared" si="1"/>
        <v>0</v>
      </c>
      <c r="BT15" s="25"/>
      <c r="BU15" s="25"/>
      <c r="CB15" s="188"/>
      <c r="CC15" s="188"/>
      <c r="CD15" s="188"/>
      <c r="CE15" s="188"/>
      <c r="CF15" s="188"/>
      <c r="CG15" s="188"/>
      <c r="CH15" s="188"/>
      <c r="CI15" s="188"/>
      <c r="CJ15" s="188"/>
      <c r="CK15" s="188"/>
      <c r="CL15" s="188"/>
      <c r="CM15" s="188"/>
      <c r="CN15" s="188"/>
      <c r="CO15" s="188"/>
      <c r="CP15" s="188"/>
      <c r="CQ15" s="188"/>
      <c r="CR15" s="188"/>
      <c r="CS15" s="188"/>
    </row>
    <row r="16" spans="1:97" ht="12.75" customHeight="1" x14ac:dyDescent="0.25">
      <c r="A16" s="264" t="s">
        <v>97</v>
      </c>
      <c r="B16" s="265"/>
      <c r="C16" s="265"/>
      <c r="D16" s="265"/>
      <c r="E16" s="266"/>
      <c r="F16" s="266"/>
      <c r="G16" s="266"/>
      <c r="H16" s="9"/>
      <c r="I16" s="9"/>
      <c r="J16" s="9"/>
      <c r="K16" s="9"/>
      <c r="L16" s="9"/>
      <c r="M16" s="9"/>
      <c r="N16" s="130"/>
      <c r="O16" s="273"/>
      <c r="P16" s="274"/>
      <c r="Q16" s="275"/>
      <c r="R16" s="273"/>
      <c r="S16" s="274"/>
      <c r="T16" s="275"/>
      <c r="U16" s="132">
        <f>R16-O16</f>
        <v>0</v>
      </c>
      <c r="V16" s="132"/>
      <c r="W16" s="132"/>
      <c r="X16" s="156"/>
      <c r="Y16" s="157"/>
      <c r="Z16" s="157"/>
      <c r="AA16" s="158"/>
      <c r="AB16" s="61">
        <f>R16-X16</f>
        <v>0</v>
      </c>
      <c r="AC16" s="167"/>
      <c r="AD16" s="167"/>
      <c r="AE16" s="167"/>
      <c r="AF16" s="167"/>
      <c r="AG16" s="167"/>
      <c r="AH16" s="167"/>
      <c r="AI16" s="167"/>
      <c r="AJ16" s="167"/>
      <c r="AK16" s="167"/>
      <c r="AL16" s="167"/>
      <c r="AM16" s="167"/>
      <c r="AN16" s="167"/>
      <c r="AO16" s="167"/>
      <c r="AP16" s="167"/>
      <c r="AQ16" s="34"/>
      <c r="AR16" s="154"/>
      <c r="AS16" s="154"/>
      <c r="AT16" s="154"/>
      <c r="AU16" s="154"/>
      <c r="AV16" s="154"/>
      <c r="AW16" s="154"/>
      <c r="AX16" s="132">
        <f t="shared" si="0"/>
        <v>0</v>
      </c>
      <c r="AY16" s="132"/>
      <c r="AZ16" s="132"/>
      <c r="BA16" s="154"/>
      <c r="BB16" s="154"/>
      <c r="BC16" s="154"/>
      <c r="BD16" s="61">
        <f t="shared" si="1"/>
        <v>0</v>
      </c>
      <c r="BE16" s="180" t="s">
        <v>18</v>
      </c>
      <c r="BF16" s="180"/>
      <c r="BG16" s="180"/>
      <c r="BH16" s="180"/>
      <c r="BI16" s="180"/>
      <c r="BJ16" s="180"/>
      <c r="BK16" s="180"/>
      <c r="BL16" s="180"/>
      <c r="BM16" s="180"/>
      <c r="BN16" s="180"/>
      <c r="BP16" s="16"/>
      <c r="BQ16" s="16"/>
      <c r="BR16" s="177">
        <f>+BS6</f>
        <v>45292</v>
      </c>
      <c r="BS16" s="179"/>
      <c r="BT16" s="177">
        <f>+BV6</f>
        <v>45657</v>
      </c>
      <c r="BU16" s="179"/>
      <c r="BV16" s="232" t="s">
        <v>2</v>
      </c>
      <c r="BW16" s="232"/>
      <c r="BX16" s="26"/>
      <c r="CB16" s="188"/>
      <c r="CC16" s="188"/>
      <c r="CD16" s="188"/>
      <c r="CE16" s="188"/>
      <c r="CF16" s="188"/>
      <c r="CG16" s="188"/>
      <c r="CH16" s="188"/>
      <c r="CI16" s="188"/>
      <c r="CJ16" s="188"/>
      <c r="CK16" s="188"/>
      <c r="CL16" s="188"/>
      <c r="CM16" s="188"/>
      <c r="CN16" s="188"/>
      <c r="CO16" s="188"/>
      <c r="CP16" s="188"/>
      <c r="CQ16" s="188"/>
      <c r="CR16" s="188"/>
      <c r="CS16" s="188"/>
    </row>
    <row r="17" spans="1:97" ht="12.95" customHeight="1" x14ac:dyDescent="0.25">
      <c r="A17" s="264"/>
      <c r="B17" s="265"/>
      <c r="C17" s="265"/>
      <c r="D17" s="265"/>
      <c r="E17" s="266"/>
      <c r="F17" s="266"/>
      <c r="G17" s="266"/>
      <c r="H17" s="38"/>
      <c r="I17" s="38"/>
      <c r="J17" s="38"/>
      <c r="K17" s="38"/>
      <c r="L17" s="38"/>
      <c r="M17" s="38"/>
      <c r="N17" s="27"/>
      <c r="O17" s="28"/>
      <c r="P17" s="28"/>
      <c r="Q17" s="32"/>
      <c r="R17" s="32"/>
      <c r="S17" s="32"/>
      <c r="T17" s="28"/>
      <c r="U17" s="28"/>
      <c r="V17" s="28"/>
      <c r="W17" s="32"/>
      <c r="X17" s="29"/>
      <c r="Y17" s="29"/>
      <c r="Z17" s="32"/>
      <c r="AA17" s="32"/>
      <c r="AB17" s="29"/>
      <c r="AC17" s="167"/>
      <c r="AD17" s="167"/>
      <c r="AE17" s="167"/>
      <c r="AF17" s="167"/>
      <c r="AG17" s="167"/>
      <c r="AH17" s="167"/>
      <c r="AI17" s="167"/>
      <c r="AJ17" s="167"/>
      <c r="AK17" s="167"/>
      <c r="AL17" s="167"/>
      <c r="AM17" s="167"/>
      <c r="AN17" s="167"/>
      <c r="AO17" s="167"/>
      <c r="AP17" s="167"/>
      <c r="AQ17" s="34"/>
      <c r="AR17" s="154"/>
      <c r="AS17" s="154"/>
      <c r="AT17" s="154"/>
      <c r="AU17" s="154"/>
      <c r="AV17" s="154"/>
      <c r="AW17" s="154"/>
      <c r="AX17" s="132">
        <f t="shared" si="0"/>
        <v>0</v>
      </c>
      <c r="AY17" s="132"/>
      <c r="AZ17" s="132"/>
      <c r="BA17" s="154"/>
      <c r="BB17" s="154"/>
      <c r="BC17" s="154"/>
      <c r="BD17" s="61">
        <f t="shared" si="1"/>
        <v>0</v>
      </c>
      <c r="BE17" s="27"/>
      <c r="BF17" s="27"/>
      <c r="BG17" s="27"/>
      <c r="BH17" s="27"/>
      <c r="BI17" s="27"/>
      <c r="BJ17" s="27"/>
      <c r="BK17" s="27"/>
      <c r="BL17" s="27"/>
      <c r="BM17" s="27"/>
      <c r="BN17" s="27"/>
      <c r="BO17" s="190" t="s">
        <v>33</v>
      </c>
      <c r="BP17" s="190"/>
      <c r="BQ17" s="191"/>
      <c r="BR17" s="174"/>
      <c r="BS17" s="176"/>
      <c r="BT17" s="174"/>
      <c r="BU17" s="176"/>
      <c r="BV17" s="233">
        <f>BT17-BR17</f>
        <v>0</v>
      </c>
      <c r="BW17" s="233"/>
      <c r="BX17" s="30" t="str">
        <f>IF(BT17="","",IF(BT17&lt;0,"négatif :","positif :"))</f>
        <v/>
      </c>
      <c r="BY17" s="31" t="str">
        <f>IF(BX17="","",IF(BX17="négatif :","situation dégradée","correct"))</f>
        <v/>
      </c>
      <c r="CA17" s="32"/>
      <c r="CB17" s="188"/>
      <c r="CC17" s="188"/>
      <c r="CD17" s="188"/>
      <c r="CE17" s="188"/>
      <c r="CF17" s="188"/>
      <c r="CG17" s="188"/>
      <c r="CH17" s="188"/>
      <c r="CI17" s="188"/>
      <c r="CJ17" s="188"/>
      <c r="CK17" s="188"/>
      <c r="CL17" s="188"/>
      <c r="CM17" s="188"/>
      <c r="CN17" s="188"/>
      <c r="CO17" s="188"/>
      <c r="CP17" s="188"/>
      <c r="CQ17" s="188"/>
      <c r="CR17" s="188"/>
      <c r="CS17" s="188"/>
    </row>
    <row r="18" spans="1:97" ht="30" x14ac:dyDescent="0.25">
      <c r="A18" s="40"/>
      <c r="B18" s="41"/>
      <c r="C18" s="41"/>
      <c r="D18" s="41"/>
      <c r="E18" s="42"/>
      <c r="F18" s="42"/>
      <c r="G18" s="42"/>
      <c r="H18" s="9"/>
      <c r="I18" s="9"/>
      <c r="J18" s="9"/>
      <c r="K18" s="9"/>
      <c r="L18" s="9"/>
      <c r="M18" s="9"/>
      <c r="N18" s="162" t="s">
        <v>57</v>
      </c>
      <c r="O18" s="162"/>
      <c r="P18" s="162"/>
      <c r="Q18" s="162"/>
      <c r="R18" s="162"/>
      <c r="S18" s="162"/>
      <c r="T18" s="162"/>
      <c r="U18" s="162"/>
      <c r="V18" s="162"/>
      <c r="W18" s="162"/>
      <c r="X18" s="162"/>
      <c r="Y18" s="162"/>
      <c r="Z18" s="162"/>
      <c r="AA18" s="162"/>
      <c r="AB18" s="162"/>
      <c r="AC18" s="167"/>
      <c r="AD18" s="167"/>
      <c r="AE18" s="167"/>
      <c r="AF18" s="167"/>
      <c r="AG18" s="167"/>
      <c r="AH18" s="167"/>
      <c r="AI18" s="167"/>
      <c r="AJ18" s="167"/>
      <c r="AK18" s="167"/>
      <c r="AL18" s="167"/>
      <c r="AM18" s="167"/>
      <c r="AN18" s="167"/>
      <c r="AO18" s="167"/>
      <c r="AP18" s="167"/>
      <c r="AQ18" s="214" t="str">
        <f>+AC33</f>
        <v>Seuls les écarts significatifs entre l'EPRD 2024 et les ERRD 2022 et 2023 sont à indiquer dans ce tableau.</v>
      </c>
      <c r="AR18" s="214"/>
      <c r="AS18" s="214"/>
      <c r="AT18" s="214"/>
      <c r="AU18" s="214"/>
      <c r="AV18" s="214"/>
      <c r="AW18" s="214"/>
      <c r="AX18" s="214"/>
      <c r="AY18" s="214"/>
      <c r="AZ18" s="214"/>
      <c r="BA18" s="214"/>
      <c r="BB18" s="214"/>
      <c r="BC18" s="214"/>
      <c r="BD18" s="214"/>
      <c r="BE18" s="82" t="s">
        <v>31</v>
      </c>
      <c r="BF18" s="82"/>
      <c r="BG18" s="82"/>
      <c r="BH18" s="82"/>
      <c r="BI18" s="82"/>
      <c r="BJ18" s="247"/>
      <c r="BK18" s="247"/>
      <c r="BL18" s="247"/>
      <c r="BM18" s="223"/>
      <c r="BN18" s="223"/>
      <c r="BO18" s="193" t="s">
        <v>34</v>
      </c>
      <c r="BP18" s="193"/>
      <c r="BQ18" s="191"/>
      <c r="BR18" s="174"/>
      <c r="BS18" s="176"/>
      <c r="BT18" s="174"/>
      <c r="BU18" s="176"/>
      <c r="BV18" s="233">
        <f>BT18-BR18</f>
        <v>0</v>
      </c>
      <c r="BW18" s="233"/>
      <c r="BX18" s="30" t="str">
        <f>IF(BT18="","",IF(BT18&lt;0,"négatif :","positif :"))</f>
        <v/>
      </c>
      <c r="BY18" s="31" t="str">
        <f>IF(BX18="","",IF(BX18="négatif :","situation dégradée","correct"))</f>
        <v/>
      </c>
      <c r="CA18" s="31"/>
      <c r="CB18" s="188"/>
      <c r="CC18" s="188"/>
      <c r="CD18" s="188"/>
      <c r="CE18" s="188"/>
      <c r="CF18" s="188"/>
      <c r="CG18" s="188"/>
      <c r="CH18" s="188"/>
      <c r="CI18" s="188"/>
      <c r="CJ18" s="188"/>
      <c r="CK18" s="188"/>
      <c r="CL18" s="188"/>
      <c r="CM18" s="188"/>
      <c r="CN18" s="188"/>
      <c r="CO18" s="188"/>
      <c r="CP18" s="188"/>
      <c r="CQ18" s="188"/>
      <c r="CR18" s="188"/>
      <c r="CS18" s="188"/>
    </row>
    <row r="19" spans="1:97" ht="12.95" customHeight="1" x14ac:dyDescent="0.25">
      <c r="A19" s="180" t="s">
        <v>7</v>
      </c>
      <c r="B19" s="180"/>
      <c r="C19" s="180"/>
      <c r="D19" s="180"/>
      <c r="E19" s="180"/>
      <c r="F19" s="180"/>
      <c r="G19" s="180"/>
      <c r="H19" s="180"/>
      <c r="I19" s="180"/>
      <c r="J19" s="180"/>
      <c r="K19" s="180"/>
      <c r="L19" s="180"/>
      <c r="M19" s="180"/>
      <c r="N19" s="163"/>
      <c r="O19" s="163"/>
      <c r="P19" s="163"/>
      <c r="Q19" s="163"/>
      <c r="R19" s="163"/>
      <c r="S19" s="163"/>
      <c r="T19" s="163"/>
      <c r="U19" s="163"/>
      <c r="V19" s="163"/>
      <c r="W19" s="163"/>
      <c r="X19" s="163"/>
      <c r="Y19" s="163"/>
      <c r="Z19" s="163"/>
      <c r="AA19" s="163"/>
      <c r="AB19" s="163"/>
      <c r="AC19" s="167"/>
      <c r="AD19" s="167"/>
      <c r="AE19" s="167"/>
      <c r="AF19" s="167"/>
      <c r="AG19" s="167"/>
      <c r="AH19" s="167"/>
      <c r="AI19" s="167"/>
      <c r="AJ19" s="167"/>
      <c r="AK19" s="167"/>
      <c r="AL19" s="167"/>
      <c r="AM19" s="167"/>
      <c r="AN19" s="167"/>
      <c r="AO19" s="167"/>
      <c r="AP19" s="167"/>
      <c r="AQ19" s="36" t="s">
        <v>6</v>
      </c>
      <c r="AR19" s="83"/>
      <c r="AS19" s="83"/>
      <c r="AT19" s="83"/>
      <c r="AU19" s="83"/>
      <c r="AV19" s="83"/>
      <c r="AW19" s="83"/>
      <c r="AX19" s="83"/>
      <c r="AY19" s="83"/>
      <c r="AZ19" s="83"/>
      <c r="BA19" s="83"/>
      <c r="BB19" s="83"/>
      <c r="BC19" s="83"/>
      <c r="BD19" s="83"/>
      <c r="BE19" s="84"/>
      <c r="BF19" s="84"/>
      <c r="BG19" s="84"/>
      <c r="BH19" s="84"/>
      <c r="BI19" s="84"/>
      <c r="BJ19" s="84"/>
      <c r="BK19" s="84"/>
      <c r="BL19" s="84"/>
      <c r="BM19" s="84"/>
      <c r="BN19" s="84"/>
      <c r="CB19" s="37"/>
      <c r="CC19" s="37"/>
      <c r="CD19" s="37"/>
      <c r="CE19" s="37"/>
      <c r="CF19" s="37"/>
      <c r="CG19" s="37"/>
      <c r="CH19" s="37"/>
      <c r="CI19" s="37"/>
      <c r="CJ19" s="37"/>
      <c r="CK19" s="37"/>
      <c r="CL19" s="188"/>
      <c r="CM19" s="188"/>
      <c r="CN19" s="188"/>
      <c r="CO19" s="188"/>
      <c r="CP19" s="188"/>
      <c r="CQ19" s="188"/>
      <c r="CR19" s="188"/>
      <c r="CS19" s="188"/>
    </row>
    <row r="20" spans="1:97" x14ac:dyDescent="0.25">
      <c r="A20" s="35"/>
      <c r="B20" s="36"/>
      <c r="C20" s="36"/>
      <c r="D20" s="36"/>
      <c r="E20" s="36"/>
      <c r="F20" s="36"/>
      <c r="G20" s="36"/>
      <c r="H20" s="36"/>
      <c r="I20" s="36"/>
      <c r="J20" s="36"/>
      <c r="K20" s="36"/>
      <c r="L20" s="35"/>
      <c r="M20" s="35"/>
      <c r="N20" s="131" t="s">
        <v>56</v>
      </c>
      <c r="O20" s="210" t="str">
        <f>+O14</f>
        <v>ERRD 2023 - EPRD 2024</v>
      </c>
      <c r="P20" s="210"/>
      <c r="Q20" s="210"/>
      <c r="R20" s="210"/>
      <c r="S20" s="210"/>
      <c r="T20" s="210"/>
      <c r="U20" s="210"/>
      <c r="V20" s="210"/>
      <c r="W20" s="210"/>
      <c r="X20" s="210" t="str">
        <f>+X14</f>
        <v>ERRD 2022</v>
      </c>
      <c r="Y20" s="210"/>
      <c r="Z20" s="210"/>
      <c r="AA20" s="210"/>
      <c r="AB20" s="210"/>
      <c r="AC20" s="261" t="s">
        <v>131</v>
      </c>
      <c r="AD20" s="261"/>
      <c r="AE20" s="261"/>
      <c r="AF20" s="261"/>
      <c r="AG20" s="261"/>
      <c r="AH20" s="261"/>
      <c r="AI20" s="261"/>
      <c r="AJ20" s="261"/>
      <c r="AK20" s="261"/>
      <c r="AL20" s="261"/>
      <c r="AM20" s="261"/>
      <c r="AN20" s="261"/>
      <c r="AO20" s="261"/>
      <c r="AP20" s="261"/>
      <c r="AQ20" s="140"/>
      <c r="AR20" s="141"/>
      <c r="AS20" s="141"/>
      <c r="AT20" s="141"/>
      <c r="AU20" s="141"/>
      <c r="AV20" s="141"/>
      <c r="AW20" s="141"/>
      <c r="AX20" s="141"/>
      <c r="AY20" s="141"/>
      <c r="AZ20" s="141"/>
      <c r="BA20" s="141"/>
      <c r="BB20" s="141"/>
      <c r="BC20" s="141"/>
      <c r="BD20" s="142"/>
      <c r="BE20" s="193" t="s">
        <v>78</v>
      </c>
      <c r="BF20" s="193"/>
      <c r="BG20" s="191"/>
      <c r="BH20" s="174"/>
      <c r="BI20" s="176"/>
      <c r="BJ20" s="85" t="s">
        <v>51</v>
      </c>
      <c r="BK20" s="124" t="str">
        <f>IF(BH7="","",BH20/BH7)</f>
        <v/>
      </c>
      <c r="BL20" s="67" t="str">
        <f>IF(BK20="","",IF(BK20&lt;0,"IAF",IF(BK20&lt;5%,"faible","correct")))</f>
        <v/>
      </c>
      <c r="BM20" s="86"/>
      <c r="BN20" s="67" t="str">
        <f>IF(BM20="","",IF(BM20&lt;0,"IAF",IF(BM20&lt;5%,"faible","correct")))</f>
        <v/>
      </c>
      <c r="BO20" s="193" t="s">
        <v>88</v>
      </c>
      <c r="BP20" s="193"/>
      <c r="BQ20" s="193"/>
      <c r="BR20" s="60"/>
      <c r="BS20" s="23" t="str">
        <f>IF(BT17="","",IF(BT17&lt;0,0,BT17/BW14*365))</f>
        <v/>
      </c>
      <c r="BT20" s="24" t="str">
        <f>IF(BS20="","",IF(BS20&lt;30,"faible","correct"))</f>
        <v/>
      </c>
      <c r="CB20" s="37"/>
      <c r="CC20" s="37"/>
      <c r="CD20" s="37"/>
      <c r="CE20" s="37"/>
      <c r="CF20" s="37"/>
      <c r="CG20" s="37"/>
      <c r="CH20" s="37"/>
      <c r="CI20" s="37"/>
      <c r="CJ20" s="37"/>
      <c r="CK20" s="37"/>
      <c r="CL20" s="188"/>
      <c r="CM20" s="188"/>
      <c r="CN20" s="188"/>
      <c r="CO20" s="188"/>
      <c r="CP20" s="188"/>
      <c r="CQ20" s="188"/>
      <c r="CR20" s="188"/>
      <c r="CS20" s="188"/>
    </row>
    <row r="21" spans="1:97" ht="12.95" customHeight="1" x14ac:dyDescent="0.25">
      <c r="A21" s="88" t="s">
        <v>100</v>
      </c>
      <c r="B21" s="127"/>
      <c r="C21" s="89"/>
      <c r="D21" s="90"/>
      <c r="E21" s="90"/>
      <c r="F21" s="90"/>
      <c r="G21" s="90"/>
      <c r="H21" s="88" t="s">
        <v>8</v>
      </c>
      <c r="I21" s="251"/>
      <c r="J21" s="251"/>
      <c r="K21" s="251"/>
      <c r="L21" s="251"/>
      <c r="M21" s="91"/>
      <c r="N21" s="131"/>
      <c r="O21" s="210" t="str">
        <f>+O15</f>
        <v>ERRD 2023</v>
      </c>
      <c r="P21" s="210"/>
      <c r="Q21" s="210"/>
      <c r="R21" s="210" t="str">
        <f>+R15</f>
        <v>EPRD 2024</v>
      </c>
      <c r="S21" s="210"/>
      <c r="T21" s="210"/>
      <c r="U21" s="250" t="str">
        <f>+U15</f>
        <v>Ecart 2023-2024</v>
      </c>
      <c r="V21" s="250"/>
      <c r="W21" s="250"/>
      <c r="X21" s="210" t="s">
        <v>17</v>
      </c>
      <c r="Y21" s="210"/>
      <c r="Z21" s="210"/>
      <c r="AA21" s="210"/>
      <c r="AB21" s="63" t="str">
        <f>+AB15</f>
        <v>Ecart 2022-2024</v>
      </c>
      <c r="AC21" s="131" t="s">
        <v>10</v>
      </c>
      <c r="AD21" s="210" t="str">
        <f>O20</f>
        <v>ERRD 2023 - EPRD 2024</v>
      </c>
      <c r="AE21" s="210"/>
      <c r="AF21" s="210"/>
      <c r="AG21" s="210"/>
      <c r="AH21" s="210"/>
      <c r="AI21" s="210"/>
      <c r="AJ21" s="210"/>
      <c r="AK21" s="210"/>
      <c r="AL21" s="210"/>
      <c r="AM21" s="210" t="str">
        <f>+X20</f>
        <v>ERRD 2022</v>
      </c>
      <c r="AN21" s="210"/>
      <c r="AO21" s="210"/>
      <c r="AP21" s="210"/>
      <c r="AQ21" s="143"/>
      <c r="AR21" s="144"/>
      <c r="AS21" s="144"/>
      <c r="AT21" s="144"/>
      <c r="AU21" s="144"/>
      <c r="AV21" s="144"/>
      <c r="AW21" s="144"/>
      <c r="AX21" s="144"/>
      <c r="AY21" s="144"/>
      <c r="AZ21" s="144"/>
      <c r="BA21" s="144"/>
      <c r="BB21" s="144"/>
      <c r="BC21" s="144"/>
      <c r="BD21" s="145"/>
      <c r="BE21" s="193" t="s">
        <v>79</v>
      </c>
      <c r="BF21" s="193"/>
      <c r="BG21" s="193"/>
      <c r="BH21" s="174"/>
      <c r="BI21" s="176"/>
      <c r="BJ21" s="85" t="s">
        <v>51</v>
      </c>
      <c r="BK21" s="87"/>
      <c r="BL21" s="67" t="str">
        <f>IF(BK21="","",IF(BK21&lt;6%,"faible","correct"))</f>
        <v/>
      </c>
      <c r="BN21" s="84"/>
      <c r="BO21" s="193" t="s">
        <v>89</v>
      </c>
      <c r="BP21" s="193"/>
      <c r="BQ21" s="193"/>
      <c r="BR21" s="60"/>
      <c r="BS21" s="23" t="str">
        <f>IF(BT18="","",IF(BT18&lt;0,0,BT18/BW14*365))</f>
        <v/>
      </c>
      <c r="BT21" s="24" t="str">
        <f>IF(BS21="","",IF(BS21&lt;30,"faible","correct"))</f>
        <v/>
      </c>
      <c r="CB21" s="194" t="s">
        <v>41</v>
      </c>
      <c r="CC21" s="194"/>
      <c r="CD21" s="194"/>
      <c r="CE21" s="194"/>
      <c r="CF21" s="194"/>
      <c r="CG21" s="194"/>
      <c r="CH21" s="194"/>
      <c r="CI21" s="194"/>
      <c r="CJ21" s="194"/>
      <c r="CK21" s="194"/>
      <c r="CL21" s="188"/>
      <c r="CM21" s="188"/>
      <c r="CN21" s="188"/>
      <c r="CO21" s="188"/>
      <c r="CP21" s="188"/>
      <c r="CQ21" s="188"/>
      <c r="CR21" s="188"/>
      <c r="CS21" s="188"/>
    </row>
    <row r="22" spans="1:97" ht="12.95" customHeight="1" x14ac:dyDescent="0.25">
      <c r="A22" s="27"/>
      <c r="B22" s="37"/>
      <c r="C22" s="37"/>
      <c r="D22" s="37"/>
      <c r="E22" s="37"/>
      <c r="F22" s="37"/>
      <c r="G22" s="37"/>
      <c r="H22" s="37"/>
      <c r="I22" s="37"/>
      <c r="J22" s="37"/>
      <c r="K22" s="37"/>
      <c r="L22" s="37"/>
      <c r="M22" s="37"/>
      <c r="N22" s="122"/>
      <c r="O22" s="169"/>
      <c r="P22" s="169"/>
      <c r="Q22" s="169"/>
      <c r="R22" s="169"/>
      <c r="S22" s="169"/>
      <c r="T22" s="169"/>
      <c r="U22" s="132">
        <f>R22-O22</f>
        <v>0</v>
      </c>
      <c r="V22" s="132"/>
      <c r="W22" s="132"/>
      <c r="X22" s="169"/>
      <c r="Y22" s="169"/>
      <c r="Z22" s="169"/>
      <c r="AA22" s="169"/>
      <c r="AB22" s="61">
        <f>R22-X22</f>
        <v>0</v>
      </c>
      <c r="AC22" s="131"/>
      <c r="AD22" s="210" t="str">
        <f>O21</f>
        <v>ERRD 2023</v>
      </c>
      <c r="AE22" s="210"/>
      <c r="AF22" s="210"/>
      <c r="AG22" s="210" t="str">
        <f>R21</f>
        <v>EPRD 2024</v>
      </c>
      <c r="AH22" s="210"/>
      <c r="AI22" s="210"/>
      <c r="AJ22" s="210" t="str">
        <f>+U21</f>
        <v>Ecart 2023-2024</v>
      </c>
      <c r="AK22" s="210"/>
      <c r="AL22" s="210"/>
      <c r="AM22" s="210" t="s">
        <v>17</v>
      </c>
      <c r="AN22" s="210"/>
      <c r="AO22" s="210"/>
      <c r="AP22" s="62" t="str">
        <f>+AB21</f>
        <v>Ecart 2022-2024</v>
      </c>
      <c r="AQ22" s="143"/>
      <c r="AR22" s="144"/>
      <c r="AS22" s="144"/>
      <c r="AT22" s="144"/>
      <c r="AU22" s="144"/>
      <c r="AV22" s="144"/>
      <c r="AW22" s="144"/>
      <c r="AX22" s="144"/>
      <c r="AY22" s="144"/>
      <c r="AZ22" s="144"/>
      <c r="BA22" s="144"/>
      <c r="BB22" s="144"/>
      <c r="BC22" s="144"/>
      <c r="BD22" s="145"/>
      <c r="BE22" s="193" t="s">
        <v>23</v>
      </c>
      <c r="BF22" s="193"/>
      <c r="BG22" s="193"/>
      <c r="BH22" s="20" t="str">
        <f>IF(BH20="","",IF(BH21&gt;BH20,"oui","non"))</f>
        <v/>
      </c>
      <c r="BI22" s="92" t="str">
        <f>IF(BH22="","",IF(BH22="non","attention","correct"))</f>
        <v/>
      </c>
      <c r="CL22" s="188"/>
      <c r="CM22" s="188"/>
      <c r="CN22" s="188"/>
      <c r="CO22" s="188"/>
      <c r="CP22" s="188"/>
      <c r="CQ22" s="188"/>
      <c r="CR22" s="188"/>
      <c r="CS22" s="188"/>
    </row>
    <row r="23" spans="1:97" ht="12.95" customHeight="1" x14ac:dyDescent="0.25">
      <c r="A23" s="16" t="s">
        <v>101</v>
      </c>
      <c r="B23" s="93"/>
      <c r="C23" s="93"/>
      <c r="D23" s="37"/>
      <c r="E23" s="37"/>
      <c r="F23" s="37"/>
      <c r="G23" s="37"/>
      <c r="H23" s="69"/>
      <c r="I23" s="69"/>
      <c r="J23" s="91"/>
      <c r="K23" s="91"/>
      <c r="L23" s="91"/>
      <c r="M23" s="37"/>
      <c r="N23" s="122"/>
      <c r="O23" s="169"/>
      <c r="P23" s="169"/>
      <c r="Q23" s="169"/>
      <c r="R23" s="169"/>
      <c r="S23" s="169"/>
      <c r="T23" s="169"/>
      <c r="U23" s="132">
        <f t="shared" ref="U23:U29" si="2">R23-O23</f>
        <v>0</v>
      </c>
      <c r="V23" s="132"/>
      <c r="W23" s="132"/>
      <c r="X23" s="169"/>
      <c r="Y23" s="169"/>
      <c r="Z23" s="169"/>
      <c r="AA23" s="169"/>
      <c r="AB23" s="61">
        <f t="shared" ref="AB23:AB29" si="3">R23-X23</f>
        <v>0</v>
      </c>
      <c r="AC23" s="34" t="s">
        <v>59</v>
      </c>
      <c r="AD23" s="154"/>
      <c r="AE23" s="154"/>
      <c r="AF23" s="154"/>
      <c r="AG23" s="154"/>
      <c r="AH23" s="154"/>
      <c r="AI23" s="154"/>
      <c r="AJ23" s="132">
        <f>AG23-AD23</f>
        <v>0</v>
      </c>
      <c r="AK23" s="132"/>
      <c r="AL23" s="132"/>
      <c r="AM23" s="154"/>
      <c r="AN23" s="154"/>
      <c r="AO23" s="154"/>
      <c r="AP23" s="61">
        <f>AG23-AM23</f>
        <v>0</v>
      </c>
      <c r="AQ23" s="146"/>
      <c r="AR23" s="147"/>
      <c r="AS23" s="147"/>
      <c r="AT23" s="147"/>
      <c r="AU23" s="147"/>
      <c r="AV23" s="147"/>
      <c r="AW23" s="147"/>
      <c r="AX23" s="147"/>
      <c r="AY23" s="147"/>
      <c r="AZ23" s="147"/>
      <c r="BA23" s="147"/>
      <c r="BB23" s="147"/>
      <c r="BC23" s="147"/>
      <c r="BD23" s="148"/>
      <c r="BO23" s="33" t="s">
        <v>67</v>
      </c>
      <c r="CB23" s="16" t="s">
        <v>126</v>
      </c>
      <c r="CC23" s="16"/>
      <c r="CD23" s="195"/>
      <c r="CE23" s="195"/>
      <c r="CF23" s="196"/>
      <c r="CG23" s="196"/>
      <c r="CH23" s="82"/>
      <c r="CI23" s="82"/>
      <c r="CJ23" s="82"/>
      <c r="CK23" s="82"/>
      <c r="CL23" s="188"/>
      <c r="CM23" s="188"/>
      <c r="CN23" s="188"/>
      <c r="CO23" s="188"/>
      <c r="CP23" s="188"/>
      <c r="CQ23" s="188"/>
      <c r="CR23" s="188"/>
      <c r="CS23" s="188"/>
    </row>
    <row r="24" spans="1:97" ht="12.95" customHeight="1" x14ac:dyDescent="0.25">
      <c r="A24" s="27"/>
      <c r="B24" s="37"/>
      <c r="C24" s="37"/>
      <c r="D24" s="37"/>
      <c r="E24" s="37"/>
      <c r="F24" s="37"/>
      <c r="G24" s="37"/>
      <c r="H24" s="37"/>
      <c r="I24" s="37"/>
      <c r="J24" s="37"/>
      <c r="K24" s="37"/>
      <c r="L24" s="37"/>
      <c r="M24" s="37"/>
      <c r="N24" s="122"/>
      <c r="O24" s="169"/>
      <c r="P24" s="169"/>
      <c r="Q24" s="169"/>
      <c r="R24" s="169"/>
      <c r="S24" s="169"/>
      <c r="T24" s="169"/>
      <c r="U24" s="132">
        <f t="shared" si="2"/>
        <v>0</v>
      </c>
      <c r="V24" s="132"/>
      <c r="W24" s="132"/>
      <c r="X24" s="169"/>
      <c r="Y24" s="169"/>
      <c r="Z24" s="169"/>
      <c r="AA24" s="169"/>
      <c r="AB24" s="61">
        <f t="shared" si="3"/>
        <v>0</v>
      </c>
      <c r="AC24" s="34" t="s">
        <v>110</v>
      </c>
      <c r="AD24" s="154"/>
      <c r="AE24" s="154"/>
      <c r="AF24" s="154"/>
      <c r="AG24" s="154"/>
      <c r="AH24" s="154"/>
      <c r="AI24" s="154"/>
      <c r="AJ24" s="132">
        <f t="shared" ref="AJ24:AJ31" si="4">AG24-AD24</f>
        <v>0</v>
      </c>
      <c r="AK24" s="132"/>
      <c r="AL24" s="132"/>
      <c r="AM24" s="154"/>
      <c r="AN24" s="154"/>
      <c r="AO24" s="154"/>
      <c r="AP24" s="61">
        <f t="shared" ref="AP24:AP31" si="5">AG24-AM24</f>
        <v>0</v>
      </c>
      <c r="AQ24" s="37"/>
      <c r="AR24" s="37"/>
      <c r="AS24" s="37"/>
      <c r="AT24" s="37"/>
      <c r="AU24" s="152"/>
      <c r="AV24" s="152"/>
      <c r="AW24" s="152"/>
      <c r="AX24" s="37"/>
      <c r="AY24" s="37"/>
      <c r="AZ24" s="37"/>
      <c r="BA24" s="37"/>
      <c r="BB24" s="37"/>
      <c r="BC24" s="37"/>
      <c r="BD24" s="37"/>
      <c r="BE24" s="36" t="s">
        <v>30</v>
      </c>
      <c r="BL24" s="94"/>
      <c r="BM24" s="95"/>
      <c r="BN24" s="32"/>
      <c r="BO24" s="188"/>
      <c r="BP24" s="188"/>
      <c r="BQ24" s="188"/>
      <c r="BR24" s="188"/>
      <c r="BS24" s="188"/>
      <c r="BT24" s="188"/>
      <c r="BU24" s="188"/>
      <c r="BV24" s="188"/>
      <c r="BW24" s="188"/>
      <c r="BX24" s="188"/>
      <c r="BY24" s="188"/>
      <c r="BZ24" s="188"/>
      <c r="CA24" s="188"/>
      <c r="CB24" s="16" t="s">
        <v>68</v>
      </c>
      <c r="CF24" s="196"/>
      <c r="CG24" s="196"/>
      <c r="CL24" s="188"/>
      <c r="CM24" s="188"/>
      <c r="CN24" s="188"/>
      <c r="CO24" s="188"/>
      <c r="CP24" s="188"/>
      <c r="CQ24" s="188"/>
      <c r="CR24" s="188"/>
      <c r="CS24" s="188"/>
    </row>
    <row r="25" spans="1:97" ht="13.5" customHeight="1" x14ac:dyDescent="0.25">
      <c r="A25" s="252"/>
      <c r="B25" s="253"/>
      <c r="C25" s="253"/>
      <c r="D25" s="253"/>
      <c r="E25" s="253"/>
      <c r="F25" s="253"/>
      <c r="G25" s="253"/>
      <c r="H25" s="253"/>
      <c r="I25" s="253"/>
      <c r="J25" s="253"/>
      <c r="K25" s="253"/>
      <c r="L25" s="253"/>
      <c r="M25" s="254"/>
      <c r="N25" s="122"/>
      <c r="O25" s="169"/>
      <c r="P25" s="169"/>
      <c r="Q25" s="169"/>
      <c r="R25" s="169"/>
      <c r="S25" s="169"/>
      <c r="T25" s="169"/>
      <c r="U25" s="132">
        <f t="shared" si="2"/>
        <v>0</v>
      </c>
      <c r="V25" s="132"/>
      <c r="W25" s="132"/>
      <c r="X25" s="169"/>
      <c r="Y25" s="169"/>
      <c r="Z25" s="169"/>
      <c r="AA25" s="169"/>
      <c r="AB25" s="61">
        <f t="shared" si="3"/>
        <v>0</v>
      </c>
      <c r="AC25" s="34" t="s">
        <v>132</v>
      </c>
      <c r="AD25" s="154"/>
      <c r="AE25" s="154"/>
      <c r="AF25" s="154"/>
      <c r="AG25" s="154"/>
      <c r="AH25" s="154"/>
      <c r="AI25" s="154"/>
      <c r="AJ25" s="132">
        <f t="shared" si="4"/>
        <v>0</v>
      </c>
      <c r="AK25" s="132"/>
      <c r="AL25" s="132"/>
      <c r="AM25" s="154"/>
      <c r="AN25" s="154"/>
      <c r="AO25" s="154"/>
      <c r="AP25" s="61">
        <f t="shared" si="5"/>
        <v>0</v>
      </c>
      <c r="AQ25" s="96" t="s">
        <v>143</v>
      </c>
      <c r="AR25" s="153" t="s">
        <v>144</v>
      </c>
      <c r="AS25" s="153"/>
      <c r="AT25" s="153"/>
      <c r="AU25" s="149"/>
      <c r="AV25" s="150"/>
      <c r="AW25" s="151"/>
      <c r="AX25" s="153" t="s">
        <v>145</v>
      </c>
      <c r="AY25" s="153"/>
      <c r="AZ25" s="153"/>
      <c r="BA25" s="149"/>
      <c r="BB25" s="150"/>
      <c r="BC25" s="151"/>
      <c r="BD25" s="37"/>
      <c r="BE25" s="167"/>
      <c r="BF25" s="167"/>
      <c r="BG25" s="167"/>
      <c r="BH25" s="167"/>
      <c r="BI25" s="167"/>
      <c r="BJ25" s="167"/>
      <c r="BK25" s="167"/>
      <c r="BL25" s="167"/>
      <c r="BM25" s="167"/>
      <c r="BN25" s="167"/>
      <c r="BO25" s="188"/>
      <c r="BP25" s="188"/>
      <c r="BQ25" s="188"/>
      <c r="BR25" s="188"/>
      <c r="BS25" s="188"/>
      <c r="BT25" s="188"/>
      <c r="BU25" s="188"/>
      <c r="BV25" s="188"/>
      <c r="BW25" s="188"/>
      <c r="BX25" s="188"/>
      <c r="BY25" s="188"/>
      <c r="BZ25" s="188"/>
      <c r="CA25" s="188"/>
      <c r="CB25" s="69"/>
      <c r="CC25" s="69"/>
      <c r="CD25" s="97"/>
      <c r="CE25" s="97"/>
      <c r="CF25" s="32"/>
      <c r="CG25" s="32"/>
      <c r="CL25" s="188"/>
      <c r="CM25" s="188"/>
      <c r="CN25" s="188"/>
      <c r="CO25" s="188"/>
      <c r="CP25" s="188"/>
      <c r="CQ25" s="188"/>
      <c r="CR25" s="188"/>
      <c r="CS25" s="188"/>
    </row>
    <row r="26" spans="1:97" ht="12.95" customHeight="1" x14ac:dyDescent="0.25">
      <c r="A26" s="255"/>
      <c r="B26" s="256"/>
      <c r="C26" s="256"/>
      <c r="D26" s="256"/>
      <c r="E26" s="256"/>
      <c r="F26" s="256"/>
      <c r="G26" s="256"/>
      <c r="H26" s="256"/>
      <c r="I26" s="256"/>
      <c r="J26" s="256"/>
      <c r="K26" s="256"/>
      <c r="L26" s="256"/>
      <c r="M26" s="257"/>
      <c r="N26" s="122"/>
      <c r="O26" s="169"/>
      <c r="P26" s="169"/>
      <c r="Q26" s="169"/>
      <c r="R26" s="169"/>
      <c r="S26" s="169"/>
      <c r="T26" s="169"/>
      <c r="U26" s="132">
        <f t="shared" si="2"/>
        <v>0</v>
      </c>
      <c r="V26" s="132"/>
      <c r="W26" s="132"/>
      <c r="X26" s="169"/>
      <c r="Y26" s="169"/>
      <c r="Z26" s="169"/>
      <c r="AA26" s="169"/>
      <c r="AB26" s="61">
        <f t="shared" si="3"/>
        <v>0</v>
      </c>
      <c r="AC26" s="34" t="s">
        <v>9</v>
      </c>
      <c r="AD26" s="154"/>
      <c r="AE26" s="154"/>
      <c r="AF26" s="154"/>
      <c r="AG26" s="154"/>
      <c r="AH26" s="154"/>
      <c r="AI26" s="154"/>
      <c r="AJ26" s="132">
        <f t="shared" si="4"/>
        <v>0</v>
      </c>
      <c r="AK26" s="132"/>
      <c r="AL26" s="132"/>
      <c r="AM26" s="154"/>
      <c r="AN26" s="154"/>
      <c r="AO26" s="154"/>
      <c r="AP26" s="61">
        <f t="shared" si="5"/>
        <v>0</v>
      </c>
      <c r="AQ26" s="262"/>
      <c r="AR26" s="262"/>
      <c r="AS26" s="262"/>
      <c r="AT26" s="262"/>
      <c r="AU26" s="262"/>
      <c r="AV26" s="262"/>
      <c r="AW26" s="262"/>
      <c r="AX26" s="262"/>
      <c r="AY26" s="262"/>
      <c r="AZ26" s="262"/>
      <c r="BA26" s="262"/>
      <c r="BB26" s="262"/>
      <c r="BC26" s="262"/>
      <c r="BD26" s="262"/>
      <c r="BE26" s="167"/>
      <c r="BF26" s="167"/>
      <c r="BG26" s="167"/>
      <c r="BH26" s="167"/>
      <c r="BI26" s="167"/>
      <c r="BJ26" s="167"/>
      <c r="BK26" s="167"/>
      <c r="BL26" s="167"/>
      <c r="BM26" s="167"/>
      <c r="BN26" s="167"/>
      <c r="BO26" s="188"/>
      <c r="BP26" s="188"/>
      <c r="BQ26" s="188"/>
      <c r="BR26" s="188"/>
      <c r="BS26" s="188"/>
      <c r="BT26" s="188"/>
      <c r="BU26" s="188"/>
      <c r="BV26" s="188"/>
      <c r="BW26" s="188"/>
      <c r="BX26" s="188"/>
      <c r="BY26" s="188"/>
      <c r="BZ26" s="188"/>
      <c r="CA26" s="188"/>
      <c r="CB26" s="200" t="s">
        <v>69</v>
      </c>
      <c r="CC26" s="200"/>
      <c r="CD26" s="200"/>
      <c r="CE26" s="201"/>
      <c r="CF26" s="113" t="str">
        <f>IF(CF23="","",CF23/CF24)</f>
        <v/>
      </c>
      <c r="CG26" s="24" t="str">
        <f>IF(CF26="","",IF(CF26&lt;50%,"correct","trop élevé"))</f>
        <v/>
      </c>
      <c r="CL26" s="37"/>
      <c r="CM26" s="37"/>
      <c r="CN26" s="37"/>
      <c r="CO26" s="37"/>
      <c r="CP26" s="37"/>
      <c r="CQ26" s="37"/>
      <c r="CR26" s="37"/>
      <c r="CS26" s="37"/>
    </row>
    <row r="27" spans="1:97" ht="12.95" customHeight="1" x14ac:dyDescent="0.25">
      <c r="A27" s="255"/>
      <c r="B27" s="256"/>
      <c r="C27" s="256"/>
      <c r="D27" s="256"/>
      <c r="E27" s="256"/>
      <c r="F27" s="256"/>
      <c r="G27" s="256"/>
      <c r="H27" s="256"/>
      <c r="I27" s="256"/>
      <c r="J27" s="256"/>
      <c r="K27" s="256"/>
      <c r="L27" s="256"/>
      <c r="M27" s="257"/>
      <c r="N27" s="122"/>
      <c r="O27" s="169"/>
      <c r="P27" s="169"/>
      <c r="Q27" s="169"/>
      <c r="R27" s="169"/>
      <c r="S27" s="169"/>
      <c r="T27" s="169"/>
      <c r="U27" s="132">
        <f t="shared" si="2"/>
        <v>0</v>
      </c>
      <c r="V27" s="132"/>
      <c r="W27" s="132"/>
      <c r="X27" s="169"/>
      <c r="Y27" s="169"/>
      <c r="Z27" s="169"/>
      <c r="AA27" s="169"/>
      <c r="AB27" s="61">
        <f t="shared" si="3"/>
        <v>0</v>
      </c>
      <c r="AC27" s="34" t="s">
        <v>11</v>
      </c>
      <c r="AD27" s="154"/>
      <c r="AE27" s="154"/>
      <c r="AF27" s="154"/>
      <c r="AG27" s="154"/>
      <c r="AH27" s="154"/>
      <c r="AI27" s="154"/>
      <c r="AJ27" s="132">
        <f t="shared" si="4"/>
        <v>0</v>
      </c>
      <c r="AK27" s="132"/>
      <c r="AL27" s="132"/>
      <c r="AM27" s="154"/>
      <c r="AN27" s="154"/>
      <c r="AO27" s="154"/>
      <c r="AP27" s="61">
        <f t="shared" si="5"/>
        <v>0</v>
      </c>
      <c r="AQ27" s="139" t="s">
        <v>134</v>
      </c>
      <c r="AR27" s="139"/>
      <c r="AS27" s="139"/>
      <c r="AT27" s="139"/>
      <c r="AU27" s="139"/>
      <c r="AV27" s="139"/>
      <c r="AW27" s="139"/>
      <c r="AX27" s="139"/>
      <c r="AY27" s="139"/>
      <c r="AZ27" s="139"/>
      <c r="BA27" s="139"/>
      <c r="BB27" s="139"/>
      <c r="BC27" s="139"/>
      <c r="BD27" s="139"/>
      <c r="BE27" s="167"/>
      <c r="BF27" s="167"/>
      <c r="BG27" s="167"/>
      <c r="BH27" s="167"/>
      <c r="BI27" s="167"/>
      <c r="BJ27" s="167"/>
      <c r="BK27" s="167"/>
      <c r="BL27" s="167"/>
      <c r="BM27" s="167"/>
      <c r="BN27" s="167"/>
      <c r="BO27" s="188"/>
      <c r="BP27" s="188"/>
      <c r="BQ27" s="188"/>
      <c r="BR27" s="188"/>
      <c r="BS27" s="188"/>
      <c r="BT27" s="188"/>
      <c r="BU27" s="188"/>
      <c r="BV27" s="188"/>
      <c r="BW27" s="188"/>
      <c r="BX27" s="188"/>
      <c r="BY27" s="188"/>
      <c r="BZ27" s="188"/>
      <c r="CA27" s="188"/>
      <c r="CB27" s="200" t="s">
        <v>70</v>
      </c>
      <c r="CC27" s="200"/>
      <c r="CD27" s="200"/>
      <c r="CE27" s="201"/>
      <c r="CF27" s="23" t="str">
        <f>IF(CF23="","",CF23/BH20)</f>
        <v/>
      </c>
      <c r="CG27" s="24" t="str">
        <f>IF(CF27="","",IF(CF27&lt;10,"correct","trop élevé"))</f>
        <v/>
      </c>
      <c r="CL27" s="84"/>
      <c r="CM27" s="84"/>
      <c r="CN27" s="84"/>
      <c r="CO27" s="84"/>
      <c r="CP27" s="84"/>
      <c r="CQ27" s="84"/>
      <c r="CR27" s="84"/>
      <c r="CS27" s="84"/>
    </row>
    <row r="28" spans="1:97" ht="12.95" customHeight="1" x14ac:dyDescent="0.25">
      <c r="A28" s="255"/>
      <c r="B28" s="256"/>
      <c r="C28" s="256"/>
      <c r="D28" s="256"/>
      <c r="E28" s="256"/>
      <c r="F28" s="256"/>
      <c r="G28" s="256"/>
      <c r="H28" s="256"/>
      <c r="I28" s="256"/>
      <c r="J28" s="256"/>
      <c r="K28" s="256"/>
      <c r="L28" s="256"/>
      <c r="M28" s="257"/>
      <c r="N28" s="122"/>
      <c r="O28" s="169"/>
      <c r="P28" s="169"/>
      <c r="Q28" s="169"/>
      <c r="R28" s="169"/>
      <c r="S28" s="169"/>
      <c r="T28" s="169"/>
      <c r="U28" s="132">
        <f t="shared" si="2"/>
        <v>0</v>
      </c>
      <c r="V28" s="132"/>
      <c r="W28" s="132"/>
      <c r="X28" s="169"/>
      <c r="Y28" s="169"/>
      <c r="Z28" s="169"/>
      <c r="AA28" s="169"/>
      <c r="AB28" s="61">
        <f t="shared" si="3"/>
        <v>0</v>
      </c>
      <c r="AC28" s="34" t="s">
        <v>60</v>
      </c>
      <c r="AD28" s="154"/>
      <c r="AE28" s="154"/>
      <c r="AF28" s="154"/>
      <c r="AG28" s="154"/>
      <c r="AH28" s="154"/>
      <c r="AI28" s="154"/>
      <c r="AJ28" s="132">
        <f t="shared" si="4"/>
        <v>0</v>
      </c>
      <c r="AK28" s="132"/>
      <c r="AL28" s="132"/>
      <c r="AM28" s="154"/>
      <c r="AN28" s="154"/>
      <c r="AO28" s="154"/>
      <c r="AP28" s="61">
        <f t="shared" si="5"/>
        <v>0</v>
      </c>
      <c r="AQ28" s="208" t="s">
        <v>113</v>
      </c>
      <c r="AR28" s="208"/>
      <c r="AS28" s="208"/>
      <c r="AT28" s="208"/>
      <c r="AU28" s="209" t="s">
        <v>158</v>
      </c>
      <c r="AV28" s="209"/>
      <c r="AW28" s="209"/>
      <c r="AX28" s="210" t="s">
        <v>154</v>
      </c>
      <c r="AY28" s="210"/>
      <c r="AZ28" s="210"/>
      <c r="BA28" s="210"/>
      <c r="BB28" s="210"/>
      <c r="BC28" s="210"/>
      <c r="BD28" s="211" t="s">
        <v>159</v>
      </c>
      <c r="BE28" s="167"/>
      <c r="BF28" s="167"/>
      <c r="BG28" s="167"/>
      <c r="BH28" s="167"/>
      <c r="BI28" s="167"/>
      <c r="BJ28" s="167"/>
      <c r="BK28" s="167"/>
      <c r="BL28" s="167"/>
      <c r="BM28" s="167"/>
      <c r="BN28" s="167"/>
      <c r="BO28" s="188"/>
      <c r="BP28" s="188"/>
      <c r="BQ28" s="188"/>
      <c r="BR28" s="188"/>
      <c r="BS28" s="188"/>
      <c r="BT28" s="188"/>
      <c r="BU28" s="188"/>
      <c r="BV28" s="188"/>
      <c r="BW28" s="188"/>
      <c r="BX28" s="188"/>
      <c r="BY28" s="188"/>
      <c r="BZ28" s="188"/>
      <c r="CA28" s="188"/>
      <c r="CB28" s="248"/>
      <c r="CC28" s="248"/>
      <c r="CD28" s="248"/>
      <c r="CE28" s="248"/>
      <c r="CF28" s="98"/>
      <c r="CG28" s="24"/>
      <c r="CH28" s="32"/>
      <c r="CI28" s="32"/>
      <c r="CJ28" s="32"/>
      <c r="CL28" s="238" t="s">
        <v>46</v>
      </c>
      <c r="CM28" s="238"/>
      <c r="CN28" s="238"/>
      <c r="CO28" s="238"/>
      <c r="CP28" s="238"/>
      <c r="CQ28" s="238"/>
      <c r="CR28" s="238"/>
      <c r="CS28" s="238"/>
    </row>
    <row r="29" spans="1:97" ht="12.95" customHeight="1" thickBot="1" x14ac:dyDescent="0.3">
      <c r="A29" s="258"/>
      <c r="B29" s="259"/>
      <c r="C29" s="259"/>
      <c r="D29" s="259"/>
      <c r="E29" s="259"/>
      <c r="F29" s="259"/>
      <c r="G29" s="259"/>
      <c r="H29" s="259"/>
      <c r="I29" s="259"/>
      <c r="J29" s="259"/>
      <c r="K29" s="259"/>
      <c r="L29" s="259"/>
      <c r="M29" s="260"/>
      <c r="N29" s="122"/>
      <c r="O29" s="169"/>
      <c r="P29" s="169"/>
      <c r="Q29" s="169"/>
      <c r="R29" s="169"/>
      <c r="S29" s="169"/>
      <c r="T29" s="169"/>
      <c r="U29" s="132">
        <f t="shared" si="2"/>
        <v>0</v>
      </c>
      <c r="V29" s="132"/>
      <c r="W29" s="132"/>
      <c r="X29" s="169"/>
      <c r="Y29" s="169"/>
      <c r="Z29" s="169"/>
      <c r="AA29" s="169"/>
      <c r="AB29" s="61">
        <f t="shared" si="3"/>
        <v>0</v>
      </c>
      <c r="AC29" s="34" t="s">
        <v>61</v>
      </c>
      <c r="AD29" s="154"/>
      <c r="AE29" s="154"/>
      <c r="AF29" s="154"/>
      <c r="AG29" s="154"/>
      <c r="AH29" s="154"/>
      <c r="AI29" s="154"/>
      <c r="AJ29" s="132">
        <f t="shared" si="4"/>
        <v>0</v>
      </c>
      <c r="AK29" s="132"/>
      <c r="AL29" s="132"/>
      <c r="AM29" s="154"/>
      <c r="AN29" s="154"/>
      <c r="AO29" s="154"/>
      <c r="AP29" s="61">
        <f t="shared" si="5"/>
        <v>0</v>
      </c>
      <c r="AQ29" s="208"/>
      <c r="AR29" s="208"/>
      <c r="AS29" s="208"/>
      <c r="AT29" s="208"/>
      <c r="AU29" s="209"/>
      <c r="AV29" s="209"/>
      <c r="AW29" s="209"/>
      <c r="AX29" s="211" t="s">
        <v>142</v>
      </c>
      <c r="AY29" s="211"/>
      <c r="AZ29" s="211"/>
      <c r="BA29" s="211" t="s">
        <v>112</v>
      </c>
      <c r="BB29" s="211"/>
      <c r="BC29" s="211"/>
      <c r="BD29" s="211"/>
      <c r="CB29" s="200" t="s">
        <v>50</v>
      </c>
      <c r="CC29" s="200"/>
      <c r="CD29" s="200"/>
      <c r="CE29" s="201"/>
      <c r="CF29" s="99"/>
      <c r="CG29" s="24" t="str">
        <f>IF(CF29="","",IF(CF29&lt;60%,"correct","trop élevé"))</f>
        <v/>
      </c>
      <c r="CH29" s="32"/>
      <c r="CI29" s="32"/>
      <c r="CJ29" s="32"/>
      <c r="CL29" s="80"/>
      <c r="CM29" s="80"/>
      <c r="CN29" s="80"/>
      <c r="CO29" s="80"/>
      <c r="CP29" s="80"/>
      <c r="CQ29" s="80"/>
      <c r="CR29" s="80"/>
      <c r="CS29" s="80"/>
    </row>
    <row r="30" spans="1:97" ht="12.95" customHeight="1" x14ac:dyDescent="0.25">
      <c r="A30" s="37"/>
      <c r="B30" s="37"/>
      <c r="C30" s="37"/>
      <c r="D30" s="37"/>
      <c r="E30" s="37"/>
      <c r="F30" s="37"/>
      <c r="G30" s="37"/>
      <c r="H30" s="37"/>
      <c r="I30" s="37"/>
      <c r="J30" s="37"/>
      <c r="K30" s="37"/>
      <c r="L30" s="37"/>
      <c r="M30" s="37"/>
      <c r="AC30" s="34" t="s">
        <v>62</v>
      </c>
      <c r="AD30" s="154"/>
      <c r="AE30" s="154"/>
      <c r="AF30" s="154"/>
      <c r="AG30" s="154"/>
      <c r="AH30" s="154"/>
      <c r="AI30" s="154"/>
      <c r="AJ30" s="132">
        <f t="shared" si="4"/>
        <v>0</v>
      </c>
      <c r="AK30" s="132"/>
      <c r="AL30" s="132"/>
      <c r="AM30" s="154"/>
      <c r="AN30" s="154"/>
      <c r="AO30" s="154"/>
      <c r="AP30" s="61">
        <f t="shared" si="5"/>
        <v>0</v>
      </c>
      <c r="AQ30" s="164" t="s">
        <v>120</v>
      </c>
      <c r="AR30" s="164"/>
      <c r="AS30" s="164"/>
      <c r="AT30" s="164"/>
      <c r="AU30" s="198"/>
      <c r="AV30" s="198"/>
      <c r="AW30" s="198"/>
      <c r="AX30" s="154"/>
      <c r="AY30" s="154"/>
      <c r="AZ30" s="154"/>
      <c r="BA30" s="154"/>
      <c r="BB30" s="154"/>
      <c r="BC30" s="154"/>
      <c r="BD30" s="100">
        <f>AU30+AX30-BA30</f>
        <v>0</v>
      </c>
      <c r="BE30" s="16" t="s">
        <v>19</v>
      </c>
      <c r="BF30" s="16"/>
      <c r="BG30" s="16"/>
      <c r="BH30" s="16"/>
      <c r="BI30" s="241"/>
      <c r="BJ30" s="242"/>
      <c r="BO30" s="190" t="s">
        <v>38</v>
      </c>
      <c r="BP30" s="190"/>
      <c r="BQ30" s="191"/>
      <c r="BR30" s="177">
        <f>+BR16</f>
        <v>45292</v>
      </c>
      <c r="BS30" s="179"/>
      <c r="BT30" s="177">
        <f>+BT16</f>
        <v>45657</v>
      </c>
      <c r="BU30" s="179"/>
      <c r="BV30" s="232" t="s">
        <v>2</v>
      </c>
      <c r="BW30" s="232"/>
      <c r="CK30" s="84"/>
      <c r="CL30" s="186" t="s">
        <v>42</v>
      </c>
      <c r="CM30" s="187"/>
      <c r="CN30" s="101">
        <f>BH6</f>
        <v>0</v>
      </c>
      <c r="CO30" s="102" t="str">
        <f>BM7</f>
        <v/>
      </c>
      <c r="CP30" s="186" t="s">
        <v>84</v>
      </c>
      <c r="CQ30" s="187"/>
      <c r="CR30" s="101">
        <f>BU10</f>
        <v>0</v>
      </c>
      <c r="CS30" s="103" t="str">
        <f>BW10</f>
        <v/>
      </c>
    </row>
    <row r="31" spans="1:97" ht="12.95" customHeight="1" x14ac:dyDescent="0.25">
      <c r="A31" s="212" t="s">
        <v>102</v>
      </c>
      <c r="B31" s="212"/>
      <c r="C31" s="212"/>
      <c r="D31" s="212"/>
      <c r="E31" s="212"/>
      <c r="F31" s="212"/>
      <c r="G31" s="212"/>
      <c r="H31" s="212"/>
      <c r="I31" s="212"/>
      <c r="J31" s="212"/>
      <c r="K31" s="212"/>
      <c r="L31" s="212"/>
      <c r="M31" s="212"/>
      <c r="N31" s="168" t="s">
        <v>157</v>
      </c>
      <c r="O31" s="168"/>
      <c r="P31" s="168"/>
      <c r="Q31" s="168"/>
      <c r="R31" s="168"/>
      <c r="S31" s="168"/>
      <c r="T31" s="168"/>
      <c r="U31" s="168"/>
      <c r="V31" s="168"/>
      <c r="W31" s="168"/>
      <c r="X31" s="168"/>
      <c r="Y31" s="168"/>
      <c r="Z31" s="168"/>
      <c r="AA31" s="168"/>
      <c r="AB31" s="168"/>
      <c r="AC31" s="34" t="s">
        <v>111</v>
      </c>
      <c r="AD31" s="154"/>
      <c r="AE31" s="154"/>
      <c r="AF31" s="154"/>
      <c r="AG31" s="154"/>
      <c r="AH31" s="154"/>
      <c r="AI31" s="154"/>
      <c r="AJ31" s="132">
        <f t="shared" si="4"/>
        <v>0</v>
      </c>
      <c r="AK31" s="132"/>
      <c r="AL31" s="132"/>
      <c r="AM31" s="154"/>
      <c r="AN31" s="154"/>
      <c r="AO31" s="154"/>
      <c r="AP31" s="61">
        <f t="shared" si="5"/>
        <v>0</v>
      </c>
      <c r="AQ31" s="164" t="s">
        <v>121</v>
      </c>
      <c r="AR31" s="164"/>
      <c r="AS31" s="164"/>
      <c r="AT31" s="164"/>
      <c r="AU31" s="198"/>
      <c r="AV31" s="198"/>
      <c r="AW31" s="198"/>
      <c r="AX31" s="154"/>
      <c r="AY31" s="154"/>
      <c r="AZ31" s="154"/>
      <c r="BA31" s="154"/>
      <c r="BB31" s="154"/>
      <c r="BC31" s="154"/>
      <c r="BD31" s="100">
        <f t="shared" ref="BD31:BD40" si="6">AU31+AX31-BA31</f>
        <v>0</v>
      </c>
      <c r="BE31" s="16" t="s">
        <v>21</v>
      </c>
      <c r="BF31" s="16"/>
      <c r="BG31" s="16"/>
      <c r="BH31" s="16"/>
      <c r="BI31" s="104"/>
      <c r="BJ31" s="104"/>
      <c r="BK31" s="20" t="str">
        <f>IF(BH20="","",IF(BH20&gt;BI30,"oui","non"))</f>
        <v/>
      </c>
      <c r="BL31" s="105" t="str">
        <f>IF(BK31="","",IF(BK31="non","attention","correct"))</f>
        <v/>
      </c>
      <c r="BM31" s="105"/>
      <c r="BO31" s="16"/>
      <c r="BR31" s="174"/>
      <c r="BS31" s="176"/>
      <c r="BT31" s="174"/>
      <c r="BU31" s="176"/>
      <c r="BV31" s="233">
        <f>BT31-BR31</f>
        <v>0</v>
      </c>
      <c r="BW31" s="233"/>
      <c r="BX31" s="30" t="str">
        <f>IF(BT31="","",IF(BT31&lt;0,"négatif :","positif :"))</f>
        <v/>
      </c>
      <c r="BY31" s="31" t="str">
        <f>IF(BX31="","",IF(BX31="négatif :","situation dégradée","correct"))</f>
        <v/>
      </c>
      <c r="CB31" s="11" t="s">
        <v>53</v>
      </c>
      <c r="CC31" s="16"/>
      <c r="CD31" s="16"/>
      <c r="CE31" s="16"/>
      <c r="CF31" s="196"/>
      <c r="CG31" s="196"/>
      <c r="CK31" s="84"/>
      <c r="CL31" s="182" t="s">
        <v>81</v>
      </c>
      <c r="CM31" s="183"/>
      <c r="CN31" s="106">
        <f>BH20</f>
        <v>0</v>
      </c>
      <c r="CO31" s="107" t="str">
        <f>BK20</f>
        <v/>
      </c>
      <c r="CP31" s="182" t="s">
        <v>87</v>
      </c>
      <c r="CQ31" s="183"/>
      <c r="CR31" s="108" t="str">
        <f>BS14</f>
        <v/>
      </c>
      <c r="CS31" s="109" t="str">
        <f>BT14</f>
        <v/>
      </c>
    </row>
    <row r="32" spans="1:97" ht="12.95" customHeight="1" x14ac:dyDescent="0.25">
      <c r="A32" s="212"/>
      <c r="B32" s="212"/>
      <c r="C32" s="212"/>
      <c r="D32" s="212"/>
      <c r="E32" s="212"/>
      <c r="F32" s="212"/>
      <c r="G32" s="212"/>
      <c r="H32" s="212"/>
      <c r="I32" s="212"/>
      <c r="J32" s="212"/>
      <c r="K32" s="212"/>
      <c r="L32" s="212"/>
      <c r="M32" s="212"/>
      <c r="AQ32" s="164" t="s">
        <v>114</v>
      </c>
      <c r="AR32" s="164"/>
      <c r="AS32" s="164"/>
      <c r="AT32" s="164"/>
      <c r="AU32" s="198"/>
      <c r="AV32" s="198"/>
      <c r="AW32" s="198"/>
      <c r="AX32" s="154"/>
      <c r="AY32" s="154"/>
      <c r="AZ32" s="154"/>
      <c r="BA32" s="154"/>
      <c r="BB32" s="154"/>
      <c r="BC32" s="154"/>
      <c r="BD32" s="100">
        <f t="shared" si="6"/>
        <v>0</v>
      </c>
      <c r="BE32" s="193" t="s">
        <v>20</v>
      </c>
      <c r="BF32" s="193"/>
      <c r="BG32" s="193"/>
      <c r="BH32" s="191"/>
      <c r="BI32" s="241"/>
      <c r="BJ32" s="242"/>
      <c r="BL32" s="110"/>
      <c r="BM32" s="110"/>
      <c r="CB32" s="11" t="s">
        <v>52</v>
      </c>
      <c r="CC32" s="16"/>
      <c r="CD32" s="16"/>
      <c r="CE32" s="16"/>
      <c r="CF32" s="196"/>
      <c r="CG32" s="196"/>
      <c r="CH32" s="43"/>
      <c r="CI32" s="43"/>
      <c r="CJ32" s="43"/>
      <c r="CK32" s="82"/>
      <c r="CL32" s="182" t="s">
        <v>82</v>
      </c>
      <c r="CM32" s="183"/>
      <c r="CN32" s="106">
        <f>BH21</f>
        <v>0</v>
      </c>
      <c r="CO32" s="107">
        <f>BK21</f>
        <v>0</v>
      </c>
      <c r="CP32" s="182" t="s">
        <v>47</v>
      </c>
      <c r="CQ32" s="183"/>
      <c r="CR32" s="111" t="str">
        <f>BT11</f>
        <v/>
      </c>
      <c r="CS32" s="112" t="str">
        <f>BU11</f>
        <v/>
      </c>
    </row>
    <row r="33" spans="1:97" ht="12.95" customHeight="1" x14ac:dyDescent="0.25">
      <c r="A33" s="40"/>
      <c r="B33" s="40"/>
      <c r="C33" s="40"/>
      <c r="D33" s="40"/>
      <c r="E33" s="40"/>
      <c r="F33" s="40"/>
      <c r="G33" s="40"/>
      <c r="H33" s="40"/>
      <c r="I33" s="40"/>
      <c r="J33" s="40"/>
      <c r="K33" s="40"/>
      <c r="L33" s="40"/>
      <c r="M33" s="40"/>
      <c r="N33" s="36" t="s">
        <v>6</v>
      </c>
      <c r="O33" s="69"/>
      <c r="P33" s="69"/>
      <c r="Q33" s="69"/>
      <c r="R33" s="69"/>
      <c r="S33" s="69"/>
      <c r="T33" s="69"/>
      <c r="U33" s="69"/>
      <c r="V33" s="69"/>
      <c r="W33" s="69"/>
      <c r="X33" s="16"/>
      <c r="Y33" s="16"/>
      <c r="Z33" s="16"/>
      <c r="AA33" s="16"/>
      <c r="AB33" s="16"/>
      <c r="AC33" s="168" t="str">
        <f>+N31</f>
        <v>Seuls les écarts significatifs entre l'EPRD 2024 et les ERRD 2022 et 2023 sont à indiquer dans ce tableau.</v>
      </c>
      <c r="AD33" s="168"/>
      <c r="AE33" s="168"/>
      <c r="AF33" s="168"/>
      <c r="AG33" s="168"/>
      <c r="AH33" s="168"/>
      <c r="AI33" s="168"/>
      <c r="AJ33" s="168"/>
      <c r="AK33" s="168"/>
      <c r="AL33" s="168"/>
      <c r="AM33" s="168"/>
      <c r="AN33" s="168"/>
      <c r="AO33" s="168"/>
      <c r="AP33" s="168"/>
      <c r="AQ33" s="164" t="s">
        <v>115</v>
      </c>
      <c r="AR33" s="164"/>
      <c r="AS33" s="164"/>
      <c r="AT33" s="164"/>
      <c r="AU33" s="198"/>
      <c r="AV33" s="198"/>
      <c r="AW33" s="198"/>
      <c r="AX33" s="154"/>
      <c r="AY33" s="154"/>
      <c r="AZ33" s="154"/>
      <c r="BA33" s="154"/>
      <c r="BB33" s="154"/>
      <c r="BC33" s="154"/>
      <c r="BD33" s="100">
        <f t="shared" si="6"/>
        <v>0</v>
      </c>
      <c r="BE33" s="249" t="s">
        <v>22</v>
      </c>
      <c r="BF33" s="249"/>
      <c r="BG33" s="249"/>
      <c r="BH33" s="249"/>
      <c r="BI33" s="249"/>
      <c r="BJ33" s="249"/>
      <c r="BK33" s="20" t="str">
        <f>IF(BH20="","",IF(BH20&gt;BI32,"oui","non"))</f>
        <v/>
      </c>
      <c r="BL33" s="105" t="str">
        <f>IF(BK33="","",IF(BK33="non","attention","correct"))</f>
        <v/>
      </c>
      <c r="BM33" s="105"/>
      <c r="BO33" s="193" t="s">
        <v>39</v>
      </c>
      <c r="BP33" s="190"/>
      <c r="BQ33" s="191"/>
      <c r="BR33" s="23" t="str">
        <f>IF(BT31="","",IF(BT31&lt;0,0,BT31/BW14*365))</f>
        <v/>
      </c>
      <c r="BS33" s="24" t="str">
        <f>IF(BR33="","",IF(BR33&lt;30,"faible","correct"))</f>
        <v/>
      </c>
      <c r="CB33" s="16"/>
      <c r="CC33" s="16"/>
      <c r="CD33" s="16"/>
      <c r="CE33" s="16"/>
      <c r="CF33" s="16"/>
      <c r="CG33" s="97"/>
      <c r="CH33" s="97"/>
      <c r="CK33" s="84"/>
      <c r="CL33" s="182" t="s">
        <v>44</v>
      </c>
      <c r="CM33" s="183"/>
      <c r="CN33" s="106">
        <f>BV7</f>
        <v>0</v>
      </c>
      <c r="CO33" s="112" t="str">
        <f>BY8</f>
        <v/>
      </c>
      <c r="CP33" s="182" t="s">
        <v>48</v>
      </c>
      <c r="CQ33" s="183"/>
      <c r="CR33" s="111" t="str">
        <f>BK31</f>
        <v/>
      </c>
      <c r="CS33" s="112" t="str">
        <f>BL31</f>
        <v/>
      </c>
    </row>
    <row r="34" spans="1:97" ht="12.95" customHeight="1" x14ac:dyDescent="0.25">
      <c r="A34" s="252"/>
      <c r="B34" s="253"/>
      <c r="C34" s="253"/>
      <c r="D34" s="253"/>
      <c r="E34" s="253"/>
      <c r="F34" s="253"/>
      <c r="G34" s="253"/>
      <c r="H34" s="253"/>
      <c r="I34" s="253"/>
      <c r="J34" s="253"/>
      <c r="K34" s="253"/>
      <c r="L34" s="253"/>
      <c r="M34" s="254"/>
      <c r="N34" s="252"/>
      <c r="O34" s="253"/>
      <c r="P34" s="253"/>
      <c r="Q34" s="253"/>
      <c r="R34" s="253"/>
      <c r="S34" s="253"/>
      <c r="T34" s="253"/>
      <c r="U34" s="253"/>
      <c r="V34" s="253"/>
      <c r="W34" s="253"/>
      <c r="X34" s="253"/>
      <c r="Y34" s="253"/>
      <c r="Z34" s="253"/>
      <c r="AA34" s="253"/>
      <c r="AB34" s="254"/>
      <c r="AQ34" s="164" t="s">
        <v>116</v>
      </c>
      <c r="AR34" s="164"/>
      <c r="AS34" s="164"/>
      <c r="AT34" s="164"/>
      <c r="AU34" s="198"/>
      <c r="AV34" s="198"/>
      <c r="AW34" s="198"/>
      <c r="AX34" s="154"/>
      <c r="AY34" s="154"/>
      <c r="AZ34" s="154"/>
      <c r="BA34" s="154"/>
      <c r="BB34" s="154"/>
      <c r="BC34" s="154"/>
      <c r="BD34" s="100">
        <f t="shared" si="6"/>
        <v>0</v>
      </c>
      <c r="CB34" s="74" t="s">
        <v>54</v>
      </c>
      <c r="CC34" s="16"/>
      <c r="CD34" s="16"/>
      <c r="CE34" s="16"/>
      <c r="CF34" s="125" t="str">
        <f>IF(CF31="","",CF32/CF31)</f>
        <v/>
      </c>
      <c r="CG34" s="24" t="str">
        <f>IF(CF34="","",IF(CF34&lt;60%,"correct","trop élevé"))</f>
        <v/>
      </c>
      <c r="CH34" s="97"/>
      <c r="CK34" s="80"/>
      <c r="CL34" s="182" t="s">
        <v>85</v>
      </c>
      <c r="CM34" s="183"/>
      <c r="CN34" s="108" t="str">
        <f>BS13</f>
        <v/>
      </c>
      <c r="CO34" s="109" t="str">
        <f>BT13</f>
        <v/>
      </c>
      <c r="CP34" s="182" t="s">
        <v>77</v>
      </c>
      <c r="CQ34" s="183"/>
      <c r="CR34" s="111" t="str">
        <f>BK33</f>
        <v/>
      </c>
      <c r="CS34" s="112" t="str">
        <f>BL33</f>
        <v/>
      </c>
    </row>
    <row r="35" spans="1:97" ht="12.95" customHeight="1" x14ac:dyDescent="0.25">
      <c r="A35" s="255"/>
      <c r="B35" s="256"/>
      <c r="C35" s="256"/>
      <c r="D35" s="256"/>
      <c r="E35" s="256"/>
      <c r="F35" s="256"/>
      <c r="G35" s="256"/>
      <c r="H35" s="256"/>
      <c r="I35" s="256"/>
      <c r="J35" s="256"/>
      <c r="K35" s="256"/>
      <c r="L35" s="256"/>
      <c r="M35" s="257"/>
      <c r="N35" s="255"/>
      <c r="O35" s="256"/>
      <c r="P35" s="256"/>
      <c r="Q35" s="256"/>
      <c r="R35" s="256"/>
      <c r="S35" s="256"/>
      <c r="T35" s="256"/>
      <c r="U35" s="256"/>
      <c r="V35" s="256"/>
      <c r="W35" s="256"/>
      <c r="X35" s="256"/>
      <c r="Y35" s="256"/>
      <c r="Z35" s="256"/>
      <c r="AA35" s="256"/>
      <c r="AB35" s="257"/>
      <c r="AC35" s="36" t="s">
        <v>6</v>
      </c>
      <c r="AD35" s="69"/>
      <c r="AE35" s="69"/>
      <c r="AF35" s="69"/>
      <c r="AG35" s="69"/>
      <c r="AH35" s="69"/>
      <c r="AI35" s="69"/>
      <c r="AJ35" s="69"/>
      <c r="AK35" s="69"/>
      <c r="AL35" s="69"/>
      <c r="AM35" s="16"/>
      <c r="AN35" s="16"/>
      <c r="AO35" s="16"/>
      <c r="AP35" s="16"/>
      <c r="AQ35" s="164" t="s">
        <v>117</v>
      </c>
      <c r="AR35" s="164"/>
      <c r="AS35" s="164"/>
      <c r="AT35" s="164"/>
      <c r="AU35" s="198"/>
      <c r="AV35" s="198"/>
      <c r="AW35" s="198"/>
      <c r="AX35" s="154"/>
      <c r="AY35" s="154"/>
      <c r="AZ35" s="154"/>
      <c r="BA35" s="154"/>
      <c r="BB35" s="154"/>
      <c r="BC35" s="154"/>
      <c r="BD35" s="100">
        <f t="shared" si="6"/>
        <v>0</v>
      </c>
      <c r="BE35" s="221" t="s">
        <v>66</v>
      </c>
      <c r="BF35" s="221"/>
      <c r="BG35" s="221"/>
      <c r="BH35" s="221"/>
      <c r="BI35" s="221"/>
      <c r="BJ35" s="221"/>
      <c r="BK35" s="221"/>
      <c r="BL35" s="221"/>
      <c r="BM35" s="221"/>
      <c r="BN35" s="221"/>
      <c r="BO35" s="33" t="s">
        <v>90</v>
      </c>
      <c r="CB35" s="24" t="str">
        <f>IF(CF36="","",IF(CF36&lt;50%,"correct","trop élevé"))</f>
        <v/>
      </c>
      <c r="CC35" s="24"/>
      <c r="CD35" s="24"/>
      <c r="CE35" s="24"/>
      <c r="CF35" s="24"/>
      <c r="CG35" s="24"/>
      <c r="CH35" s="24"/>
      <c r="CI35" s="24"/>
      <c r="CJ35" s="24"/>
      <c r="CK35" s="24"/>
      <c r="CL35" s="182" t="s">
        <v>83</v>
      </c>
      <c r="CM35" s="183"/>
      <c r="CN35" s="106">
        <f>+BY7</f>
        <v>0</v>
      </c>
      <c r="CO35" s="112" t="str">
        <f>+BX10</f>
        <v/>
      </c>
      <c r="CP35" s="182" t="s">
        <v>93</v>
      </c>
      <c r="CQ35" s="183"/>
      <c r="CR35" s="108">
        <f>+CF6</f>
        <v>0</v>
      </c>
      <c r="CS35" s="109" t="str">
        <f>+CG6</f>
        <v/>
      </c>
    </row>
    <row r="36" spans="1:97" ht="12.95" customHeight="1" x14ac:dyDescent="0.25">
      <c r="A36" s="255"/>
      <c r="B36" s="256"/>
      <c r="C36" s="256"/>
      <c r="D36" s="256"/>
      <c r="E36" s="256"/>
      <c r="F36" s="256"/>
      <c r="G36" s="256"/>
      <c r="H36" s="256"/>
      <c r="I36" s="256"/>
      <c r="J36" s="256"/>
      <c r="K36" s="256"/>
      <c r="L36" s="256"/>
      <c r="M36" s="257"/>
      <c r="N36" s="255"/>
      <c r="O36" s="256"/>
      <c r="P36" s="256"/>
      <c r="Q36" s="256"/>
      <c r="R36" s="256"/>
      <c r="S36" s="256"/>
      <c r="T36" s="256"/>
      <c r="U36" s="256"/>
      <c r="V36" s="256"/>
      <c r="W36" s="256"/>
      <c r="X36" s="256"/>
      <c r="Y36" s="256"/>
      <c r="Z36" s="256"/>
      <c r="AA36" s="256"/>
      <c r="AB36" s="257"/>
      <c r="AC36" s="167"/>
      <c r="AD36" s="167"/>
      <c r="AE36" s="167"/>
      <c r="AF36" s="167"/>
      <c r="AG36" s="167"/>
      <c r="AH36" s="167"/>
      <c r="AI36" s="167"/>
      <c r="AJ36" s="167"/>
      <c r="AK36" s="167"/>
      <c r="AL36" s="167"/>
      <c r="AM36" s="167"/>
      <c r="AN36" s="167"/>
      <c r="AO36" s="167"/>
      <c r="AP36" s="167"/>
      <c r="AQ36" s="164" t="s">
        <v>118</v>
      </c>
      <c r="AR36" s="164"/>
      <c r="AS36" s="164"/>
      <c r="AT36" s="164"/>
      <c r="AU36" s="198"/>
      <c r="AV36" s="198"/>
      <c r="AW36" s="198"/>
      <c r="AX36" s="154"/>
      <c r="AY36" s="154"/>
      <c r="AZ36" s="154"/>
      <c r="BA36" s="154"/>
      <c r="BB36" s="154"/>
      <c r="BC36" s="154"/>
      <c r="BD36" s="100">
        <f t="shared" si="6"/>
        <v>0</v>
      </c>
      <c r="BE36" s="222"/>
      <c r="BF36" s="222"/>
      <c r="BG36" s="222"/>
      <c r="BH36" s="222"/>
      <c r="BI36" s="222"/>
      <c r="BJ36" s="222"/>
      <c r="BK36" s="222"/>
      <c r="BL36" s="222"/>
      <c r="BM36" s="222"/>
      <c r="BN36" s="222"/>
      <c r="BO36" s="188"/>
      <c r="BP36" s="188"/>
      <c r="BQ36" s="188"/>
      <c r="BR36" s="188"/>
      <c r="BS36" s="188"/>
      <c r="BT36" s="188"/>
      <c r="BU36" s="188"/>
      <c r="BV36" s="188"/>
      <c r="BW36" s="188"/>
      <c r="BX36" s="188"/>
      <c r="BY36" s="188"/>
      <c r="BZ36" s="188"/>
      <c r="CA36" s="188"/>
      <c r="CB36" s="74" t="s">
        <v>80</v>
      </c>
      <c r="CC36" s="24"/>
      <c r="CD36" s="24"/>
      <c r="CE36" s="24"/>
      <c r="CF36" s="24"/>
      <c r="CG36" s="24"/>
      <c r="CH36" s="24"/>
      <c r="CI36" s="24"/>
      <c r="CJ36" s="24"/>
      <c r="CK36" s="24"/>
      <c r="CL36" s="182" t="s">
        <v>25</v>
      </c>
      <c r="CM36" s="183"/>
      <c r="CN36" s="106">
        <f>BT17</f>
        <v>0</v>
      </c>
      <c r="CO36" s="112" t="str">
        <f>BY17</f>
        <v/>
      </c>
      <c r="CP36" s="182" t="s">
        <v>94</v>
      </c>
      <c r="CQ36" s="183"/>
      <c r="CR36" s="108">
        <f>+CF8</f>
        <v>0</v>
      </c>
      <c r="CS36" s="109" t="str">
        <f>+CG8</f>
        <v/>
      </c>
    </row>
    <row r="37" spans="1:97" ht="12.95" customHeight="1" x14ac:dyDescent="0.25">
      <c r="A37" s="255"/>
      <c r="B37" s="256"/>
      <c r="C37" s="256"/>
      <c r="D37" s="256"/>
      <c r="E37" s="256"/>
      <c r="F37" s="256"/>
      <c r="G37" s="256"/>
      <c r="H37" s="256"/>
      <c r="I37" s="256"/>
      <c r="J37" s="256"/>
      <c r="K37" s="256"/>
      <c r="L37" s="256"/>
      <c r="M37" s="257"/>
      <c r="N37" s="255"/>
      <c r="O37" s="256"/>
      <c r="P37" s="256"/>
      <c r="Q37" s="256"/>
      <c r="R37" s="256"/>
      <c r="S37" s="256"/>
      <c r="T37" s="256"/>
      <c r="U37" s="256"/>
      <c r="V37" s="256"/>
      <c r="W37" s="256"/>
      <c r="X37" s="256"/>
      <c r="Y37" s="256"/>
      <c r="Z37" s="256"/>
      <c r="AA37" s="256"/>
      <c r="AB37" s="257"/>
      <c r="AC37" s="167"/>
      <c r="AD37" s="167"/>
      <c r="AE37" s="167"/>
      <c r="AF37" s="167"/>
      <c r="AG37" s="167"/>
      <c r="AH37" s="167"/>
      <c r="AI37" s="167"/>
      <c r="AJ37" s="167"/>
      <c r="AK37" s="167"/>
      <c r="AL37" s="167"/>
      <c r="AM37" s="167"/>
      <c r="AN37" s="167"/>
      <c r="AO37" s="167"/>
      <c r="AP37" s="167"/>
      <c r="AQ37" s="164" t="s">
        <v>119</v>
      </c>
      <c r="AR37" s="164"/>
      <c r="AS37" s="164"/>
      <c r="AT37" s="164"/>
      <c r="AU37" s="198"/>
      <c r="AV37" s="198"/>
      <c r="AW37" s="198"/>
      <c r="AX37" s="154"/>
      <c r="AY37" s="154"/>
      <c r="AZ37" s="154"/>
      <c r="BA37" s="154"/>
      <c r="BB37" s="154"/>
      <c r="BC37" s="154"/>
      <c r="BD37" s="100">
        <f t="shared" si="6"/>
        <v>0</v>
      </c>
      <c r="BE37" s="167"/>
      <c r="BF37" s="167"/>
      <c r="BG37" s="167"/>
      <c r="BH37" s="167"/>
      <c r="BI37" s="167"/>
      <c r="BJ37" s="167"/>
      <c r="BK37" s="167"/>
      <c r="BL37" s="167"/>
      <c r="BM37" s="167"/>
      <c r="BN37" s="167"/>
      <c r="BO37" s="188"/>
      <c r="BP37" s="188"/>
      <c r="BQ37" s="188"/>
      <c r="BR37" s="188"/>
      <c r="BS37" s="188"/>
      <c r="BT37" s="188"/>
      <c r="BU37" s="188"/>
      <c r="BV37" s="188"/>
      <c r="BW37" s="188"/>
      <c r="BX37" s="188"/>
      <c r="BY37" s="188"/>
      <c r="BZ37" s="188"/>
      <c r="CA37" s="188"/>
      <c r="CB37" s="202"/>
      <c r="CC37" s="202"/>
      <c r="CD37" s="202"/>
      <c r="CE37" s="202"/>
      <c r="CF37" s="202"/>
      <c r="CG37" s="202"/>
      <c r="CH37" s="202"/>
      <c r="CI37" s="202"/>
      <c r="CJ37" s="202"/>
      <c r="CK37" s="203"/>
      <c r="CL37" s="182" t="s">
        <v>91</v>
      </c>
      <c r="CM37" s="183"/>
      <c r="CN37" s="108" t="str">
        <f>+BS20</f>
        <v/>
      </c>
      <c r="CO37" s="109" t="str">
        <f>+BT20</f>
        <v/>
      </c>
      <c r="CP37" s="182" t="s">
        <v>95</v>
      </c>
      <c r="CQ37" s="183"/>
      <c r="CR37" s="108">
        <f>+CF10</f>
        <v>0</v>
      </c>
      <c r="CS37" s="109" t="str">
        <f>+CG10</f>
        <v/>
      </c>
    </row>
    <row r="38" spans="1:97" ht="12.95" customHeight="1" x14ac:dyDescent="0.25">
      <c r="A38" s="255"/>
      <c r="B38" s="256"/>
      <c r="C38" s="256"/>
      <c r="D38" s="256"/>
      <c r="E38" s="256"/>
      <c r="F38" s="256"/>
      <c r="G38" s="256"/>
      <c r="H38" s="256"/>
      <c r="I38" s="256"/>
      <c r="J38" s="256"/>
      <c r="K38" s="256"/>
      <c r="L38" s="256"/>
      <c r="M38" s="257"/>
      <c r="N38" s="255"/>
      <c r="O38" s="256"/>
      <c r="P38" s="256"/>
      <c r="Q38" s="256"/>
      <c r="R38" s="256"/>
      <c r="S38" s="256"/>
      <c r="T38" s="256"/>
      <c r="U38" s="256"/>
      <c r="V38" s="256"/>
      <c r="W38" s="256"/>
      <c r="X38" s="256"/>
      <c r="Y38" s="256"/>
      <c r="Z38" s="256"/>
      <c r="AA38" s="256"/>
      <c r="AB38" s="257"/>
      <c r="AC38" s="167"/>
      <c r="AD38" s="167"/>
      <c r="AE38" s="167"/>
      <c r="AF38" s="167"/>
      <c r="AG38" s="167"/>
      <c r="AH38" s="167"/>
      <c r="AI38" s="167"/>
      <c r="AJ38" s="167"/>
      <c r="AK38" s="167"/>
      <c r="AL38" s="167"/>
      <c r="AM38" s="167"/>
      <c r="AN38" s="167"/>
      <c r="AO38" s="167"/>
      <c r="AP38" s="167"/>
      <c r="AQ38" s="165"/>
      <c r="AR38" s="165"/>
      <c r="AS38" s="165"/>
      <c r="AT38" s="165"/>
      <c r="AU38" s="198"/>
      <c r="AV38" s="198"/>
      <c r="AW38" s="198"/>
      <c r="AX38" s="154"/>
      <c r="AY38" s="154"/>
      <c r="AZ38" s="154"/>
      <c r="BA38" s="154"/>
      <c r="BB38" s="154"/>
      <c r="BC38" s="154"/>
      <c r="BD38" s="100">
        <f t="shared" si="6"/>
        <v>0</v>
      </c>
      <c r="BE38" s="167"/>
      <c r="BF38" s="167"/>
      <c r="BG38" s="167"/>
      <c r="BH38" s="167"/>
      <c r="BI38" s="167"/>
      <c r="BJ38" s="167"/>
      <c r="BK38" s="167"/>
      <c r="BL38" s="167"/>
      <c r="BM38" s="167"/>
      <c r="BN38" s="167"/>
      <c r="BO38" s="188"/>
      <c r="BP38" s="188"/>
      <c r="BQ38" s="188"/>
      <c r="BR38" s="188"/>
      <c r="BS38" s="188"/>
      <c r="BT38" s="188"/>
      <c r="BU38" s="188"/>
      <c r="BV38" s="188"/>
      <c r="BW38" s="188"/>
      <c r="BX38" s="188"/>
      <c r="BY38" s="188"/>
      <c r="BZ38" s="188"/>
      <c r="CA38" s="188"/>
      <c r="CB38" s="202"/>
      <c r="CC38" s="202"/>
      <c r="CD38" s="202"/>
      <c r="CE38" s="202"/>
      <c r="CF38" s="202"/>
      <c r="CG38" s="202"/>
      <c r="CH38" s="202"/>
      <c r="CI38" s="202"/>
      <c r="CJ38" s="202"/>
      <c r="CK38" s="203"/>
      <c r="CL38" s="182" t="s">
        <v>26</v>
      </c>
      <c r="CM38" s="183"/>
      <c r="CN38" s="106">
        <f>BT18</f>
        <v>0</v>
      </c>
      <c r="CO38" s="112" t="str">
        <f>BY18</f>
        <v/>
      </c>
      <c r="CP38" s="182" t="s">
        <v>27</v>
      </c>
      <c r="CQ38" s="183"/>
      <c r="CR38" s="114" t="str">
        <f>+CF26</f>
        <v/>
      </c>
      <c r="CS38" s="109" t="str">
        <f>+CG26</f>
        <v/>
      </c>
    </row>
    <row r="39" spans="1:97" ht="12.95" customHeight="1" x14ac:dyDescent="0.25">
      <c r="A39" s="255"/>
      <c r="B39" s="256"/>
      <c r="C39" s="256"/>
      <c r="D39" s="256"/>
      <c r="E39" s="256"/>
      <c r="F39" s="256"/>
      <c r="G39" s="256"/>
      <c r="H39" s="256"/>
      <c r="I39" s="256"/>
      <c r="J39" s="256"/>
      <c r="K39" s="256"/>
      <c r="L39" s="256"/>
      <c r="M39" s="257"/>
      <c r="N39" s="255"/>
      <c r="O39" s="256"/>
      <c r="P39" s="256"/>
      <c r="Q39" s="256"/>
      <c r="R39" s="256"/>
      <c r="S39" s="256"/>
      <c r="T39" s="256"/>
      <c r="U39" s="256"/>
      <c r="V39" s="256"/>
      <c r="W39" s="256"/>
      <c r="X39" s="256"/>
      <c r="Y39" s="256"/>
      <c r="Z39" s="256"/>
      <c r="AA39" s="256"/>
      <c r="AB39" s="257"/>
      <c r="AC39" s="167"/>
      <c r="AD39" s="167"/>
      <c r="AE39" s="167"/>
      <c r="AF39" s="167"/>
      <c r="AG39" s="167"/>
      <c r="AH39" s="167"/>
      <c r="AI39" s="167"/>
      <c r="AJ39" s="167"/>
      <c r="AK39" s="167"/>
      <c r="AL39" s="167"/>
      <c r="AM39" s="167"/>
      <c r="AN39" s="167"/>
      <c r="AO39" s="167"/>
      <c r="AP39" s="167"/>
      <c r="AQ39" s="115"/>
      <c r="AR39" s="115"/>
      <c r="AS39" s="115"/>
      <c r="AT39" s="115"/>
      <c r="AU39" s="199"/>
      <c r="AV39" s="199"/>
      <c r="AW39" s="199"/>
      <c r="AX39" s="207"/>
      <c r="AY39" s="207"/>
      <c r="AZ39" s="207"/>
      <c r="BA39" s="207"/>
      <c r="BB39" s="207"/>
      <c r="BC39" s="207"/>
      <c r="BD39" s="116">
        <f>SUM(BD30:BD38)</f>
        <v>0</v>
      </c>
      <c r="BE39" s="167"/>
      <c r="BF39" s="167"/>
      <c r="BG39" s="167"/>
      <c r="BH39" s="167"/>
      <c r="BI39" s="167"/>
      <c r="BJ39" s="167"/>
      <c r="BK39" s="167"/>
      <c r="BL39" s="167"/>
      <c r="BM39" s="167"/>
      <c r="BN39" s="167"/>
      <c r="BO39" s="188"/>
      <c r="BP39" s="188"/>
      <c r="BQ39" s="188"/>
      <c r="BR39" s="188"/>
      <c r="BS39" s="188"/>
      <c r="BT39" s="188"/>
      <c r="BU39" s="188"/>
      <c r="BV39" s="188"/>
      <c r="BW39" s="188"/>
      <c r="BX39" s="188"/>
      <c r="BY39" s="188"/>
      <c r="BZ39" s="188"/>
      <c r="CA39" s="188"/>
      <c r="CB39" s="202"/>
      <c r="CC39" s="202"/>
      <c r="CD39" s="202"/>
      <c r="CE39" s="202"/>
      <c r="CF39" s="202"/>
      <c r="CG39" s="202"/>
      <c r="CH39" s="202"/>
      <c r="CI39" s="202"/>
      <c r="CJ39" s="202"/>
      <c r="CK39" s="203"/>
      <c r="CL39" s="182" t="s">
        <v>92</v>
      </c>
      <c r="CM39" s="183"/>
      <c r="CN39" s="108" t="str">
        <f>+BS21</f>
        <v/>
      </c>
      <c r="CO39" s="109" t="str">
        <f>+BT21</f>
        <v/>
      </c>
      <c r="CP39" s="182" t="s">
        <v>28</v>
      </c>
      <c r="CQ39" s="183"/>
      <c r="CR39" s="117" t="str">
        <f>+CF27</f>
        <v/>
      </c>
      <c r="CS39" s="109" t="str">
        <f>+CG27</f>
        <v/>
      </c>
    </row>
    <row r="40" spans="1:97" ht="12.95" customHeight="1" x14ac:dyDescent="0.25">
      <c r="A40" s="255"/>
      <c r="B40" s="256"/>
      <c r="C40" s="256"/>
      <c r="D40" s="256"/>
      <c r="E40" s="256"/>
      <c r="F40" s="256"/>
      <c r="G40" s="256"/>
      <c r="H40" s="256"/>
      <c r="I40" s="256"/>
      <c r="J40" s="256"/>
      <c r="K40" s="256"/>
      <c r="L40" s="256"/>
      <c r="M40" s="257"/>
      <c r="N40" s="255"/>
      <c r="O40" s="256"/>
      <c r="P40" s="256"/>
      <c r="Q40" s="256"/>
      <c r="R40" s="256"/>
      <c r="S40" s="256"/>
      <c r="T40" s="256"/>
      <c r="U40" s="256"/>
      <c r="V40" s="256"/>
      <c r="W40" s="256"/>
      <c r="X40" s="256"/>
      <c r="Y40" s="256"/>
      <c r="Z40" s="256"/>
      <c r="AA40" s="256"/>
      <c r="AB40" s="257"/>
      <c r="AC40" s="167"/>
      <c r="AD40" s="167"/>
      <c r="AE40" s="167"/>
      <c r="AF40" s="167"/>
      <c r="AG40" s="167"/>
      <c r="AH40" s="167"/>
      <c r="AI40" s="167"/>
      <c r="AJ40" s="167"/>
      <c r="AK40" s="167"/>
      <c r="AL40" s="167"/>
      <c r="AM40" s="167"/>
      <c r="AN40" s="167"/>
      <c r="AO40" s="167"/>
      <c r="AP40" s="167"/>
      <c r="AQ40" s="166" t="s">
        <v>133</v>
      </c>
      <c r="AR40" s="166"/>
      <c r="AS40" s="166"/>
      <c r="AT40" s="166"/>
      <c r="AU40" s="204"/>
      <c r="AV40" s="205"/>
      <c r="AW40" s="206"/>
      <c r="AX40" s="204"/>
      <c r="AY40" s="205"/>
      <c r="AZ40" s="206"/>
      <c r="BA40" s="204"/>
      <c r="BB40" s="205"/>
      <c r="BC40" s="206"/>
      <c r="BD40" s="100">
        <f t="shared" si="6"/>
        <v>0</v>
      </c>
      <c r="BE40" s="167"/>
      <c r="BF40" s="167"/>
      <c r="BG40" s="167"/>
      <c r="BH40" s="167"/>
      <c r="BI40" s="167"/>
      <c r="BJ40" s="167"/>
      <c r="BK40" s="167"/>
      <c r="BL40" s="167"/>
      <c r="BM40" s="167"/>
      <c r="BN40" s="167"/>
      <c r="BO40" s="188"/>
      <c r="BP40" s="188"/>
      <c r="BQ40" s="188"/>
      <c r="BR40" s="188"/>
      <c r="BS40" s="188"/>
      <c r="BT40" s="188"/>
      <c r="BU40" s="188"/>
      <c r="BV40" s="188"/>
      <c r="BW40" s="188"/>
      <c r="BX40" s="188"/>
      <c r="BY40" s="188"/>
      <c r="BZ40" s="188"/>
      <c r="CA40" s="188"/>
      <c r="CB40" s="202"/>
      <c r="CC40" s="202"/>
      <c r="CD40" s="202"/>
      <c r="CE40" s="202"/>
      <c r="CF40" s="202"/>
      <c r="CG40" s="202"/>
      <c r="CH40" s="202"/>
      <c r="CI40" s="202"/>
      <c r="CJ40" s="202"/>
      <c r="CK40" s="203"/>
      <c r="CL40" s="182" t="s">
        <v>45</v>
      </c>
      <c r="CM40" s="183"/>
      <c r="CN40" s="106">
        <f>BT31</f>
        <v>0</v>
      </c>
      <c r="CO40" s="112" t="str">
        <f>BY31</f>
        <v/>
      </c>
      <c r="CP40" s="182" t="s">
        <v>50</v>
      </c>
      <c r="CQ40" s="183"/>
      <c r="CR40" s="114">
        <f>+CF29</f>
        <v>0</v>
      </c>
      <c r="CS40" s="109" t="str">
        <f>+CG29</f>
        <v/>
      </c>
    </row>
    <row r="41" spans="1:97" ht="12.95" customHeight="1" thickBot="1" x14ac:dyDescent="0.3">
      <c r="A41" s="258"/>
      <c r="B41" s="259"/>
      <c r="C41" s="259"/>
      <c r="D41" s="259"/>
      <c r="E41" s="259"/>
      <c r="F41" s="259"/>
      <c r="G41" s="259"/>
      <c r="H41" s="259"/>
      <c r="I41" s="259"/>
      <c r="J41" s="259"/>
      <c r="K41" s="259"/>
      <c r="L41" s="259"/>
      <c r="M41" s="260"/>
      <c r="N41" s="258"/>
      <c r="O41" s="259"/>
      <c r="P41" s="259"/>
      <c r="Q41" s="259"/>
      <c r="R41" s="259"/>
      <c r="S41" s="259"/>
      <c r="T41" s="259"/>
      <c r="U41" s="259"/>
      <c r="V41" s="259"/>
      <c r="W41" s="259"/>
      <c r="X41" s="259"/>
      <c r="Y41" s="259"/>
      <c r="Z41" s="259"/>
      <c r="AA41" s="259"/>
      <c r="AB41" s="260"/>
      <c r="AC41" s="167"/>
      <c r="AD41" s="167"/>
      <c r="AE41" s="167"/>
      <c r="AF41" s="167"/>
      <c r="AG41" s="167"/>
      <c r="AH41" s="167"/>
      <c r="AI41" s="167"/>
      <c r="AJ41" s="167"/>
      <c r="AK41" s="167"/>
      <c r="AL41" s="167"/>
      <c r="AM41" s="167"/>
      <c r="AN41" s="167"/>
      <c r="AO41" s="167"/>
      <c r="AP41" s="167"/>
      <c r="AQ41" s="118"/>
      <c r="AR41" s="118"/>
      <c r="AS41" s="118"/>
      <c r="AT41" s="118"/>
      <c r="AU41" s="199"/>
      <c r="AV41" s="199"/>
      <c r="AW41" s="199"/>
      <c r="AX41" s="207"/>
      <c r="AY41" s="207"/>
      <c r="AZ41" s="207"/>
      <c r="BA41" s="207"/>
      <c r="BB41" s="207"/>
      <c r="BC41" s="207"/>
      <c r="BD41" s="64"/>
      <c r="BE41" s="167"/>
      <c r="BF41" s="167"/>
      <c r="BG41" s="167"/>
      <c r="BH41" s="167"/>
      <c r="BI41" s="167"/>
      <c r="BJ41" s="167"/>
      <c r="BK41" s="167"/>
      <c r="BL41" s="167"/>
      <c r="BM41" s="167"/>
      <c r="BN41" s="167"/>
      <c r="BO41" s="188"/>
      <c r="BP41" s="188"/>
      <c r="BQ41" s="188"/>
      <c r="BR41" s="188"/>
      <c r="BS41" s="188"/>
      <c r="BT41" s="188"/>
      <c r="BU41" s="188"/>
      <c r="BV41" s="188"/>
      <c r="BW41" s="188"/>
      <c r="BX41" s="188"/>
      <c r="BY41" s="188"/>
      <c r="BZ41" s="188"/>
      <c r="CA41" s="188"/>
      <c r="CB41" s="202"/>
      <c r="CC41" s="202"/>
      <c r="CD41" s="202"/>
      <c r="CE41" s="202"/>
      <c r="CF41" s="202"/>
      <c r="CG41" s="202"/>
      <c r="CH41" s="202"/>
      <c r="CI41" s="202"/>
      <c r="CJ41" s="202"/>
      <c r="CK41" s="203"/>
      <c r="CL41" s="184" t="s">
        <v>86</v>
      </c>
      <c r="CM41" s="185"/>
      <c r="CN41" s="119" t="str">
        <f>BR33</f>
        <v/>
      </c>
      <c r="CO41" s="120" t="str">
        <f>BS33</f>
        <v/>
      </c>
      <c r="CP41" s="184" t="s">
        <v>49</v>
      </c>
      <c r="CQ41" s="185"/>
      <c r="CR41" s="121" t="str">
        <f>+CF34</f>
        <v/>
      </c>
      <c r="CS41" s="120" t="str">
        <f>+CG34</f>
        <v/>
      </c>
    </row>
    <row r="42" spans="1:97" ht="12.95" customHeight="1" x14ac:dyDescent="0.25">
      <c r="BE42" s="27"/>
      <c r="BF42" s="27"/>
      <c r="BG42" s="27"/>
      <c r="BH42" s="27"/>
      <c r="BI42" s="27"/>
      <c r="BJ42" s="27"/>
      <c r="BK42" s="27"/>
      <c r="BL42" s="27"/>
      <c r="BM42" s="27"/>
      <c r="BN42" s="27"/>
      <c r="CB42" s="16"/>
      <c r="CC42" s="16"/>
      <c r="CD42" s="16"/>
      <c r="CE42" s="16"/>
      <c r="CF42" s="16"/>
      <c r="CG42" s="16"/>
      <c r="CH42" s="16"/>
      <c r="CI42" s="16"/>
      <c r="CJ42" s="16"/>
      <c r="CK42" s="16"/>
    </row>
    <row r="43" spans="1:97" ht="12.95" customHeight="1" x14ac:dyDescent="0.25">
      <c r="BE43" s="27"/>
      <c r="BF43" s="27"/>
      <c r="BG43" s="27"/>
      <c r="BH43" s="27"/>
      <c r="BI43" s="27"/>
      <c r="BJ43" s="27"/>
      <c r="BK43" s="27"/>
      <c r="BL43" s="27"/>
      <c r="BM43" s="27"/>
      <c r="BN43" s="27"/>
      <c r="CH43" s="59"/>
      <c r="CI43" s="16"/>
      <c r="CJ43" s="16"/>
      <c r="CK43" s="16"/>
    </row>
    <row r="44" spans="1:97" ht="12.95" customHeight="1" x14ac:dyDescent="0.2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27"/>
      <c r="BF44" s="27"/>
      <c r="BG44" s="27"/>
      <c r="BH44" s="27"/>
      <c r="BI44" s="27"/>
      <c r="BJ44" s="27"/>
      <c r="BK44" s="27"/>
      <c r="BL44" s="27"/>
      <c r="BM44" s="27"/>
      <c r="BN44" s="27"/>
      <c r="CB44" s="16"/>
      <c r="CD44" s="16"/>
      <c r="CE44" s="16"/>
      <c r="CF44" s="16"/>
      <c r="CG44" s="16"/>
      <c r="CH44" s="16"/>
      <c r="CI44" s="16"/>
      <c r="CJ44" s="16"/>
      <c r="CK44" s="16"/>
    </row>
    <row r="45" spans="1:97" ht="12.95" customHeight="1" x14ac:dyDescent="0.2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K45" s="16"/>
    </row>
    <row r="46" spans="1:97" x14ac:dyDescent="0.25">
      <c r="N46" s="32"/>
      <c r="O46" s="32"/>
      <c r="P46" s="32"/>
      <c r="Q46" s="32"/>
      <c r="R46" s="32"/>
      <c r="S46" s="32"/>
      <c r="T46" s="32"/>
      <c r="U46" s="32"/>
      <c r="V46" s="32"/>
      <c r="W46" s="32"/>
      <c r="X46" s="32"/>
      <c r="Y46" s="32"/>
      <c r="Z46" s="32"/>
      <c r="AA46" s="32"/>
      <c r="AB46" s="32"/>
    </row>
    <row r="47" spans="1:97" ht="15" customHeight="1" x14ac:dyDescent="0.25">
      <c r="T47" s="52"/>
      <c r="U47" s="52"/>
      <c r="V47" s="52"/>
      <c r="W47" s="52"/>
      <c r="X47" s="52"/>
      <c r="Y47" s="52"/>
      <c r="Z47" s="52"/>
      <c r="AA47" s="52"/>
      <c r="AB47" s="52"/>
    </row>
    <row r="48" spans="1:97" ht="15" customHeight="1" x14ac:dyDescent="0.25">
      <c r="T48" s="52"/>
      <c r="U48" s="52"/>
      <c r="V48" s="52"/>
      <c r="W48" s="52"/>
      <c r="X48" s="52"/>
      <c r="Y48" s="52"/>
      <c r="Z48" s="52"/>
      <c r="AA48" s="52"/>
      <c r="AB48" s="52"/>
    </row>
    <row r="49" spans="20:28" x14ac:dyDescent="0.25">
      <c r="T49" s="57"/>
      <c r="U49" s="57"/>
      <c r="V49" s="27"/>
      <c r="W49" s="27"/>
      <c r="X49" s="57"/>
      <c r="Y49" s="57"/>
      <c r="Z49" s="57"/>
      <c r="AA49" s="57"/>
      <c r="AB49" s="57"/>
    </row>
    <row r="50" spans="20:28" x14ac:dyDescent="0.25">
      <c r="T50" s="57"/>
      <c r="U50" s="57"/>
      <c r="V50" s="27"/>
      <c r="W50" s="27"/>
      <c r="X50" s="57"/>
      <c r="Y50" s="57"/>
      <c r="Z50" s="57"/>
      <c r="AA50" s="57"/>
      <c r="AB50" s="57"/>
    </row>
    <row r="51" spans="20:28" x14ac:dyDescent="0.25">
      <c r="T51" s="57"/>
      <c r="U51" s="57"/>
      <c r="V51" s="58"/>
      <c r="W51" s="58"/>
      <c r="X51" s="58"/>
      <c r="Y51" s="58"/>
      <c r="Z51" s="58"/>
      <c r="AA51" s="58"/>
      <c r="AB51" s="58"/>
    </row>
    <row r="52" spans="20:28" x14ac:dyDescent="0.25">
      <c r="T52" s="57"/>
      <c r="U52" s="57"/>
      <c r="V52" s="58"/>
      <c r="W52" s="58"/>
      <c r="X52" s="58"/>
      <c r="Y52" s="58"/>
      <c r="Z52" s="58"/>
      <c r="AA52" s="58"/>
      <c r="AB52" s="58"/>
    </row>
    <row r="53" spans="20:28" x14ac:dyDescent="0.25">
      <c r="T53" s="57"/>
      <c r="U53" s="57"/>
      <c r="V53" s="58"/>
      <c r="W53" s="58"/>
      <c r="X53" s="58"/>
      <c r="Y53" s="58"/>
      <c r="Z53" s="58"/>
      <c r="AA53" s="58"/>
      <c r="AB53" s="58"/>
    </row>
  </sheetData>
  <sheetProtection password="B8BA" sheet="1" objects="1" scenarios="1"/>
  <mergeCells count="379">
    <mergeCell ref="BE4:BN4"/>
    <mergeCell ref="BO4:CA4"/>
    <mergeCell ref="BO6:BR6"/>
    <mergeCell ref="A10:M13"/>
    <mergeCell ref="A16:A17"/>
    <mergeCell ref="B16:D17"/>
    <mergeCell ref="E16:G17"/>
    <mergeCell ref="B14:M15"/>
    <mergeCell ref="BW14:BZ14"/>
    <mergeCell ref="BO14:BQ14"/>
    <mergeCell ref="BO17:BQ17"/>
    <mergeCell ref="AU14:AW14"/>
    <mergeCell ref="AX14:AZ14"/>
    <mergeCell ref="BA14:BC14"/>
    <mergeCell ref="O16:Q16"/>
    <mergeCell ref="R15:T15"/>
    <mergeCell ref="R16:T16"/>
    <mergeCell ref="U15:W15"/>
    <mergeCell ref="U16:W16"/>
    <mergeCell ref="O14:W14"/>
    <mergeCell ref="X14:AB14"/>
    <mergeCell ref="O8:P8"/>
    <mergeCell ref="O9:P9"/>
    <mergeCell ref="Q10:R10"/>
    <mergeCell ref="AX37:AZ37"/>
    <mergeCell ref="AX38:AZ38"/>
    <mergeCell ref="AX39:AZ39"/>
    <mergeCell ref="A19:M19"/>
    <mergeCell ref="BO24:CA28"/>
    <mergeCell ref="BO30:BQ30"/>
    <mergeCell ref="BR30:BS30"/>
    <mergeCell ref="BT30:BU30"/>
    <mergeCell ref="BV30:BW30"/>
    <mergeCell ref="O28:Q28"/>
    <mergeCell ref="O29:Q29"/>
    <mergeCell ref="R29:T29"/>
    <mergeCell ref="U29:W29"/>
    <mergeCell ref="AJ27:AL27"/>
    <mergeCell ref="AM27:AO27"/>
    <mergeCell ref="AD28:AF28"/>
    <mergeCell ref="AG28:AI28"/>
    <mergeCell ref="AJ28:AL28"/>
    <mergeCell ref="AM28:AO28"/>
    <mergeCell ref="R28:T28"/>
    <mergeCell ref="BO20:BQ20"/>
    <mergeCell ref="R21:T21"/>
    <mergeCell ref="CL36:CM36"/>
    <mergeCell ref="U21:W21"/>
    <mergeCell ref="N20:N21"/>
    <mergeCell ref="BO21:BQ21"/>
    <mergeCell ref="I21:L21"/>
    <mergeCell ref="X22:AA22"/>
    <mergeCell ref="X23:AA23"/>
    <mergeCell ref="X24:AA24"/>
    <mergeCell ref="X25:AA25"/>
    <mergeCell ref="X21:AA21"/>
    <mergeCell ref="A25:M29"/>
    <mergeCell ref="AC20:AP20"/>
    <mergeCell ref="AM26:AO26"/>
    <mergeCell ref="AD23:AF23"/>
    <mergeCell ref="AQ26:BD26"/>
    <mergeCell ref="BD28:BD29"/>
    <mergeCell ref="A34:M41"/>
    <mergeCell ref="N34:AB41"/>
    <mergeCell ref="AL12:AN12"/>
    <mergeCell ref="BJ18:BL18"/>
    <mergeCell ref="AU17:AW17"/>
    <mergeCell ref="AJ30:AL30"/>
    <mergeCell ref="CB28:CE28"/>
    <mergeCell ref="CB29:CE29"/>
    <mergeCell ref="CL41:CM41"/>
    <mergeCell ref="CL32:CM32"/>
    <mergeCell ref="O21:Q21"/>
    <mergeCell ref="BA40:BC40"/>
    <mergeCell ref="AX41:AZ41"/>
    <mergeCell ref="BO36:CA41"/>
    <mergeCell ref="CL34:CM34"/>
    <mergeCell ref="CL37:CM37"/>
    <mergeCell ref="CL39:CM39"/>
    <mergeCell ref="CL33:CM33"/>
    <mergeCell ref="CL38:CM38"/>
    <mergeCell ref="CL40:CM40"/>
    <mergeCell ref="BR31:BS31"/>
    <mergeCell ref="BT31:BU31"/>
    <mergeCell ref="BV31:BW31"/>
    <mergeCell ref="BO33:BQ33"/>
    <mergeCell ref="CL35:CM35"/>
    <mergeCell ref="BE33:BJ33"/>
    <mergeCell ref="Q8:R9"/>
    <mergeCell ref="O24:Q24"/>
    <mergeCell ref="R22:T22"/>
    <mergeCell ref="Q11:R12"/>
    <mergeCell ref="R23:T23"/>
    <mergeCell ref="CL30:CM30"/>
    <mergeCell ref="CL31:CM31"/>
    <mergeCell ref="CP31:CQ31"/>
    <mergeCell ref="BI32:BJ32"/>
    <mergeCell ref="BI30:BJ30"/>
    <mergeCell ref="AG26:AI26"/>
    <mergeCell ref="O10:P10"/>
    <mergeCell ref="O11:P11"/>
    <mergeCell ref="O12:P12"/>
    <mergeCell ref="AC21:AC22"/>
    <mergeCell ref="AG22:AI22"/>
    <mergeCell ref="AD27:AF27"/>
    <mergeCell ref="AC11:AH11"/>
    <mergeCell ref="AC12:AH12"/>
    <mergeCell ref="AI10:AK10"/>
    <mergeCell ref="AI11:AK11"/>
    <mergeCell ref="AI12:AK12"/>
    <mergeCell ref="AL10:AN10"/>
    <mergeCell ref="AL11:AN11"/>
    <mergeCell ref="CL28:CS28"/>
    <mergeCell ref="O20:W20"/>
    <mergeCell ref="X20:AB20"/>
    <mergeCell ref="AD21:AL21"/>
    <mergeCell ref="BE25:BN28"/>
    <mergeCell ref="BH21:BI21"/>
    <mergeCell ref="AJ22:AL22"/>
    <mergeCell ref="AM22:AO22"/>
    <mergeCell ref="AM21:AP21"/>
    <mergeCell ref="AG27:AI27"/>
    <mergeCell ref="AJ26:AL26"/>
    <mergeCell ref="O27:Q27"/>
    <mergeCell ref="R27:T27"/>
    <mergeCell ref="U27:W27"/>
    <mergeCell ref="AC10:AH10"/>
    <mergeCell ref="AA8:AB8"/>
    <mergeCell ref="AA9:AB9"/>
    <mergeCell ref="AA10:AB10"/>
    <mergeCell ref="AA11:AB11"/>
    <mergeCell ref="AA12:AB12"/>
    <mergeCell ref="T8:Z8"/>
    <mergeCell ref="T9:Z9"/>
    <mergeCell ref="T10:Z10"/>
    <mergeCell ref="AR8:AZ8"/>
    <mergeCell ref="AR14:AT14"/>
    <mergeCell ref="AC4:AP4"/>
    <mergeCell ref="O26:Q26"/>
    <mergeCell ref="R26:T26"/>
    <mergeCell ref="U26:W26"/>
    <mergeCell ref="U25:W25"/>
    <mergeCell ref="O25:Q25"/>
    <mergeCell ref="R25:T25"/>
    <mergeCell ref="AD24:AF24"/>
    <mergeCell ref="AG23:AI23"/>
    <mergeCell ref="AG24:AI24"/>
    <mergeCell ref="AJ23:AL23"/>
    <mergeCell ref="AJ24:AL24"/>
    <mergeCell ref="AM23:AO23"/>
    <mergeCell ref="AM24:AO24"/>
    <mergeCell ref="AC8:AP9"/>
    <mergeCell ref="AO10:AP10"/>
    <mergeCell ref="AO11:AP11"/>
    <mergeCell ref="AO12:AP12"/>
    <mergeCell ref="AC15:AP19"/>
    <mergeCell ref="N4:AB4"/>
    <mergeCell ref="O15:Q15"/>
    <mergeCell ref="AM25:AO25"/>
    <mergeCell ref="AR9:AT9"/>
    <mergeCell ref="AU9:AW9"/>
    <mergeCell ref="AX9:AZ9"/>
    <mergeCell ref="BA9:BC9"/>
    <mergeCell ref="BA15:BC15"/>
    <mergeCell ref="AR16:AT16"/>
    <mergeCell ref="AU16:AW16"/>
    <mergeCell ref="AX16:AZ16"/>
    <mergeCell ref="BA16:BC16"/>
    <mergeCell ref="AR10:AT10"/>
    <mergeCell ref="AU10:AW10"/>
    <mergeCell ref="AX10:AZ10"/>
    <mergeCell ref="BA10:BC10"/>
    <mergeCell ref="AR11:AT11"/>
    <mergeCell ref="AU11:AW11"/>
    <mergeCell ref="AU15:AW15"/>
    <mergeCell ref="AX15:AZ15"/>
    <mergeCell ref="CB26:CE26"/>
    <mergeCell ref="BT17:BU17"/>
    <mergeCell ref="BV16:BW16"/>
    <mergeCell ref="BV17:BW17"/>
    <mergeCell ref="BR16:BS16"/>
    <mergeCell ref="BR17:BS17"/>
    <mergeCell ref="BR18:BS18"/>
    <mergeCell ref="BT18:BU18"/>
    <mergeCell ref="BV18:BW18"/>
    <mergeCell ref="BX10:BZ10"/>
    <mergeCell ref="BU10:BV10"/>
    <mergeCell ref="BO10:BT10"/>
    <mergeCell ref="BY6:BZ6"/>
    <mergeCell ref="BY7:BZ7"/>
    <mergeCell ref="BT16:BU16"/>
    <mergeCell ref="BE37:BN41"/>
    <mergeCell ref="BE35:BN36"/>
    <mergeCell ref="BE16:BN16"/>
    <mergeCell ref="BE6:BG6"/>
    <mergeCell ref="BM18:BN18"/>
    <mergeCell ref="BH20:BI20"/>
    <mergeCell ref="BJ7:BL7"/>
    <mergeCell ref="BO13:BQ13"/>
    <mergeCell ref="BW13:BZ13"/>
    <mergeCell ref="BH7:BI7"/>
    <mergeCell ref="BH8:BI8"/>
    <mergeCell ref="BE11:BN14"/>
    <mergeCell ref="BO18:BQ18"/>
    <mergeCell ref="BH6:BI6"/>
    <mergeCell ref="BV8:BX8"/>
    <mergeCell ref="BU11:BW11"/>
    <mergeCell ref="BE32:BH32"/>
    <mergeCell ref="BO11:BS11"/>
    <mergeCell ref="AR17:AT17"/>
    <mergeCell ref="A31:M32"/>
    <mergeCell ref="BE7:BG7"/>
    <mergeCell ref="BE8:BG8"/>
    <mergeCell ref="AX11:AZ11"/>
    <mergeCell ref="BA11:BC11"/>
    <mergeCell ref="AR12:AT12"/>
    <mergeCell ref="AU12:AW12"/>
    <mergeCell ref="AX12:AZ12"/>
    <mergeCell ref="BA12:BC12"/>
    <mergeCell ref="AR13:AT13"/>
    <mergeCell ref="AU13:AW13"/>
    <mergeCell ref="AX13:AZ13"/>
    <mergeCell ref="BA13:BC13"/>
    <mergeCell ref="BE22:BG22"/>
    <mergeCell ref="BE20:BG20"/>
    <mergeCell ref="BE21:BG21"/>
    <mergeCell ref="AX17:AZ17"/>
    <mergeCell ref="BA17:BC17"/>
    <mergeCell ref="AR15:AT15"/>
    <mergeCell ref="AD22:AF22"/>
    <mergeCell ref="A7:M9"/>
    <mergeCell ref="AQ18:BD18"/>
    <mergeCell ref="BA8:BD8"/>
    <mergeCell ref="BA30:BC30"/>
    <mergeCell ref="BA31:BC31"/>
    <mergeCell ref="AJ29:AL29"/>
    <mergeCell ref="AM29:AO29"/>
    <mergeCell ref="AD30:AF30"/>
    <mergeCell ref="AX33:AZ33"/>
    <mergeCell ref="AX34:AZ34"/>
    <mergeCell ref="AG30:AI30"/>
    <mergeCell ref="AM30:AO30"/>
    <mergeCell ref="AD31:AF31"/>
    <mergeCell ref="AD29:AF29"/>
    <mergeCell ref="AG29:AI29"/>
    <mergeCell ref="AG31:AI31"/>
    <mergeCell ref="AM31:AO31"/>
    <mergeCell ref="AU30:AW30"/>
    <mergeCell ref="AU32:AW32"/>
    <mergeCell ref="AQ28:AT29"/>
    <mergeCell ref="AU28:AW29"/>
    <mergeCell ref="AX28:BC28"/>
    <mergeCell ref="AX29:AZ29"/>
    <mergeCell ref="BA29:BC29"/>
    <mergeCell ref="AU36:AW36"/>
    <mergeCell ref="AU37:AW37"/>
    <mergeCell ref="AU38:AW38"/>
    <mergeCell ref="AU39:AW39"/>
    <mergeCell ref="CB27:CE27"/>
    <mergeCell ref="CF31:CG31"/>
    <mergeCell ref="CF32:CG32"/>
    <mergeCell ref="CB37:CK41"/>
    <mergeCell ref="AX30:AZ30"/>
    <mergeCell ref="AX31:AZ31"/>
    <mergeCell ref="AU40:AW40"/>
    <mergeCell ref="BA32:BC32"/>
    <mergeCell ref="BA33:BC33"/>
    <mergeCell ref="BA34:BC34"/>
    <mergeCell ref="BA41:BC41"/>
    <mergeCell ref="BA35:BC35"/>
    <mergeCell ref="BA36:BC36"/>
    <mergeCell ref="BA37:BC37"/>
    <mergeCell ref="BA38:BC38"/>
    <mergeCell ref="BA39:BC39"/>
    <mergeCell ref="AX40:AZ40"/>
    <mergeCell ref="AX35:AZ35"/>
    <mergeCell ref="AX36:AZ36"/>
    <mergeCell ref="AU41:AW41"/>
    <mergeCell ref="CL4:CS4"/>
    <mergeCell ref="CL6:CS25"/>
    <mergeCell ref="CB6:CE6"/>
    <mergeCell ref="CB8:CE8"/>
    <mergeCell ref="CB10:CE10"/>
    <mergeCell ref="CB13:CK18"/>
    <mergeCell ref="CB21:CK21"/>
    <mergeCell ref="CD23:CE23"/>
    <mergeCell ref="CF24:CG24"/>
    <mergeCell ref="CF23:CG23"/>
    <mergeCell ref="CB12:CK12"/>
    <mergeCell ref="CB4:CK4"/>
    <mergeCell ref="CP39:CQ39"/>
    <mergeCell ref="CP40:CQ40"/>
    <mergeCell ref="CP34:CQ34"/>
    <mergeCell ref="CP41:CQ41"/>
    <mergeCell ref="CP32:CQ32"/>
    <mergeCell ref="CP35:CQ35"/>
    <mergeCell ref="CP36:CQ36"/>
    <mergeCell ref="CP30:CQ30"/>
    <mergeCell ref="CP37:CQ37"/>
    <mergeCell ref="CP38:CQ38"/>
    <mergeCell ref="CP33:CQ33"/>
    <mergeCell ref="A1:M1"/>
    <mergeCell ref="N1:AB1"/>
    <mergeCell ref="AC1:AP1"/>
    <mergeCell ref="AQ1:BD1"/>
    <mergeCell ref="BE1:BN1"/>
    <mergeCell ref="BO1:CA1"/>
    <mergeCell ref="CB1:CK1"/>
    <mergeCell ref="CL1:CS1"/>
    <mergeCell ref="N6:R7"/>
    <mergeCell ref="CL3:CS3"/>
    <mergeCell ref="BS7:BU7"/>
    <mergeCell ref="BS6:BU6"/>
    <mergeCell ref="BV6:BX6"/>
    <mergeCell ref="BV7:BX7"/>
    <mergeCell ref="AQ4:BD4"/>
    <mergeCell ref="AQ6:BD7"/>
    <mergeCell ref="AC6:AP7"/>
    <mergeCell ref="CM2:CS2"/>
    <mergeCell ref="O2:AB2"/>
    <mergeCell ref="AD2:AP2"/>
    <mergeCell ref="AR2:BD2"/>
    <mergeCell ref="BF2:BN2"/>
    <mergeCell ref="BP2:CA2"/>
    <mergeCell ref="CC2:CK2"/>
    <mergeCell ref="AX32:AZ32"/>
    <mergeCell ref="O22:Q22"/>
    <mergeCell ref="O23:Q23"/>
    <mergeCell ref="AQ33:AT33"/>
    <mergeCell ref="AQ34:AT34"/>
    <mergeCell ref="AQ35:AT35"/>
    <mergeCell ref="R24:T24"/>
    <mergeCell ref="U22:W22"/>
    <mergeCell ref="U23:W23"/>
    <mergeCell ref="U24:W24"/>
    <mergeCell ref="X26:AA26"/>
    <mergeCell ref="X27:AA27"/>
    <mergeCell ref="AU31:AW31"/>
    <mergeCell ref="AU33:AW33"/>
    <mergeCell ref="AU34:AW34"/>
    <mergeCell ref="AU35:AW35"/>
    <mergeCell ref="AD26:AF26"/>
    <mergeCell ref="AQ36:AT36"/>
    <mergeCell ref="AQ37:AT37"/>
    <mergeCell ref="AQ38:AT38"/>
    <mergeCell ref="AQ40:AT40"/>
    <mergeCell ref="AC36:AP41"/>
    <mergeCell ref="AC33:AP33"/>
    <mergeCell ref="X28:AA28"/>
    <mergeCell ref="X29:AA29"/>
    <mergeCell ref="U28:W28"/>
    <mergeCell ref="N31:AB31"/>
    <mergeCell ref="AQ30:AT30"/>
    <mergeCell ref="AQ31:AT31"/>
    <mergeCell ref="AQ32:AT32"/>
    <mergeCell ref="AC14:AP14"/>
    <mergeCell ref="N14:N16"/>
    <mergeCell ref="AQ8:AQ9"/>
    <mergeCell ref="AJ31:AL31"/>
    <mergeCell ref="T7:Z7"/>
    <mergeCell ref="AA7:AB7"/>
    <mergeCell ref="T6:AB6"/>
    <mergeCell ref="T11:Z11"/>
    <mergeCell ref="T12:Z12"/>
    <mergeCell ref="AQ27:BD27"/>
    <mergeCell ref="AQ20:BD23"/>
    <mergeCell ref="AU25:AW25"/>
    <mergeCell ref="AU24:AW24"/>
    <mergeCell ref="AR25:AT25"/>
    <mergeCell ref="AX25:AZ25"/>
    <mergeCell ref="BA25:BC25"/>
    <mergeCell ref="AD25:AF25"/>
    <mergeCell ref="AG25:AI25"/>
    <mergeCell ref="AJ25:AL25"/>
    <mergeCell ref="X13:Y13"/>
    <mergeCell ref="Z13:AA13"/>
    <mergeCell ref="X16:AA16"/>
    <mergeCell ref="X15:AA15"/>
    <mergeCell ref="N18:AB19"/>
  </mergeCells>
  <conditionalFormatting sqref="U16:W16">
    <cfRule type="cellIs" dxfId="94" priority="169" operator="lessThan">
      <formula>0</formula>
    </cfRule>
  </conditionalFormatting>
  <conditionalFormatting sqref="AB16">
    <cfRule type="cellIs" dxfId="93" priority="168" operator="lessThan">
      <formula>0</formula>
    </cfRule>
  </conditionalFormatting>
  <conditionalFormatting sqref="U22:W29">
    <cfRule type="cellIs" dxfId="92" priority="167" operator="lessThan">
      <formula>0</formula>
    </cfRule>
  </conditionalFormatting>
  <conditionalFormatting sqref="AB22:AB29">
    <cfRule type="cellIs" dxfId="91" priority="166" operator="lessThan">
      <formula>0</formula>
    </cfRule>
  </conditionalFormatting>
  <conditionalFormatting sqref="AJ23:AL31">
    <cfRule type="cellIs" dxfId="90" priority="165" operator="lessThan">
      <formula>0</formula>
    </cfRule>
  </conditionalFormatting>
  <conditionalFormatting sqref="AP23:AP31">
    <cfRule type="cellIs" dxfId="89" priority="163" operator="lessThan">
      <formula>0</formula>
    </cfRule>
  </conditionalFormatting>
  <conditionalFormatting sqref="AX10:AZ17">
    <cfRule type="cellIs" dxfId="88" priority="162" operator="lessThan">
      <formula>0</formula>
    </cfRule>
  </conditionalFormatting>
  <conditionalFormatting sqref="BD10:BD17">
    <cfRule type="cellIs" dxfId="87" priority="160" operator="lessThan">
      <formula>0</formula>
    </cfRule>
  </conditionalFormatting>
  <conditionalFormatting sqref="BJ6">
    <cfRule type="cellIs" dxfId="86" priority="159" operator="equal">
      <formula>"déficit"</formula>
    </cfRule>
  </conditionalFormatting>
  <conditionalFormatting sqref="BJ8">
    <cfRule type="cellIs" dxfId="85" priority="158" operator="equal">
      <formula>"déficit"</formula>
    </cfRule>
  </conditionalFormatting>
  <conditionalFormatting sqref="BL20:BL21">
    <cfRule type="cellIs" dxfId="84" priority="154" operator="equal">
      <formula>"IAF"</formula>
    </cfRule>
    <cfRule type="cellIs" dxfId="83" priority="155" operator="equal">
      <formula>"faible;IAF"</formula>
    </cfRule>
    <cfRule type="cellIs" dxfId="82" priority="157" operator="equal">
      <formula>"faible"</formula>
    </cfRule>
  </conditionalFormatting>
  <conditionalFormatting sqref="BL31">
    <cfRule type="cellIs" dxfId="81" priority="150" operator="equal">
      <formula>"attention"</formula>
    </cfRule>
  </conditionalFormatting>
  <conditionalFormatting sqref="BL33:BM33">
    <cfRule type="cellIs" dxfId="80" priority="149" operator="equal">
      <formula>"attention"</formula>
    </cfRule>
  </conditionalFormatting>
  <conditionalFormatting sqref="BV8">
    <cfRule type="cellIs" dxfId="79" priority="148" operator="equal">
      <formula>"FRNG négatif"</formula>
    </cfRule>
  </conditionalFormatting>
  <conditionalFormatting sqref="BY8">
    <cfRule type="cellIs" dxfId="78" priority="147" operator="equal">
      <formula>"situation dégradée"</formula>
    </cfRule>
  </conditionalFormatting>
  <conditionalFormatting sqref="BW10">
    <cfRule type="cellIs" dxfId="77" priority="98" operator="equal">
      <formula>"EFE"</formula>
    </cfRule>
    <cfRule type="cellIs" dxfId="76" priority="99" operator="equal">
      <formula>"EFE"</formula>
    </cfRule>
    <cfRule type="cellIs" dxfId="75" priority="146" operator="equal">
      <formula>"EFE"</formula>
    </cfRule>
  </conditionalFormatting>
  <conditionalFormatting sqref="BT13:BT14">
    <cfRule type="cellIs" dxfId="74" priority="145" operator="equal">
      <formula>"faible"</formula>
    </cfRule>
  </conditionalFormatting>
  <conditionalFormatting sqref="BU11:BW11">
    <cfRule type="cellIs" dxfId="73" priority="144" operator="equal">
      <formula>"situation dégradée"</formula>
    </cfRule>
  </conditionalFormatting>
  <conditionalFormatting sqref="BX17">
    <cfRule type="cellIs" dxfId="72" priority="143" operator="equal">
      <formula>"négatif :"</formula>
    </cfRule>
  </conditionalFormatting>
  <conditionalFormatting sqref="BX18">
    <cfRule type="cellIs" dxfId="71" priority="142" operator="equal">
      <formula>"négatif :"</formula>
    </cfRule>
  </conditionalFormatting>
  <conditionalFormatting sqref="BY17">
    <cfRule type="cellIs" dxfId="70" priority="141" operator="equal">
      <formula>"situation dégradée"</formula>
    </cfRule>
  </conditionalFormatting>
  <conditionalFormatting sqref="BY18">
    <cfRule type="cellIs" dxfId="69" priority="140" operator="equal">
      <formula>"situation dégradée"</formula>
    </cfRule>
  </conditionalFormatting>
  <conditionalFormatting sqref="CI7">
    <cfRule type="cellIs" dxfId="68" priority="136" operator="equal">
      <formula>"trop élevé"</formula>
    </cfRule>
  </conditionalFormatting>
  <conditionalFormatting sqref="CG28">
    <cfRule type="cellIs" dxfId="67" priority="133" operator="equal">
      <formula>"trop élevé"</formula>
    </cfRule>
  </conditionalFormatting>
  <conditionalFormatting sqref="CB35">
    <cfRule type="cellIs" dxfId="66" priority="131" operator="equal">
      <formula>"trop élevé"</formula>
    </cfRule>
  </conditionalFormatting>
  <conditionalFormatting sqref="CF28">
    <cfRule type="cellIs" dxfId="65" priority="121" operator="greaterThan">
      <formula>0.5</formula>
    </cfRule>
    <cfRule type="cellIs" dxfId="64" priority="125" operator="greaterThan">
      <formula>10</formula>
    </cfRule>
  </conditionalFormatting>
  <conditionalFormatting sqref="CH7">
    <cfRule type="cellIs" dxfId="63" priority="124" operator="greaterThan">
      <formula>30</formula>
    </cfRule>
  </conditionalFormatting>
  <conditionalFormatting sqref="BN20">
    <cfRule type="cellIs" dxfId="62" priority="108" operator="equal">
      <formula>"IAF"</formula>
    </cfRule>
    <cfRule type="cellIs" dxfId="61" priority="109" operator="equal">
      <formula>"faible;IAF"</formula>
    </cfRule>
    <cfRule type="cellIs" dxfId="60" priority="110" operator="equal">
      <formula>"faible"</formula>
    </cfRule>
  </conditionalFormatting>
  <conditionalFormatting sqref="BX10:BZ10">
    <cfRule type="cellIs" dxfId="59" priority="107" operator="equal">
      <formula>"prélèvement sur FRNG"</formula>
    </cfRule>
  </conditionalFormatting>
  <conditionalFormatting sqref="BT20:BT21">
    <cfRule type="cellIs" dxfId="58" priority="96" operator="equal">
      <formula>"faible"</formula>
    </cfRule>
  </conditionalFormatting>
  <conditionalFormatting sqref="BS33">
    <cfRule type="cellIs" dxfId="57" priority="93" operator="equal">
      <formula>"faible"</formula>
    </cfRule>
  </conditionalFormatting>
  <conditionalFormatting sqref="BX31">
    <cfRule type="cellIs" dxfId="56" priority="95" operator="equal">
      <formula>"négatif :"</formula>
    </cfRule>
  </conditionalFormatting>
  <conditionalFormatting sqref="BY31">
    <cfRule type="cellIs" dxfId="55" priority="94" operator="equal">
      <formula>"situation dégradée"</formula>
    </cfRule>
  </conditionalFormatting>
  <conditionalFormatting sqref="CN30">
    <cfRule type="cellIs" dxfId="54" priority="84" operator="lessThan">
      <formula>0</formula>
    </cfRule>
  </conditionalFormatting>
  <conditionalFormatting sqref="CN31:CN33">
    <cfRule type="cellIs" dxfId="53" priority="83" operator="lessThan">
      <formula>0</formula>
    </cfRule>
  </conditionalFormatting>
  <conditionalFormatting sqref="CN35:CN36">
    <cfRule type="cellIs" dxfId="52" priority="82" operator="lessThan">
      <formula>0</formula>
    </cfRule>
  </conditionalFormatting>
  <conditionalFormatting sqref="CN38">
    <cfRule type="cellIs" dxfId="51" priority="81" operator="lessThan">
      <formula>0</formula>
    </cfRule>
  </conditionalFormatting>
  <conditionalFormatting sqref="CN40">
    <cfRule type="cellIs" dxfId="50" priority="80" operator="lessThan">
      <formula>0</formula>
    </cfRule>
  </conditionalFormatting>
  <conditionalFormatting sqref="CN34">
    <cfRule type="cellIs" dxfId="49" priority="79" operator="lessThan">
      <formula>30</formula>
    </cfRule>
  </conditionalFormatting>
  <conditionalFormatting sqref="CN37">
    <cfRule type="cellIs" dxfId="48" priority="78" operator="lessThan">
      <formula>30</formula>
    </cfRule>
  </conditionalFormatting>
  <conditionalFormatting sqref="CN39">
    <cfRule type="cellIs" dxfId="47" priority="77" operator="lessThan">
      <formula>30</formula>
    </cfRule>
  </conditionalFormatting>
  <conditionalFormatting sqref="CN41">
    <cfRule type="cellIs" dxfId="46" priority="76" operator="lessThan">
      <formula>30</formula>
    </cfRule>
  </conditionalFormatting>
  <conditionalFormatting sqref="CO30">
    <cfRule type="cellIs" dxfId="45" priority="75" operator="greaterThan">
      <formula>0.03</formula>
    </cfRule>
  </conditionalFormatting>
  <conditionalFormatting sqref="CO33">
    <cfRule type="cellIs" dxfId="44" priority="72" operator="equal">
      <formula>"situation dégradée"</formula>
    </cfRule>
  </conditionalFormatting>
  <conditionalFormatting sqref="CO36">
    <cfRule type="cellIs" dxfId="43" priority="71" operator="equal">
      <formula>"situation dégradée"</formula>
    </cfRule>
  </conditionalFormatting>
  <conditionalFormatting sqref="CO38">
    <cfRule type="cellIs" dxfId="42" priority="70" operator="equal">
      <formula>"situation dégradée"</formula>
    </cfRule>
  </conditionalFormatting>
  <conditionalFormatting sqref="CO40">
    <cfRule type="cellIs" dxfId="41" priority="69" operator="equal">
      <formula>"situation dégradée"</formula>
    </cfRule>
  </conditionalFormatting>
  <conditionalFormatting sqref="CO34">
    <cfRule type="cellIs" dxfId="40" priority="68" operator="equal">
      <formula>"faible"</formula>
    </cfRule>
  </conditionalFormatting>
  <conditionalFormatting sqref="CO37">
    <cfRule type="cellIs" dxfId="39" priority="67" operator="equal">
      <formula>"faible"</formula>
    </cfRule>
  </conditionalFormatting>
  <conditionalFormatting sqref="CO39">
    <cfRule type="cellIs" dxfId="38" priority="66" operator="equal">
      <formula>"faible"</formula>
    </cfRule>
  </conditionalFormatting>
  <conditionalFormatting sqref="CO41">
    <cfRule type="cellIs" dxfId="37" priority="65" operator="equal">
      <formula>"faible"</formula>
    </cfRule>
  </conditionalFormatting>
  <conditionalFormatting sqref="CO35">
    <cfRule type="cellIs" dxfId="36" priority="64" operator="equal">
      <formula>"prélèvement sur FRNG"</formula>
    </cfRule>
  </conditionalFormatting>
  <conditionalFormatting sqref="CS30">
    <cfRule type="cellIs" dxfId="35" priority="63" operator="equal">
      <formula>"EFE"</formula>
    </cfRule>
  </conditionalFormatting>
  <conditionalFormatting sqref="CR31">
    <cfRule type="cellIs" dxfId="34" priority="62" operator="lessThan">
      <formula>30</formula>
    </cfRule>
  </conditionalFormatting>
  <conditionalFormatting sqref="CS31">
    <cfRule type="cellIs" dxfId="33" priority="61" operator="equal">
      <formula>"faible"</formula>
    </cfRule>
  </conditionalFormatting>
  <conditionalFormatting sqref="CR32">
    <cfRule type="cellIs" dxfId="32" priority="60" operator="equal">
      <formula>"non"</formula>
    </cfRule>
  </conditionalFormatting>
  <conditionalFormatting sqref="CR33">
    <cfRule type="cellIs" dxfId="31" priority="59" operator="equal">
      <formula>"non"</formula>
    </cfRule>
  </conditionalFormatting>
  <conditionalFormatting sqref="CR34">
    <cfRule type="cellIs" dxfId="30" priority="58" operator="equal">
      <formula>"non"</formula>
    </cfRule>
  </conditionalFormatting>
  <conditionalFormatting sqref="CS32">
    <cfRule type="cellIs" dxfId="29" priority="57" operator="equal">
      <formula>"situation dégradée"</formula>
    </cfRule>
  </conditionalFormatting>
  <conditionalFormatting sqref="CS33">
    <cfRule type="cellIs" dxfId="28" priority="56" operator="equal">
      <formula>"attention"</formula>
    </cfRule>
  </conditionalFormatting>
  <conditionalFormatting sqref="CS34">
    <cfRule type="cellIs" dxfId="27" priority="55" operator="equal">
      <formula>"attention"</formula>
    </cfRule>
  </conditionalFormatting>
  <conditionalFormatting sqref="CR35">
    <cfRule type="cellIs" dxfId="26" priority="52" operator="greaterThan">
      <formula>30</formula>
    </cfRule>
  </conditionalFormatting>
  <conditionalFormatting sqref="CR37">
    <cfRule type="cellIs" dxfId="25" priority="50" operator="greaterThan">
      <formula>30</formula>
    </cfRule>
  </conditionalFormatting>
  <conditionalFormatting sqref="CS35">
    <cfRule type="cellIs" dxfId="24" priority="49" operator="equal">
      <formula>"trop élevé"</formula>
    </cfRule>
  </conditionalFormatting>
  <conditionalFormatting sqref="CS36:CS37">
    <cfRule type="cellIs" dxfId="23" priority="48" operator="equal">
      <formula>"trop élevé"</formula>
    </cfRule>
  </conditionalFormatting>
  <conditionalFormatting sqref="CS38:CS41">
    <cfRule type="cellIs" dxfId="22" priority="47" operator="equal">
      <formula>"trop élevé"</formula>
    </cfRule>
  </conditionalFormatting>
  <conditionalFormatting sqref="CR38">
    <cfRule type="cellIs" dxfId="21" priority="46" operator="greaterThan">
      <formula>0.5</formula>
    </cfRule>
  </conditionalFormatting>
  <conditionalFormatting sqref="CR39">
    <cfRule type="cellIs" dxfId="20" priority="45" operator="greaterThan">
      <formula>10</formula>
    </cfRule>
  </conditionalFormatting>
  <conditionalFormatting sqref="CR40">
    <cfRule type="cellIs" dxfId="19" priority="44" operator="greaterThan">
      <formula>0.5</formula>
    </cfRule>
  </conditionalFormatting>
  <conditionalFormatting sqref="CR41">
    <cfRule type="cellIs" dxfId="18" priority="43" operator="greaterThan">
      <formula>0.5</formula>
    </cfRule>
  </conditionalFormatting>
  <conditionalFormatting sqref="CH10">
    <cfRule type="cellIs" dxfId="17" priority="33" operator="greaterThan">
      <formula>45</formula>
    </cfRule>
  </conditionalFormatting>
  <conditionalFormatting sqref="CI10">
    <cfRule type="cellIs" dxfId="16" priority="32" operator="equal">
      <formula>"trop élevé"</formula>
    </cfRule>
  </conditionalFormatting>
  <conditionalFormatting sqref="CR36">
    <cfRule type="cellIs" dxfId="15" priority="31" operator="greaterThan">
      <formula>45</formula>
    </cfRule>
  </conditionalFormatting>
  <conditionalFormatting sqref="CO31">
    <cfRule type="cellIs" dxfId="14" priority="29" operator="lessThan">
      <formula>0.05</formula>
    </cfRule>
  </conditionalFormatting>
  <conditionalFormatting sqref="CO32">
    <cfRule type="cellIs" dxfId="13" priority="28" operator="lessThan">
      <formula>0.08</formula>
    </cfRule>
  </conditionalFormatting>
  <conditionalFormatting sqref="CG6">
    <cfRule type="cellIs" dxfId="12" priority="17" operator="equal">
      <formula>"trop élevé"</formula>
    </cfRule>
  </conditionalFormatting>
  <conditionalFormatting sqref="CF6">
    <cfRule type="cellIs" dxfId="11" priority="16" operator="greaterThan">
      <formula>30</formula>
    </cfRule>
  </conditionalFormatting>
  <conditionalFormatting sqref="CF8">
    <cfRule type="cellIs" dxfId="10" priority="15" operator="greaterThan">
      <formula>45</formula>
    </cfRule>
  </conditionalFormatting>
  <conditionalFormatting sqref="CG8">
    <cfRule type="cellIs" dxfId="9" priority="14" operator="equal">
      <formula>"trop élevé"</formula>
    </cfRule>
  </conditionalFormatting>
  <conditionalFormatting sqref="CG10">
    <cfRule type="cellIs" dxfId="8" priority="13" operator="equal">
      <formula>"trop élevé"</formula>
    </cfRule>
  </conditionalFormatting>
  <conditionalFormatting sqref="CF10">
    <cfRule type="cellIs" dxfId="7" priority="12" operator="greaterThan">
      <formula>30</formula>
    </cfRule>
  </conditionalFormatting>
  <conditionalFormatting sqref="CG26:CG27">
    <cfRule type="cellIs" dxfId="6" priority="11" operator="equal">
      <formula>"trop élevé"</formula>
    </cfRule>
  </conditionalFormatting>
  <conditionalFormatting sqref="CF27">
    <cfRule type="cellIs" dxfId="5" priority="7" operator="greaterThan">
      <formula>10</formula>
    </cfRule>
    <cfRule type="cellIs" dxfId="4" priority="10" operator="greaterThan">
      <formula>10</formula>
    </cfRule>
  </conditionalFormatting>
  <conditionalFormatting sqref="CF26">
    <cfRule type="cellIs" dxfId="3" priority="8" operator="greaterThan">
      <formula>0.5</formula>
    </cfRule>
    <cfRule type="cellIs" dxfId="2" priority="9" operator="greaterThan">
      <formula>10</formula>
    </cfRule>
  </conditionalFormatting>
  <conditionalFormatting sqref="CG29">
    <cfRule type="cellIs" dxfId="1" priority="6" operator="equal">
      <formula>"trop élevé"</formula>
    </cfRule>
  </conditionalFormatting>
  <conditionalFormatting sqref="CG34">
    <cfRule type="cellIs" dxfId="0" priority="4" operator="equal">
      <formula>"trop élevé"</formula>
    </cfRule>
  </conditionalFormatting>
  <dataValidations count="5">
    <dataValidation type="list" allowBlank="1" showInputMessage="1" showErrorMessage="1" sqref="F65495 F131031 F196567 F262103 F327639 F393175 F458711 F524247 F589783 F655319 F720855 F786391 F851927 F917463 F982999" xr:uid="{00000000-0002-0000-0000-000000000000}">
      <formula1>"Isabelle DAVID,Françoise LEGALLAIS,Laurence PRIOUL,Sylvie EDARD,Cécile TIREL"</formula1>
    </dataValidation>
    <dataValidation type="list" allowBlank="1" showInputMessage="1" showErrorMessage="1" sqref="D982952 D65448 D130984 D196520 D262056 D327592 D393128 D458664 D524200 D589736 D655272 D720808 D786344 D851880 D917416" xr:uid="{00000000-0002-0000-0000-000001000000}">
      <formula1>"EHPAD - établissement public,EHPAD - établissement privé"</formula1>
    </dataValidation>
    <dataValidation type="list" allowBlank="1" showInputMessage="1" showErrorMessage="1" sqref="B21 C23" xr:uid="{00000000-0002-0000-0000-000002000000}">
      <formula1>"oui,non"</formula1>
    </dataValidation>
    <dataValidation allowBlank="1" showInputMessage="1" showErrorMessage="1" promptTitle="Attention" prompt="Le résultat prévisionnel (déficit ou excédent) est supérieur à 3 % du montant total des produits : explications à apporter dans le cadre ci-dessous." sqref="BM7" xr:uid="{00000000-0002-0000-0000-000003000000}"/>
    <dataValidation errorStyle="warning" allowBlank="1" showInputMessage="1" errorTitle="Attention" error="Le tableau relatif aux écarts significatifs par catégorie de personnel concerne l'ensemble des structures. " promptTitle="Attention" prompt="Le tableau relatif aux écarts significatifs par catégorie de personnel concerne l'ensemble des structures. " sqref="AC20:AP20" xr:uid="{00000000-0002-0000-0000-000004000000}"/>
  </dataValidations>
  <pageMargins left="0.51181102362204722" right="0.51181102362204722" top="0.55118110236220474" bottom="0.55118110236220474" header="0.31496062992125984" footer="0.31496062992125984"/>
  <pageSetup paperSize="9" scale="94" orientation="landscape" r:id="rId1"/>
  <headerFooter>
    <oddFooter>&amp;L&amp;"Arial,Normal"&amp;10EPRD 2019 - Rapport budgétaire et financier - &amp;A&amp;R&amp;"Arial,Normal"&amp;10&amp;P</oddFooter>
  </headerFooter>
  <colBreaks count="7" manualBreakCount="7">
    <brk id="13" min="1" max="40" man="1"/>
    <brk id="28" min="1" max="40" man="1"/>
    <brk id="42" min="1" max="40" man="1"/>
    <brk id="56" min="1" max="40" man="1"/>
    <brk id="66" min="1" max="40" man="1"/>
    <brk id="79" min="1" max="40" man="1"/>
    <brk id="89" min="1" max="40"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L34"/>
  <sheetViews>
    <sheetView showGridLines="0" zoomScaleNormal="100" workbookViewId="0">
      <selection activeCell="E11" sqref="E11"/>
    </sheetView>
  </sheetViews>
  <sheetFormatPr baseColWidth="10" defaultRowHeight="12" x14ac:dyDescent="0.25"/>
  <cols>
    <col min="1" max="1" width="36.7109375" style="11" customWidth="1"/>
    <col min="2" max="2" width="38.5703125" style="11" customWidth="1"/>
    <col min="3" max="4" width="15.7109375" style="11" customWidth="1"/>
    <col min="5" max="10" width="9.7109375" style="11" customWidth="1"/>
    <col min="11" max="11" width="16.7109375" style="11" customWidth="1"/>
    <col min="12" max="12" width="17.7109375" style="11" customWidth="1"/>
    <col min="13" max="16384" width="11.42578125" style="11"/>
  </cols>
  <sheetData>
    <row r="1" spans="1:12" x14ac:dyDescent="0.25">
      <c r="A1" s="280" t="s">
        <v>129</v>
      </c>
      <c r="B1" s="280"/>
      <c r="C1" s="280"/>
      <c r="D1" s="280"/>
      <c r="E1" s="280"/>
      <c r="F1" s="280"/>
      <c r="G1" s="280"/>
      <c r="H1" s="280"/>
      <c r="I1" s="280"/>
      <c r="J1" s="280"/>
      <c r="K1" s="280"/>
      <c r="L1" s="280"/>
    </row>
    <row r="2" spans="1:12" ht="15" customHeight="1" x14ac:dyDescent="0.25">
      <c r="A2" s="10" t="s">
        <v>71</v>
      </c>
      <c r="B2" s="279">
        <f>+'EPRD gestionnaire'!B14</f>
        <v>0</v>
      </c>
      <c r="C2" s="279"/>
      <c r="D2" s="279"/>
      <c r="E2" s="279"/>
      <c r="F2" s="279"/>
      <c r="G2" s="279"/>
      <c r="H2" s="279"/>
      <c r="I2" s="279"/>
      <c r="J2" s="279"/>
      <c r="K2" s="279"/>
      <c r="L2" s="279"/>
    </row>
    <row r="4" spans="1:12" ht="15" customHeight="1" x14ac:dyDescent="0.25">
      <c r="A4" s="281" t="s">
        <v>1</v>
      </c>
      <c r="B4" s="281" t="s">
        <v>0</v>
      </c>
      <c r="C4" s="250" t="s">
        <v>76</v>
      </c>
      <c r="D4" s="276" t="s">
        <v>128</v>
      </c>
      <c r="E4" s="281" t="s">
        <v>72</v>
      </c>
      <c r="F4" s="281"/>
      <c r="G4" s="281"/>
      <c r="H4" s="281"/>
      <c r="I4" s="281"/>
      <c r="J4" s="281"/>
      <c r="K4" s="276" t="s">
        <v>127</v>
      </c>
      <c r="L4" s="278" t="s">
        <v>150</v>
      </c>
    </row>
    <row r="5" spans="1:12" ht="37.5" customHeight="1" x14ac:dyDescent="0.25">
      <c r="A5" s="281"/>
      <c r="B5" s="281"/>
      <c r="C5" s="250"/>
      <c r="D5" s="277"/>
      <c r="E5" s="56" t="s">
        <v>136</v>
      </c>
      <c r="F5" s="12" t="s">
        <v>73</v>
      </c>
      <c r="G5" s="12" t="s">
        <v>137</v>
      </c>
      <c r="H5" s="56" t="s">
        <v>138</v>
      </c>
      <c r="I5" s="12" t="s">
        <v>74</v>
      </c>
      <c r="J5" s="56" t="s">
        <v>139</v>
      </c>
      <c r="K5" s="277"/>
      <c r="L5" s="278"/>
    </row>
    <row r="6" spans="1:12" x14ac:dyDescent="0.25">
      <c r="A6" s="50"/>
      <c r="B6" s="50"/>
      <c r="C6" s="126"/>
      <c r="D6" s="126"/>
      <c r="E6" s="48"/>
      <c r="F6" s="48"/>
      <c r="G6" s="48"/>
      <c r="H6" s="48"/>
      <c r="I6" s="48"/>
      <c r="J6" s="49"/>
      <c r="K6" s="49"/>
      <c r="L6" s="51"/>
    </row>
    <row r="7" spans="1:12" x14ac:dyDescent="0.25">
      <c r="A7" s="50"/>
      <c r="B7" s="50"/>
      <c r="C7" s="126"/>
      <c r="D7" s="126"/>
      <c r="E7" s="48"/>
      <c r="F7" s="48"/>
      <c r="G7" s="48"/>
      <c r="H7" s="48"/>
      <c r="I7" s="48"/>
      <c r="J7" s="49"/>
      <c r="K7" s="49"/>
      <c r="L7" s="51"/>
    </row>
    <row r="8" spans="1:12" x14ac:dyDescent="0.25">
      <c r="A8" s="50"/>
      <c r="B8" s="50"/>
      <c r="C8" s="126"/>
      <c r="D8" s="126"/>
      <c r="E8" s="48"/>
      <c r="F8" s="48"/>
      <c r="G8" s="48"/>
      <c r="H8" s="48"/>
      <c r="I8" s="48"/>
      <c r="J8" s="49"/>
      <c r="K8" s="49"/>
      <c r="L8" s="51"/>
    </row>
    <row r="9" spans="1:12" x14ac:dyDescent="0.25">
      <c r="A9" s="50"/>
      <c r="B9" s="50"/>
      <c r="C9" s="126"/>
      <c r="D9" s="126"/>
      <c r="E9" s="48"/>
      <c r="F9" s="48"/>
      <c r="G9" s="48"/>
      <c r="H9" s="48"/>
      <c r="I9" s="48"/>
      <c r="J9" s="49"/>
      <c r="K9" s="49"/>
      <c r="L9" s="51"/>
    </row>
    <row r="10" spans="1:12" x14ac:dyDescent="0.25">
      <c r="A10" s="50"/>
      <c r="B10" s="50"/>
      <c r="C10" s="126"/>
      <c r="D10" s="126"/>
      <c r="E10" s="48"/>
      <c r="F10" s="48"/>
      <c r="G10" s="48"/>
      <c r="H10" s="48"/>
      <c r="I10" s="48"/>
      <c r="J10" s="49"/>
      <c r="K10" s="49"/>
      <c r="L10" s="51"/>
    </row>
    <row r="11" spans="1:12" x14ac:dyDescent="0.25">
      <c r="A11" s="50"/>
      <c r="B11" s="50"/>
      <c r="C11" s="126"/>
      <c r="D11" s="126"/>
      <c r="E11" s="48"/>
      <c r="F11" s="48"/>
      <c r="G11" s="48"/>
      <c r="H11" s="48"/>
      <c r="I11" s="48"/>
      <c r="J11" s="49"/>
      <c r="K11" s="49"/>
      <c r="L11" s="51"/>
    </row>
    <row r="12" spans="1:12" x14ac:dyDescent="0.25">
      <c r="A12" s="50"/>
      <c r="B12" s="50"/>
      <c r="C12" s="126"/>
      <c r="D12" s="126"/>
      <c r="E12" s="48"/>
      <c r="F12" s="48"/>
      <c r="G12" s="48"/>
      <c r="H12" s="48"/>
      <c r="I12" s="48"/>
      <c r="J12" s="49"/>
      <c r="K12" s="49"/>
      <c r="L12" s="51"/>
    </row>
    <row r="13" spans="1:12" x14ac:dyDescent="0.25">
      <c r="A13" s="50"/>
      <c r="B13" s="50"/>
      <c r="C13" s="126"/>
      <c r="D13" s="126"/>
      <c r="E13" s="48"/>
      <c r="F13" s="48"/>
      <c r="G13" s="48"/>
      <c r="H13" s="48"/>
      <c r="I13" s="48"/>
      <c r="J13" s="49"/>
      <c r="K13" s="49"/>
      <c r="L13" s="51"/>
    </row>
    <row r="14" spans="1:12" x14ac:dyDescent="0.25">
      <c r="A14" s="50"/>
      <c r="B14" s="50"/>
      <c r="C14" s="126"/>
      <c r="D14" s="126"/>
      <c r="E14" s="48"/>
      <c r="F14" s="48"/>
      <c r="G14" s="48"/>
      <c r="H14" s="48"/>
      <c r="I14" s="48"/>
      <c r="J14" s="49"/>
      <c r="K14" s="49"/>
      <c r="L14" s="51"/>
    </row>
    <row r="15" spans="1:12" x14ac:dyDescent="0.25">
      <c r="A15" s="50"/>
      <c r="B15" s="50"/>
      <c r="C15" s="126"/>
      <c r="D15" s="126"/>
      <c r="E15" s="48"/>
      <c r="F15" s="48"/>
      <c r="G15" s="48"/>
      <c r="H15" s="48"/>
      <c r="I15" s="48"/>
      <c r="J15" s="49"/>
      <c r="K15" s="49"/>
      <c r="L15" s="51"/>
    </row>
    <row r="16" spans="1:12" x14ac:dyDescent="0.25">
      <c r="A16" s="50"/>
      <c r="B16" s="50"/>
      <c r="C16" s="126"/>
      <c r="D16" s="126"/>
      <c r="E16" s="48"/>
      <c r="F16" s="48"/>
      <c r="G16" s="48"/>
      <c r="H16" s="48"/>
      <c r="I16" s="48"/>
      <c r="J16" s="49"/>
      <c r="K16" s="49"/>
      <c r="L16" s="51"/>
    </row>
    <row r="17" spans="1:12" x14ac:dyDescent="0.25">
      <c r="A17" s="50"/>
      <c r="B17" s="50"/>
      <c r="C17" s="126"/>
      <c r="D17" s="126"/>
      <c r="E17" s="48"/>
      <c r="F17" s="48"/>
      <c r="G17" s="48"/>
      <c r="H17" s="48"/>
      <c r="I17" s="48"/>
      <c r="J17" s="49"/>
      <c r="K17" s="49"/>
      <c r="L17" s="51"/>
    </row>
    <row r="18" spans="1:12" x14ac:dyDescent="0.25">
      <c r="A18" s="50"/>
      <c r="B18" s="50"/>
      <c r="C18" s="126"/>
      <c r="D18" s="126"/>
      <c r="E18" s="48"/>
      <c r="F18" s="48"/>
      <c r="G18" s="48"/>
      <c r="H18" s="48"/>
      <c r="I18" s="48"/>
      <c r="J18" s="49"/>
      <c r="K18" s="49"/>
      <c r="L18" s="51"/>
    </row>
    <row r="19" spans="1:12" x14ac:dyDescent="0.25">
      <c r="A19" s="50"/>
      <c r="B19" s="50"/>
      <c r="C19" s="126"/>
      <c r="D19" s="126"/>
      <c r="E19" s="48"/>
      <c r="F19" s="48"/>
      <c r="G19" s="48"/>
      <c r="H19" s="48"/>
      <c r="I19" s="48"/>
      <c r="J19" s="49"/>
      <c r="K19" s="49"/>
      <c r="L19" s="51"/>
    </row>
    <row r="20" spans="1:12" x14ac:dyDescent="0.25">
      <c r="A20" s="50"/>
      <c r="B20" s="50"/>
      <c r="C20" s="126"/>
      <c r="D20" s="126"/>
      <c r="E20" s="48"/>
      <c r="F20" s="48"/>
      <c r="G20" s="48"/>
      <c r="H20" s="48"/>
      <c r="I20" s="48"/>
      <c r="J20" s="49"/>
      <c r="K20" s="49"/>
      <c r="L20" s="51"/>
    </row>
    <row r="21" spans="1:12" x14ac:dyDescent="0.25">
      <c r="A21" s="50"/>
      <c r="B21" s="50"/>
      <c r="C21" s="126"/>
      <c r="D21" s="126"/>
      <c r="E21" s="48"/>
      <c r="F21" s="48"/>
      <c r="G21" s="48"/>
      <c r="H21" s="48"/>
      <c r="I21" s="48"/>
      <c r="J21" s="49"/>
      <c r="K21" s="49"/>
      <c r="L21" s="51"/>
    </row>
    <row r="22" spans="1:12" x14ac:dyDescent="0.25">
      <c r="A22" s="50"/>
      <c r="B22" s="50"/>
      <c r="C22" s="126"/>
      <c r="D22" s="126"/>
      <c r="E22" s="48"/>
      <c r="F22" s="48"/>
      <c r="G22" s="48"/>
      <c r="H22" s="48"/>
      <c r="I22" s="48"/>
      <c r="J22" s="49"/>
      <c r="K22" s="49"/>
      <c r="L22" s="51"/>
    </row>
    <row r="23" spans="1:12" x14ac:dyDescent="0.25">
      <c r="A23" s="50"/>
      <c r="B23" s="50"/>
      <c r="C23" s="126"/>
      <c r="D23" s="126"/>
      <c r="E23" s="48"/>
      <c r="F23" s="48"/>
      <c r="G23" s="48"/>
      <c r="H23" s="48"/>
      <c r="I23" s="48"/>
      <c r="J23" s="49"/>
      <c r="K23" s="49"/>
      <c r="L23" s="51"/>
    </row>
    <row r="24" spans="1:12" x14ac:dyDescent="0.25">
      <c r="A24" s="50"/>
      <c r="B24" s="50"/>
      <c r="C24" s="126"/>
      <c r="D24" s="126"/>
      <c r="E24" s="48"/>
      <c r="F24" s="48"/>
      <c r="G24" s="48"/>
      <c r="H24" s="48"/>
      <c r="I24" s="48"/>
      <c r="J24" s="49"/>
      <c r="K24" s="49"/>
      <c r="L24" s="51"/>
    </row>
    <row r="25" spans="1:12" x14ac:dyDescent="0.25">
      <c r="A25" s="50"/>
      <c r="B25" s="50"/>
      <c r="C25" s="126"/>
      <c r="D25" s="126"/>
      <c r="E25" s="48"/>
      <c r="F25" s="48"/>
      <c r="G25" s="48"/>
      <c r="H25" s="48"/>
      <c r="I25" s="48"/>
      <c r="J25" s="49"/>
      <c r="K25" s="49"/>
      <c r="L25" s="51"/>
    </row>
    <row r="26" spans="1:12" x14ac:dyDescent="0.25">
      <c r="A26" s="50"/>
      <c r="B26" s="50"/>
      <c r="C26" s="126"/>
      <c r="D26" s="126"/>
      <c r="E26" s="48"/>
      <c r="F26" s="48"/>
      <c r="G26" s="48"/>
      <c r="H26" s="48"/>
      <c r="I26" s="48"/>
      <c r="J26" s="49"/>
      <c r="K26" s="49"/>
      <c r="L26" s="51"/>
    </row>
    <row r="27" spans="1:12" x14ac:dyDescent="0.25">
      <c r="A27" s="50"/>
      <c r="B27" s="50"/>
      <c r="C27" s="126"/>
      <c r="D27" s="126"/>
      <c r="E27" s="48"/>
      <c r="F27" s="48"/>
      <c r="G27" s="48"/>
      <c r="H27" s="48"/>
      <c r="I27" s="48"/>
      <c r="J27" s="49"/>
      <c r="K27" s="49"/>
      <c r="L27" s="51"/>
    </row>
    <row r="28" spans="1:12" x14ac:dyDescent="0.25">
      <c r="A28" s="50"/>
      <c r="B28" s="50"/>
      <c r="C28" s="126"/>
      <c r="D28" s="126"/>
      <c r="E28" s="48"/>
      <c r="F28" s="48"/>
      <c r="G28" s="48"/>
      <c r="H28" s="48"/>
      <c r="I28" s="48"/>
      <c r="J28" s="49"/>
      <c r="K28" s="49"/>
      <c r="L28" s="51"/>
    </row>
    <row r="29" spans="1:12" x14ac:dyDescent="0.25">
      <c r="A29" s="50"/>
      <c r="B29" s="50"/>
      <c r="C29" s="126"/>
      <c r="D29" s="126"/>
      <c r="E29" s="48"/>
      <c r="F29" s="48"/>
      <c r="G29" s="48"/>
      <c r="H29" s="48"/>
      <c r="I29" s="48"/>
      <c r="J29" s="49"/>
      <c r="K29" s="49"/>
      <c r="L29" s="51"/>
    </row>
    <row r="30" spans="1:12" x14ac:dyDescent="0.25">
      <c r="A30" s="50"/>
      <c r="B30" s="50"/>
      <c r="C30" s="126"/>
      <c r="D30" s="126"/>
      <c r="E30" s="48"/>
      <c r="F30" s="48"/>
      <c r="G30" s="48"/>
      <c r="H30" s="48"/>
      <c r="I30" s="48"/>
      <c r="J30" s="49"/>
      <c r="K30" s="49"/>
      <c r="L30" s="51"/>
    </row>
    <row r="31" spans="1:12" x14ac:dyDescent="0.25">
      <c r="A31" s="50"/>
      <c r="B31" s="50"/>
      <c r="C31" s="126"/>
      <c r="D31" s="126"/>
      <c r="E31" s="48"/>
      <c r="F31" s="48"/>
      <c r="G31" s="48"/>
      <c r="H31" s="48"/>
      <c r="I31" s="48"/>
      <c r="J31" s="49"/>
      <c r="K31" s="49"/>
      <c r="L31" s="51"/>
    </row>
    <row r="32" spans="1:12" x14ac:dyDescent="0.25">
      <c r="A32" s="50"/>
      <c r="B32" s="50"/>
      <c r="C32" s="126"/>
      <c r="D32" s="126"/>
      <c r="E32" s="48"/>
      <c r="F32" s="48"/>
      <c r="G32" s="48"/>
      <c r="H32" s="48"/>
      <c r="I32" s="48"/>
      <c r="J32" s="49"/>
      <c r="K32" s="49"/>
      <c r="L32" s="51"/>
    </row>
    <row r="33" spans="1:12" x14ac:dyDescent="0.25">
      <c r="A33" s="50"/>
      <c r="B33" s="50"/>
      <c r="C33" s="126"/>
      <c r="D33" s="126"/>
      <c r="E33" s="48"/>
      <c r="F33" s="48"/>
      <c r="G33" s="48"/>
      <c r="H33" s="48"/>
      <c r="I33" s="48"/>
      <c r="J33" s="49"/>
      <c r="K33" s="49"/>
      <c r="L33" s="51"/>
    </row>
    <row r="34" spans="1:12" x14ac:dyDescent="0.25">
      <c r="A34" s="50"/>
      <c r="B34" s="50"/>
      <c r="C34" s="126"/>
      <c r="D34" s="126"/>
      <c r="E34" s="48"/>
      <c r="F34" s="48"/>
      <c r="G34" s="48"/>
      <c r="H34" s="48"/>
      <c r="I34" s="48"/>
      <c r="J34" s="49"/>
      <c r="K34" s="49"/>
      <c r="L34" s="51"/>
    </row>
  </sheetData>
  <mergeCells count="9">
    <mergeCell ref="K4:K5"/>
    <mergeCell ref="D4:D5"/>
    <mergeCell ref="L4:L5"/>
    <mergeCell ref="B2:L2"/>
    <mergeCell ref="A1:L1"/>
    <mergeCell ref="B4:B5"/>
    <mergeCell ref="E4:J4"/>
    <mergeCell ref="C4:C5"/>
    <mergeCell ref="A4:A5"/>
  </mergeCells>
  <dataValidations count="2">
    <dataValidation type="list" allowBlank="1" showInputMessage="1" showErrorMessage="1" sqref="D6:D34" xr:uid="{00000000-0002-0000-0100-000000000000}">
      <formula1>"Propriétaire,Locataire,Mixte"</formula1>
    </dataValidation>
    <dataValidation type="list" allowBlank="1" showInputMessage="1" showErrorMessage="1" sqref="C6:C34" xr:uid="{00000000-0002-0000-0100-000001000000}">
      <formula1>"EHPAD,SSIAD,FV,FH,FAM,AJA,HTA,SAVS,SAMSAH,HA,SAESAT,BAPU,CAMSP,CMPP,CRP,CPO,DITEP,EAM,EANM,EEAP,ESAT,IDA,IDV,IEM,IME,MAS,SESSAD,UEROS,EAT,SADMO,SATRA,Autre"</formula1>
    </dataValidation>
  </dataValidations>
  <pageMargins left="0.23622047244094491" right="0.23622047244094491" top="0.74803149606299213" bottom="0.74803149606299213" header="0.31496062992125984" footer="0.31496062992125984"/>
  <pageSetup paperSize="8" orientation="landscape" r:id="rId1"/>
  <headerFooter>
    <oddFooter>&amp;LEPRD 2019 - Rapport budgétaire et financier - &amp;A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tCle xmlns="0c688a26-9520-481a-a97d-5ccc3d7491e4" xsi:nil="true"/>
    <TaxCatchAll xmlns="c6743689-ae56-49ce-b338-31c41d979753">
      <Value>1</Value>
    </TaxCatchAll>
    <TypologieField xmlns="0c688a26-9520-481a-a97d-5ccc3d7491e4">
      <Terms xmlns="http://schemas.microsoft.com/office/infopath/2007/PartnerControls">
        <TermInfo xmlns="http://schemas.microsoft.com/office/infopath/2007/PartnerControls">
          <TermName xmlns="http://schemas.microsoft.com/office/infopath/2007/PartnerControls">Document de travail (brouillons, notes)</TermName>
          <TermId xmlns="http://schemas.microsoft.com/office/infopath/2007/PartnerControls">9688cebd-89d4-4f5e-8820-dbffe1313d7e</TermId>
        </TermInfo>
      </Terms>
    </TypologieField>
  </documentManagement>
</p:properties>
</file>

<file path=customXml/item3.xml><?xml version="1.0" encoding="utf-8"?>
<ct:contentTypeSchema xmlns:ct="http://schemas.microsoft.com/office/2006/metadata/contentType" xmlns:ma="http://schemas.microsoft.com/office/2006/metadata/properties/metaAttributes" ct:_="" ma:_="" ma:contentTypeName="BiblioDocDept35" ma:contentTypeID="0x01010012BA04338A824911AB08351CEEE47C650000887D185B83D3458DF1EA1992C40278" ma:contentTypeVersion="2" ma:contentTypeDescription="Type de contenu BiblioDocDept35" ma:contentTypeScope="" ma:versionID="b539aef2b3ce21b6a6bd38e6cf141df2">
  <xsd:schema xmlns:xsd="http://www.w3.org/2001/XMLSchema" xmlns:xs="http://www.w3.org/2001/XMLSchema" xmlns:p="http://schemas.microsoft.com/office/2006/metadata/properties" xmlns:ns2="0c688a26-9520-481a-a97d-5ccc3d7491e4" xmlns:ns3="c6743689-ae56-49ce-b338-31c41d979753" targetNamespace="http://schemas.microsoft.com/office/2006/metadata/properties" ma:root="true" ma:fieldsID="ef9c62ca2408c45257bf9aff46a989b2" ns2:_="" ns3:_="">
    <xsd:import namespace="0c688a26-9520-481a-a97d-5ccc3d7491e4"/>
    <xsd:import namespace="c6743689-ae56-49ce-b338-31c41d979753"/>
    <xsd:element name="properties">
      <xsd:complexType>
        <xsd:sequence>
          <xsd:element name="documentManagement">
            <xsd:complexType>
              <xsd:all>
                <xsd:element ref="ns2:MotCle" minOccurs="0"/>
                <xsd:element ref="ns2:TypologieField"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688a26-9520-481a-a97d-5ccc3d7491e4" elementFormDefault="qualified">
    <xsd:import namespace="http://schemas.microsoft.com/office/2006/documentManagement/types"/>
    <xsd:import namespace="http://schemas.microsoft.com/office/infopath/2007/PartnerControls"/>
    <xsd:element name="MotCle" ma:index="8" nillable="true" ma:displayName="Mot-clé" ma:internalName="MotCle">
      <xsd:simpleType>
        <xsd:restriction base="dms:Text"/>
      </xsd:simpleType>
    </xsd:element>
    <xsd:element name="TypologieField" ma:index="10" ma:taxonomy="true" ma:internalName="TypologieField" ma:taxonomyFieldName="Typologie" ma:displayName="Typologie" ma:default="1;#Document de travail (brouillons, notes)|9688cebd-89d4-4f5e-8820-dbffe1313d7e" ma:fieldId="{0af04d78-ea08-4456-85f6-96214c6e3488}" ma:sspId="7dc392d7-09f2-4996-8b5b-bc6eefa3b932" ma:termSetId="63367ad3-03a2-4500-b8d6-fbc5ee6d801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743689-ae56-49ce-b338-31c41d979753" elementFormDefault="qualified">
    <xsd:import namespace="http://schemas.microsoft.com/office/2006/documentManagement/types"/>
    <xsd:import namespace="http://schemas.microsoft.com/office/infopath/2007/PartnerControls"/>
    <xsd:element name="TaxCatchAll" ma:index="11" nillable="true" ma:displayName="Colonne Attraper tout de Taxonomie" ma:description="" ma:hidden="true" ma:list="{bbd4a482-3752-4c6b-bcdf-ab34d5686d86}" ma:internalName="TaxCatchAll" ma:showField="CatchAllData" ma:web="c6743689-ae56-49ce-b338-31c41d9797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41A2FF-149E-4074-9C0A-22218E7D8F2D}">
  <ds:schemaRefs>
    <ds:schemaRef ds:uri="http://schemas.microsoft.com/sharepoint/v3/contenttype/forms"/>
  </ds:schemaRefs>
</ds:datastoreItem>
</file>

<file path=customXml/itemProps2.xml><?xml version="1.0" encoding="utf-8"?>
<ds:datastoreItem xmlns:ds="http://schemas.openxmlformats.org/officeDocument/2006/customXml" ds:itemID="{E61139ED-4203-42D7-B10C-E6A9A2A6B163}">
  <ds:schemaRefs>
    <ds:schemaRef ds:uri="0c688a26-9520-481a-a97d-5ccc3d7491e4"/>
    <ds:schemaRef ds:uri="c6743689-ae56-49ce-b338-31c41d979753"/>
    <ds:schemaRef ds:uri="http://www.w3.org/XML/1998/namespace"/>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AF643FEC-0394-4ABE-BFDE-C51CEEC2F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688a26-9520-481a-a97d-5ccc3d7491e4"/>
    <ds:schemaRef ds:uri="c6743689-ae56-49ce-b338-31c41d9797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EPRD gestionnaire</vt:lpstr>
      <vt:lpstr>Annexe CRP</vt:lpstr>
      <vt:lpstr>'Annexe CRP'!Zone_d_impression</vt:lpstr>
      <vt:lpstr>'EPRD gestionnaire'!Zone_d_impression</vt:lpstr>
    </vt:vector>
  </TitlesOfParts>
  <Company>CG35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EDARD Sylvie</dc:creator>
  <cp:lastModifiedBy>EDARD Sylvie</cp:lastModifiedBy>
  <cp:lastPrinted>2019-04-02T09:24:35Z</cp:lastPrinted>
  <dcterms:created xsi:type="dcterms:W3CDTF">2018-10-08T10:35:36Z</dcterms:created>
  <dcterms:modified xsi:type="dcterms:W3CDTF">2024-05-13T07:01:47Z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0x01010098C1E86ED3669D41824CD0F99823616A</vt:lpwstr>
  </property>
  <property fmtid="{D5CDD505-2E9C-101B-9397-08002B2CF9AE}" pid="3" name="Typologie">
    <vt:lpwstr>1;#Document de travail (brouillons, notes)|9688cebd-89d4-4f5e-8820-dbffe1313d7e</vt:lpwstr>
  </property>
  <property fmtid="{D5CDD505-2E9C-101B-9397-08002B2CF9AE}" pid="4" name="TypologieField">
    <vt:lpwstr>Document de travail (brouillons, notes)9688cebd-89d4-4f5e-8820-dbffe1313d7e</vt:lpwstr>
  </property>
  <property fmtid="{D5CDD505-2E9C-101B-9397-08002B2CF9AE}" pid="5" name="TaxCatchAll">
    <vt:lpwstr>1</vt:lpwstr>
  </property>
</Properties>
</file>