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735" windowWidth="5310" windowHeight="6495" activeTab="5"/>
  </bookViews>
  <sheets>
    <sheet name="Descriptif projet" sheetId="1" r:id="rId1"/>
    <sheet name="Bilan fin. " sheetId="2" r:id="rId2"/>
    <sheet name="programme ivt" sheetId="3" r:id="rId3"/>
    <sheet name="emprunts anciens" sheetId="4" r:id="rId4"/>
    <sheet name="emprunts nouveaux" sheetId="5" r:id="rId5"/>
    <sheet name="Plan de financement" sheetId="6" r:id="rId6"/>
    <sheet name="Surcoûts" sheetId="7" r:id="rId7"/>
  </sheets>
  <externalReferences>
    <externalReference r:id="rId10"/>
  </externalReferences>
  <definedNames>
    <definedName name="_xlnm.Print_Titles" localSheetId="5">'Plan de financement'!$1:$2</definedName>
    <definedName name="_xlnm.Print_Area" localSheetId="1">'Bilan fin. '!$A$2:$K$67</definedName>
    <definedName name="_xlnm.Print_Area" localSheetId="5">'Plan de financement'!$A$1:$F$108</definedName>
    <definedName name="_xlnm.Print_Area" localSheetId="6">'Surcoûts'!$A$1:$K$48</definedName>
  </definedNames>
  <calcPr fullCalcOnLoad="1"/>
</workbook>
</file>

<file path=xl/comments6.xml><?xml version="1.0" encoding="utf-8"?>
<comments xmlns="http://schemas.openxmlformats.org/spreadsheetml/2006/main">
  <authors>
    <author>cadesvilles</author>
  </authors>
  <commentList>
    <comment ref="B47" authorId="0">
      <text>
        <r>
          <rPr>
            <sz val="9"/>
            <rFont val="Tahoma"/>
            <family val="2"/>
          </rPr>
          <t xml:space="preserve">donnée du bilan  financier au 31/12/20
</t>
        </r>
      </text>
    </comment>
    <comment ref="B68" authorId="0">
      <text>
        <r>
          <rPr>
            <sz val="9"/>
            <rFont val="Tahoma"/>
            <family val="2"/>
          </rPr>
          <t xml:space="preserve">donnée du bilan financier au 31/12/20
</t>
        </r>
      </text>
    </comment>
    <comment ref="B102" authorId="0">
      <text>
        <r>
          <rPr>
            <sz val="9"/>
            <rFont val="Tahoma"/>
            <family val="2"/>
          </rPr>
          <t>donnée du bilan financier au 31/12/20</t>
        </r>
      </text>
    </comment>
    <comment ref="B106" authorId="0">
      <text>
        <r>
          <rPr>
            <sz val="9"/>
            <rFont val="Tahoma"/>
            <family val="2"/>
          </rPr>
          <t xml:space="preserve">donnée du bilan financier au 31/12/20
</t>
        </r>
      </text>
    </comment>
  </commentList>
</comments>
</file>

<file path=xl/sharedStrings.xml><?xml version="1.0" encoding="utf-8"?>
<sst xmlns="http://schemas.openxmlformats.org/spreadsheetml/2006/main" count="311" uniqueCount="253">
  <si>
    <t>R E S S O U R C E S</t>
  </si>
  <si>
    <t>Augmentation des fonds propres (associatifs ou apports)</t>
  </si>
  <si>
    <t>Excédents affectés à l'investissement</t>
  </si>
  <si>
    <t xml:space="preserve">      - Constructions (bâtiments)</t>
  </si>
  <si>
    <t xml:space="preserve">      - Agencements installations</t>
  </si>
  <si>
    <t xml:space="preserve">      - Matériel-outillage, équipements mobiliers</t>
  </si>
  <si>
    <t>Provisions pour dépréciation des immobilisations</t>
  </si>
  <si>
    <t>E M P L O I S</t>
  </si>
  <si>
    <t>Reprises sur provisions pour dépréciation des immobilisations</t>
  </si>
  <si>
    <t>Remboursement des emprunts antérieurs</t>
  </si>
  <si>
    <t>VARIATION NETTE DU FRI (A - B) = C</t>
  </si>
  <si>
    <t>FRI INITIAL = D</t>
  </si>
  <si>
    <t>FRI CUMULE = D + C = E</t>
  </si>
  <si>
    <t>Reprise des déficits d'exploitation</t>
  </si>
  <si>
    <t>VARIATION NETTE DU FRE = (F - G) = H</t>
  </si>
  <si>
    <t>FRE INITIAL  = I</t>
  </si>
  <si>
    <t>FRE CUMULE  = I + H = J</t>
  </si>
  <si>
    <t>A U G M E N T A T I O N S</t>
  </si>
  <si>
    <t>Stocks : rotation plus lente</t>
  </si>
  <si>
    <t>Stocks : effet volume et/ou prix</t>
  </si>
  <si>
    <t>Créances : allongement des délais de paiement</t>
  </si>
  <si>
    <t>Créances :  effet volume et/ou prix</t>
  </si>
  <si>
    <t>D I M I N U T I O N S</t>
  </si>
  <si>
    <t>Réduction des stocks</t>
  </si>
  <si>
    <t>Créances : accèlération des délais de paiement</t>
  </si>
  <si>
    <t>Dettes : allongement des délais de réglement</t>
  </si>
  <si>
    <t>Dettes : effet volume et /ou prix</t>
  </si>
  <si>
    <t>VARIATION NETTE DU BFR = (K - L) = M</t>
  </si>
  <si>
    <t>BFR INITIAL  = N</t>
  </si>
  <si>
    <t>BFR CUMULE = N + M = O</t>
  </si>
  <si>
    <t>VARIATION NETTE DE LA TRESORERIE = C + H - M = P</t>
  </si>
  <si>
    <t xml:space="preserve">TRESORERIE INITIALE </t>
  </si>
  <si>
    <t>TRESORERIE NETTE EN FIN DE PERIODE</t>
  </si>
  <si>
    <t>Charges à répartir sur plusieurs exercices</t>
  </si>
  <si>
    <t>VARIATION DU BESOIN EN FONDS DE ROULEMENT (BFR)</t>
  </si>
  <si>
    <t xml:space="preserve">VARIATION DU FONDS DE ROULEMENT D'EXPLOITATION   (FRE) </t>
  </si>
  <si>
    <r>
      <t>Total des emplois d'exploitation =</t>
    </r>
    <r>
      <rPr>
        <b/>
        <sz val="11"/>
        <rFont val="Arial"/>
        <family val="2"/>
      </rPr>
      <t xml:space="preserve"> G</t>
    </r>
  </si>
  <si>
    <r>
      <t>Total des augmentations du BFR =</t>
    </r>
    <r>
      <rPr>
        <b/>
        <sz val="11"/>
        <rFont val="Arial"/>
        <family val="2"/>
      </rPr>
      <t xml:space="preserve"> K</t>
    </r>
  </si>
  <si>
    <r>
      <t xml:space="preserve">Total des diminutions du BFR = </t>
    </r>
    <r>
      <rPr>
        <b/>
        <sz val="11"/>
        <rFont val="Arial"/>
        <family val="2"/>
      </rPr>
      <t>L</t>
    </r>
  </si>
  <si>
    <t>Intérêts courus non échus</t>
  </si>
  <si>
    <r>
      <t>Total des ressources =</t>
    </r>
    <r>
      <rPr>
        <b/>
        <sz val="11"/>
        <rFont val="Arial"/>
        <family val="2"/>
      </rPr>
      <t xml:space="preserve"> A</t>
    </r>
  </si>
  <si>
    <r>
      <t xml:space="preserve">Total des emplois = </t>
    </r>
    <r>
      <rPr>
        <b/>
        <sz val="11"/>
        <rFont val="Arial"/>
        <family val="2"/>
      </rPr>
      <t>B</t>
    </r>
  </si>
  <si>
    <r>
      <t>Total des ressources d'exploitation =</t>
    </r>
    <r>
      <rPr>
        <b/>
        <sz val="11"/>
        <rFont val="Arial"/>
        <family val="2"/>
      </rPr>
      <t xml:space="preserve"> F</t>
    </r>
  </si>
  <si>
    <t>N+1</t>
  </si>
  <si>
    <t>N+2</t>
  </si>
  <si>
    <t>N+3</t>
  </si>
  <si>
    <t>N+4</t>
  </si>
  <si>
    <t>N+5</t>
  </si>
  <si>
    <t>EMPRUNTS prévus au plan</t>
  </si>
  <si>
    <t>AMORTISSEMENTS DES ACQUISITIONS du plan</t>
  </si>
  <si>
    <t>REMBOURSEMENT DES EMPRUNTS prévus au plan</t>
  </si>
  <si>
    <t>INVESTISSEMENTS prévus au plan</t>
  </si>
  <si>
    <t>FONDS DE ROULEMENT NET GLOBAL CUMULE  (E + J)</t>
  </si>
  <si>
    <t>Reprise sur provisions pour dépréciation des stocks et créances</t>
  </si>
  <si>
    <t>Dotations aux provisions pour dépréciation des stocks et créances</t>
  </si>
  <si>
    <t>VARIATION  DU FONDS DE ROULEMENT D'INVESTISSEMENT (FRI)</t>
  </si>
  <si>
    <t>Comptes de liaison investissement</t>
  </si>
  <si>
    <t xml:space="preserve">      - Autres immobilisations</t>
  </si>
  <si>
    <t>Comptes de liaison trésorerie</t>
  </si>
  <si>
    <t>Comptes de liaison exploitation</t>
  </si>
  <si>
    <t>Amortissements des charges à répartir sur plusieurs exercices</t>
  </si>
  <si>
    <t>LIQUIDITES EN FIN DE PERIODE</t>
  </si>
  <si>
    <t>(estimations des montants à ajouter en fin d'année )</t>
  </si>
  <si>
    <t>du  GROUPE III</t>
  </si>
  <si>
    <t>Charges afférentes au personnel</t>
  </si>
  <si>
    <r>
      <t xml:space="preserve">Surcoûts ou économies sur le </t>
    </r>
    <r>
      <rPr>
        <b/>
        <sz val="12"/>
        <color indexed="18"/>
        <rFont val="Arial"/>
        <family val="2"/>
      </rPr>
      <t>GROUPE I</t>
    </r>
  </si>
  <si>
    <r>
      <t xml:space="preserve">Surcoûts ou économies sur le </t>
    </r>
    <r>
      <rPr>
        <b/>
        <sz val="12"/>
        <color indexed="18"/>
        <rFont val="Arial"/>
        <family val="2"/>
      </rPr>
      <t>GROUPE II</t>
    </r>
  </si>
  <si>
    <r>
      <t xml:space="preserve">Surcoûts ou économies sur le </t>
    </r>
    <r>
      <rPr>
        <b/>
        <sz val="12"/>
        <color indexed="18"/>
        <rFont val="Arial"/>
        <family val="2"/>
      </rPr>
      <t>GROUPE III</t>
    </r>
  </si>
  <si>
    <t xml:space="preserve">Surcoûts ou économies sur les amortissements et frais financiers </t>
  </si>
  <si>
    <t xml:space="preserve">Amortissements des charges à répartir                                                                        </t>
  </si>
  <si>
    <t xml:space="preserve">Frais financiers sur emprunts nouveaux </t>
  </si>
  <si>
    <t xml:space="preserve">Frais financiers de l'exercice précédent la première année du plan                         </t>
  </si>
  <si>
    <t xml:space="preserve">Amortissements des nouveaux investissements                                                       A               </t>
  </si>
  <si>
    <t>Frais financiers sur emprunts antérieurs à la 1ère année du plan                             B</t>
  </si>
  <si>
    <t xml:space="preserve">amortissements de l'exercice précédent la première année du plan                      </t>
  </si>
  <si>
    <t>-</t>
  </si>
  <si>
    <t xml:space="preserve">Charges afférentes à l'exploitation courante                 </t>
  </si>
  <si>
    <t>(hors amortissements et frais financiers détaillés ci-dessus)</t>
  </si>
  <si>
    <t>Autres charges afférentes à la structure</t>
  </si>
  <si>
    <t>BILAN FINANCIER   ANADES   en KF</t>
  </si>
  <si>
    <t>BILAN</t>
  </si>
  <si>
    <t>BIENS</t>
  </si>
  <si>
    <t>N</t>
  </si>
  <si>
    <t>FINANCEMENTS</t>
  </si>
  <si>
    <t>Biens stables</t>
  </si>
  <si>
    <t xml:space="preserve">Financements stables </t>
  </si>
  <si>
    <t>Apports ou fonds associatifs</t>
  </si>
  <si>
    <t>FRI</t>
  </si>
  <si>
    <t>FRE</t>
  </si>
  <si>
    <t>BFR</t>
  </si>
  <si>
    <t>T</t>
  </si>
  <si>
    <t>Excédt</t>
  </si>
  <si>
    <t>résult</t>
  </si>
  <si>
    <t>prov</t>
  </si>
  <si>
    <t>Immobilisations financières</t>
  </si>
  <si>
    <t>Charges à répartir</t>
  </si>
  <si>
    <t>Autres</t>
  </si>
  <si>
    <t>TOTAL II</t>
  </si>
  <si>
    <t>TOTAL I</t>
  </si>
  <si>
    <t>Actifs stables d'exploitation</t>
  </si>
  <si>
    <t>Financements stables d'exploitation</t>
  </si>
  <si>
    <t>Provisions pour risques et charges</t>
  </si>
  <si>
    <t>TOTAL IV</t>
  </si>
  <si>
    <t>TOTAL III</t>
  </si>
  <si>
    <t xml:space="preserve">FONDS DE ROULEMENT </t>
  </si>
  <si>
    <t>FONDS DE ROULEMENT</t>
  </si>
  <si>
    <t>D'EXPLOITATION NEGATIF (III-IV)</t>
  </si>
  <si>
    <t>D'EXPLOITATION POSITIF (III-IV)</t>
  </si>
  <si>
    <t>FONDS DE ROULEMENT NET</t>
  </si>
  <si>
    <t>GLOBAL NEGATIF</t>
  </si>
  <si>
    <t>GLOBAL POSITIF</t>
  </si>
  <si>
    <t>Valeurs d'exploitation</t>
  </si>
  <si>
    <t>Dettes d'exploitation</t>
  </si>
  <si>
    <t>Stocks</t>
  </si>
  <si>
    <t>Avances reçues</t>
  </si>
  <si>
    <t>Avances et acomptes versés</t>
  </si>
  <si>
    <t>Fournisseurs d'exploitation</t>
  </si>
  <si>
    <t>Organismes payeurs, usagers</t>
  </si>
  <si>
    <t>Créances diverses d'exploitation</t>
  </si>
  <si>
    <t>Dettes diverses d'exploitation</t>
  </si>
  <si>
    <t>Charges constatées d'avance</t>
  </si>
  <si>
    <t>Produits constatés d'avance</t>
  </si>
  <si>
    <t>Ressources à reverser à l'aide sociale</t>
  </si>
  <si>
    <t>Fonds déposés par les résidents</t>
  </si>
  <si>
    <t>TOTAL VI</t>
  </si>
  <si>
    <t>TOTAL V</t>
  </si>
  <si>
    <t>BESOIN EN FONDS DE</t>
  </si>
  <si>
    <t>EXCEDENT DE FINANCEMENT</t>
  </si>
  <si>
    <t>ROULEMENT (VI-V)</t>
  </si>
  <si>
    <t>D'EXPLOITATION (VI-V)</t>
  </si>
  <si>
    <t>Liquidités</t>
  </si>
  <si>
    <t>Financements à court terme</t>
  </si>
  <si>
    <t>Valeurs mobilières de placement</t>
  </si>
  <si>
    <t>Fournisseurs d'immobilisations</t>
  </si>
  <si>
    <t>Disponibilités</t>
  </si>
  <si>
    <t>Fonds des majeurs protégés</t>
  </si>
  <si>
    <t>Concours bancaires courants</t>
  </si>
  <si>
    <t>Ligne de trésorerie</t>
  </si>
  <si>
    <t>TOTAL VIII</t>
  </si>
  <si>
    <t>TOTAL VII</t>
  </si>
  <si>
    <t>TRESORERIE POSITIVE (VIII-VII)</t>
  </si>
  <si>
    <t>TRESORERIE NEGATIVE (VIII-VII)</t>
  </si>
  <si>
    <t xml:space="preserve">TOTAL DES BIENS </t>
  </si>
  <si>
    <t>TOTAL DES FINANCEMENTS</t>
  </si>
  <si>
    <t>(II+IV+VI+VIII)</t>
  </si>
  <si>
    <t>(I+III+V+VII)</t>
  </si>
  <si>
    <t>SYNTHESE DU BILAN FINANCIER</t>
  </si>
  <si>
    <t>Fonds de roulement d'investissement</t>
  </si>
  <si>
    <t xml:space="preserve">Fonds de roulement d'exploitation    </t>
  </si>
  <si>
    <t>FRNG</t>
  </si>
  <si>
    <t xml:space="preserve">Fonds de roulement net global                  </t>
  </si>
  <si>
    <t>Trésorerie</t>
  </si>
  <si>
    <t xml:space="preserve">Excédent de financement d'exploitation             </t>
  </si>
  <si>
    <t>EFE</t>
  </si>
  <si>
    <t xml:space="preserve">                COMMENTAIRES</t>
  </si>
  <si>
    <r>
      <t>Surcoûts liés aux amortissements =</t>
    </r>
    <r>
      <rPr>
        <sz val="11"/>
        <rFont val="Arial"/>
        <family val="2"/>
      </rPr>
      <t xml:space="preserve"> A - (a)  </t>
    </r>
  </si>
  <si>
    <r>
      <t xml:space="preserve">Surcoûts liés aux frais financiers =  </t>
    </r>
    <r>
      <rPr>
        <sz val="11"/>
        <rFont val="Arial"/>
        <family val="2"/>
      </rPr>
      <t>B 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(b)</t>
    </r>
    <r>
      <rPr>
        <i/>
        <sz val="11"/>
        <rFont val="Arial"/>
        <family val="2"/>
      </rPr>
      <t xml:space="preserve"> </t>
    </r>
  </si>
  <si>
    <t xml:space="preserve">   - réduction des charges d'exploitation</t>
  </si>
  <si>
    <t xml:space="preserve">   - financement de mesures d'exploitation</t>
  </si>
  <si>
    <t xml:space="preserve">ANNEXE 2 :MODELE DE PLAN DE FINANCEMENT </t>
  </si>
  <si>
    <t xml:space="preserve">ANNEXE 8: BILAN FINANCIER  </t>
  </si>
  <si>
    <t xml:space="preserve">ANNEXE 10: MODELE DE TABLEAU DE SURCOUTS D'EXPLOITATION  </t>
  </si>
  <si>
    <t>TOTAL</t>
  </si>
  <si>
    <t>Retenu par l'autorité de tarification (cadre réservé à l'administration)</t>
  </si>
  <si>
    <t>ANNEXE 5: MODELE DE PROGRAMME D'INVESTISSEMENT</t>
  </si>
  <si>
    <t>N-1</t>
  </si>
  <si>
    <t>dettes fournisseurs d'immobilisations</t>
  </si>
  <si>
    <r>
      <t xml:space="preserve">Autres postes </t>
    </r>
    <r>
      <rPr>
        <sz val="10"/>
        <color indexed="8"/>
        <rFont val="Arial"/>
        <family val="2"/>
      </rPr>
      <t>( fonds des majeurs protégés,…)</t>
    </r>
  </si>
  <si>
    <t xml:space="preserve"> Immobilisations financières - prêts, cautionnements..</t>
  </si>
  <si>
    <t>Immobilisations en cours</t>
  </si>
  <si>
    <t>Fonds dédiés</t>
  </si>
  <si>
    <t>N+6</t>
  </si>
  <si>
    <t xml:space="preserve">Subventions d'investissements </t>
  </si>
  <si>
    <t>Emprunts et dettes financières</t>
  </si>
  <si>
    <t>Dépôts et cautionnements reçus</t>
  </si>
  <si>
    <t>Amortissements :</t>
  </si>
  <si>
    <t>Constructions</t>
  </si>
  <si>
    <t>Terrains</t>
  </si>
  <si>
    <t>Réserve de compensation des déficits</t>
  </si>
  <si>
    <t>Dépréciation des stocks et créances</t>
  </si>
  <si>
    <t>TABLEAU DES EMPRUNTS AUTORISES ET CONTRACTES</t>
  </si>
  <si>
    <t>Organisme prêteur</t>
  </si>
  <si>
    <t>Date de souscription</t>
  </si>
  <si>
    <t>Durée (année)</t>
  </si>
  <si>
    <t>Taux %</t>
  </si>
  <si>
    <t>Capital emprunté</t>
  </si>
  <si>
    <t>Dette en fin d'exercice précédent</t>
  </si>
  <si>
    <t>Remboursement du capital de l'année n</t>
  </si>
  <si>
    <t>Montant des intérêts de l'année n</t>
  </si>
  <si>
    <t>Capital</t>
  </si>
  <si>
    <t>Intérêt</t>
  </si>
  <si>
    <t>TABLEAU DES EMPRUNTS NOUVEAUX SOUMIS A AUTORISATION</t>
  </si>
  <si>
    <t>Provisions pour renouvellement des immobilisations</t>
  </si>
  <si>
    <t>Réserves de compensation des charges d'amortissement</t>
  </si>
  <si>
    <t>Provisions règlementées sur plus-values nettes d'actif</t>
  </si>
  <si>
    <t>Installations, matériels et outillages techniques</t>
  </si>
  <si>
    <t>Autres immobilisations corporelles</t>
  </si>
  <si>
    <t>(1) Concerne les établissements publics : compte 1064</t>
  </si>
  <si>
    <t>(3) Exemple : résultats non contrôlés ou non affectés par des tiers financeurs</t>
  </si>
  <si>
    <t>Autres (3)</t>
  </si>
  <si>
    <t>FONDS DE ROULEMENT 
D'</t>
  </si>
  <si>
    <t>D'INVESTISSEMENT POSITIF (I-II)</t>
  </si>
  <si>
    <t>D'INVESTISSEMENT NEGATIF (I-II)</t>
  </si>
  <si>
    <t>Réserves et provisions affectés à la couverture du BFR</t>
  </si>
  <si>
    <t>Résultat excédentaire (4)</t>
  </si>
  <si>
    <t>Comptes de liaison trésorerie (stable)</t>
  </si>
  <si>
    <t xml:space="preserve">Dettes sociales </t>
  </si>
  <si>
    <t>Dettes fiscales</t>
  </si>
  <si>
    <t>Immobilisations incorporelles nettes</t>
  </si>
  <si>
    <t>Immobilisations corporelles brutes</t>
  </si>
  <si>
    <t>Installations techniques, matériels et outillages</t>
  </si>
  <si>
    <t>Amortissements comptables excédentaires différés (2)</t>
  </si>
  <si>
    <t>Droits acquis par les salariés non provisionnés (5)</t>
  </si>
  <si>
    <t>Report à nouveau déficitaire (4)</t>
  </si>
  <si>
    <t>Résultat déficitaire (4)</t>
  </si>
  <si>
    <t>Créances irrécouvrables en non-valeur (6)</t>
  </si>
  <si>
    <t>Dépenses pour congés à payer (7)</t>
  </si>
  <si>
    <t>(5) compte 1163 : compte épargne temps (CET), provisions pour départ à la retraite non provisionnés en application du 3° de l'article R314-45 du CASF</t>
  </si>
  <si>
    <t>(4) Sous contrôle de tiers financeurs</t>
  </si>
  <si>
    <t>(6) Concerne les établissements publics</t>
  </si>
  <si>
    <t>(7) compte 1162, concerne les établissements privés</t>
  </si>
  <si>
    <t>(2) compte 1161</t>
  </si>
  <si>
    <t>Réserves des plus values nettes (1)</t>
  </si>
  <si>
    <r>
      <t>Report à nouveau excédentaire affecté à 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(4)</t>
    </r>
  </si>
  <si>
    <t>Produits et ressources en atténuation des surcoûts</t>
  </si>
  <si>
    <t>Réserves de compensation des charges d'amortissement (reprise étalée)</t>
  </si>
  <si>
    <t>Quote-part des subventions d'investissements rapportée au résultat</t>
  </si>
  <si>
    <t>Reprises sur provisions pour renouvellement d'immobilisations (constituées par CNR)</t>
  </si>
  <si>
    <t>Reprises sur autres provisions</t>
  </si>
  <si>
    <t>Excédents antérieurs repris en réduction des charges</t>
  </si>
  <si>
    <t>TOTAL DES SURCOUTS NETS PAR ANNEE</t>
  </si>
  <si>
    <r>
      <t xml:space="preserve">TOTAL DES SURCOUTS ET/OU ECONOMIES         </t>
    </r>
    <r>
      <rPr>
        <b/>
        <sz val="11"/>
        <rFont val="Arial"/>
        <family val="2"/>
      </rPr>
      <t xml:space="preserve">                                                     
</t>
    </r>
    <r>
      <rPr>
        <sz val="11"/>
        <rFont val="Arial"/>
        <family val="2"/>
      </rPr>
      <t>calculés pour chaque année par rapport à l'année précédant la première année du plan</t>
    </r>
  </si>
  <si>
    <t>Dons et legs en capital</t>
  </si>
  <si>
    <t>Subventions d'investissements</t>
  </si>
  <si>
    <t>Excédents ou réserve affectés à l'investissement</t>
  </si>
  <si>
    <t>Provisions réglementées pour renouvellement des immobilisations</t>
  </si>
  <si>
    <t>provisions ou réserves des plus-values nettes</t>
  </si>
  <si>
    <t>Autres dettes financières (dont dépôts et cautionnements reçus…)</t>
  </si>
  <si>
    <t>Subventions d'investissement inscrites au compte de résultat</t>
  </si>
  <si>
    <t>Reprise sur les réserves de compensation des charges d'amortissement</t>
  </si>
  <si>
    <t>Reprise sur les provisions pour renouvellement des immobilisations</t>
  </si>
  <si>
    <t xml:space="preserve">      - Immobilisations financières - prêts, cautionnements versés…</t>
  </si>
  <si>
    <t>Dotations aux provisions (couverture BFR et pour risques et charges)</t>
  </si>
  <si>
    <t>Reprise à l'investissement des réserves de trésorerie (Art. R314-48 CASF)</t>
  </si>
  <si>
    <t>Reprise sur les réserves de compensation de déficits</t>
  </si>
  <si>
    <t>Reprise sur provisions pour risques et charges</t>
  </si>
  <si>
    <t>Reprise des excédents  :</t>
  </si>
  <si>
    <t xml:space="preserve">      - à la réduction des charges ou aux mesures d'exploitation</t>
  </si>
  <si>
    <t xml:space="preserve">      - à l'investissement</t>
  </si>
  <si>
    <t>Dettes : diminution ou accèlération des délais de réglement</t>
  </si>
  <si>
    <t>Comptes de liaison (cycle d'exploitation)</t>
  </si>
  <si>
    <t>Note explicative synthétique précisant notamment le périmètre des projets nouveaux, leur opportunité, le descriptif des besoins, les plans architecturaux, le coût prévisionnel, le montage financier, le calendrier du projet ...</t>
  </si>
  <si>
    <t>N-2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</si>
</sst>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_ ;[Red]\-#,##0\ "/>
    <numFmt numFmtId="175" formatCode="0.00_ ;[Red]\-0.00\ "/>
    <numFmt numFmtId="176" formatCode="0.0_ ;[Red]\-0.0\ "/>
    <numFmt numFmtId="177" formatCode="#\ ##0.0"/>
    <numFmt numFmtId="178" formatCode="#,##0.0"/>
    <numFmt numFmtId="179" formatCode="\+0%;\-0%"/>
    <numFmt numFmtId="180" formatCode="mmm\-yyyy"/>
  </numFmts>
  <fonts count="10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sz val="12"/>
      <name val="MS Sans Serif"/>
      <family val="2"/>
    </font>
    <font>
      <sz val="10"/>
      <color indexed="47"/>
      <name val="Arial"/>
      <family val="2"/>
    </font>
    <font>
      <b/>
      <sz val="16"/>
      <color indexed="6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name val="Comic Sans MS"/>
      <family val="4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b/>
      <sz val="12"/>
      <color indexed="18"/>
      <name val="Arial"/>
      <family val="2"/>
    </font>
    <font>
      <b/>
      <sz val="36"/>
      <color indexed="8"/>
      <name val="Times New Roman"/>
      <family val="1"/>
    </font>
    <font>
      <b/>
      <sz val="16"/>
      <color indexed="56"/>
      <name val="Comic Sans MS"/>
      <family val="4"/>
    </font>
    <font>
      <sz val="16"/>
      <name val="Arial"/>
      <family val="2"/>
    </font>
    <font>
      <b/>
      <i/>
      <sz val="22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MS Sans Serif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0"/>
      <color indexed="34"/>
      <name val="Arial"/>
      <family val="2"/>
    </font>
    <font>
      <sz val="9"/>
      <color indexed="8"/>
      <name val="Arial"/>
      <family val="2"/>
    </font>
    <font>
      <b/>
      <sz val="18"/>
      <name val="Times New Roman"/>
      <family val="1"/>
    </font>
    <font>
      <sz val="10"/>
      <name val="Geneva"/>
      <family val="0"/>
    </font>
    <font>
      <b/>
      <sz val="16"/>
      <name val="Tms Rmn"/>
      <family val="0"/>
    </font>
    <font>
      <b/>
      <sz val="16"/>
      <name val="Geneva"/>
      <family val="0"/>
    </font>
    <font>
      <sz val="11"/>
      <name val="Tms Rmn"/>
      <family val="0"/>
    </font>
    <font>
      <sz val="12"/>
      <name val="Tms Rmn"/>
      <family val="0"/>
    </font>
    <font>
      <sz val="17"/>
      <name val="Tms Rmn"/>
      <family val="0"/>
    </font>
    <font>
      <sz val="15"/>
      <name val="Tms Rmn"/>
      <family val="0"/>
    </font>
    <font>
      <b/>
      <i/>
      <sz val="26"/>
      <name val="Times New Roman"/>
      <family val="1"/>
    </font>
    <font>
      <b/>
      <i/>
      <sz val="15"/>
      <name val="Times New Roman"/>
      <family val="1"/>
    </font>
    <font>
      <b/>
      <i/>
      <sz val="20"/>
      <name val="Tms Rmn"/>
      <family val="0"/>
    </font>
    <font>
      <b/>
      <sz val="17"/>
      <name val="Geneva"/>
      <family val="0"/>
    </font>
    <font>
      <b/>
      <sz val="14"/>
      <name val="Tms Rmn"/>
      <family val="0"/>
    </font>
    <font>
      <sz val="14"/>
      <name val="Tms Rmn"/>
      <family val="0"/>
    </font>
    <font>
      <sz val="14"/>
      <name val="Geneva"/>
      <family val="0"/>
    </font>
    <font>
      <sz val="18"/>
      <name val="Tms Rmn"/>
      <family val="0"/>
    </font>
    <font>
      <sz val="17"/>
      <name val="Geneva"/>
      <family val="0"/>
    </font>
    <font>
      <sz val="18"/>
      <name val="Geneva"/>
      <family val="0"/>
    </font>
    <font>
      <sz val="8"/>
      <name val="Arial"/>
      <family val="2"/>
    </font>
    <font>
      <b/>
      <sz val="12"/>
      <name val="Tms Rmn"/>
      <family val="0"/>
    </font>
    <font>
      <b/>
      <sz val="14"/>
      <color indexed="4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0" borderId="2" applyNumberFormat="0" applyFill="0" applyAlignment="0" applyProtection="0"/>
    <xf numFmtId="0" fontId="91" fillId="27" borderId="1" applyNumberFormat="0" applyAlignment="0" applyProtection="0"/>
    <xf numFmtId="44" fontId="0" fillId="0" borderId="0" applyFont="0" applyFill="0" applyBorder="0" applyAlignment="0" applyProtection="0"/>
    <xf numFmtId="0" fontId="9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3" fillId="29" borderId="0" applyNumberFormat="0" applyBorder="0" applyAlignment="0" applyProtection="0"/>
    <xf numFmtId="0" fontId="4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26" borderId="4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2" borderId="9" applyNumberFormat="0" applyAlignment="0" applyProtection="0"/>
  </cellStyleXfs>
  <cellXfs count="4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/>
      <protection/>
    </xf>
    <xf numFmtId="0" fontId="1" fillId="0" borderId="12" xfId="0" applyFont="1" applyBorder="1" applyAlignment="1">
      <alignment vertical="center"/>
    </xf>
    <xf numFmtId="3" fontId="0" fillId="0" borderId="12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Continuous"/>
    </xf>
    <xf numFmtId="3" fontId="4" fillId="33" borderId="16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right"/>
      <protection/>
    </xf>
    <xf numFmtId="0" fontId="10" fillId="33" borderId="17" xfId="0" applyFont="1" applyFill="1" applyBorder="1" applyAlignment="1">
      <alignment horizontal="centerContinuous" vertical="center"/>
    </xf>
    <xf numFmtId="0" fontId="12" fillId="33" borderId="18" xfId="0" applyFont="1" applyFill="1" applyBorder="1" applyAlignment="1">
      <alignment/>
    </xf>
    <xf numFmtId="3" fontId="4" fillId="33" borderId="18" xfId="0" applyNumberFormat="1" applyFont="1" applyFill="1" applyBorder="1" applyAlignment="1" applyProtection="1">
      <alignment horizontal="right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19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0" xfId="0" applyBorder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0" fillId="0" borderId="15" xfId="0" applyBorder="1" applyAlignment="1">
      <alignment/>
    </xf>
    <xf numFmtId="0" fontId="1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1" fontId="0" fillId="0" borderId="15" xfId="0" applyNumberFormat="1" applyBorder="1" applyAlignment="1" applyProtection="1">
      <alignment/>
      <protection locked="0"/>
    </xf>
    <xf numFmtId="0" fontId="17" fillId="0" borderId="12" xfId="0" applyFont="1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1" fontId="0" fillId="35" borderId="12" xfId="0" applyNumberFormat="1" applyFill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1" fontId="2" fillId="35" borderId="12" xfId="0" applyNumberFormat="1" applyFont="1" applyFill="1" applyBorder="1" applyAlignment="1" applyProtection="1">
      <alignment/>
      <protection locked="0"/>
    </xf>
    <xf numFmtId="0" fontId="13" fillId="0" borderId="13" xfId="0" applyFont="1" applyBorder="1" applyAlignment="1">
      <alignment/>
    </xf>
    <xf numFmtId="1" fontId="2" fillId="35" borderId="13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right"/>
    </xf>
    <xf numFmtId="3" fontId="4" fillId="33" borderId="22" xfId="0" applyNumberFormat="1" applyFont="1" applyFill="1" applyBorder="1" applyAlignment="1" applyProtection="1">
      <alignment horizontal="right" vertical="center"/>
      <protection/>
    </xf>
    <xf numFmtId="3" fontId="4" fillId="33" borderId="2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0" fontId="11" fillId="0" borderId="24" xfId="0" applyFont="1" applyFill="1" applyBorder="1" applyAlignment="1">
      <alignment horizontal="centerContinuous" vertical="center"/>
    </xf>
    <xf numFmtId="0" fontId="11" fillId="35" borderId="11" xfId="0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3" fillId="0" borderId="20" xfId="0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1" fillId="33" borderId="25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 applyProtection="1">
      <alignment horizontal="right" vertical="center"/>
      <protection/>
    </xf>
    <xf numFmtId="3" fontId="4" fillId="33" borderId="27" xfId="0" applyNumberFormat="1" applyFont="1" applyFill="1" applyBorder="1" applyAlignment="1" applyProtection="1">
      <alignment horizontal="right" vertical="center"/>
      <protection/>
    </xf>
    <xf numFmtId="3" fontId="4" fillId="33" borderId="28" xfId="0" applyNumberFormat="1" applyFont="1" applyFill="1" applyBorder="1" applyAlignment="1" applyProtection="1">
      <alignment horizontal="right" vertical="center"/>
      <protection/>
    </xf>
    <xf numFmtId="3" fontId="4" fillId="33" borderId="29" xfId="0" applyNumberFormat="1" applyFont="1" applyFill="1" applyBorder="1" applyAlignment="1" applyProtection="1">
      <alignment horizontal="right" vertical="center"/>
      <protection/>
    </xf>
    <xf numFmtId="0" fontId="1" fillId="33" borderId="30" xfId="0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 applyProtection="1">
      <alignment horizontal="right" vertical="center"/>
      <protection/>
    </xf>
    <xf numFmtId="3" fontId="4" fillId="33" borderId="32" xfId="0" applyNumberFormat="1" applyFont="1" applyFill="1" applyBorder="1" applyAlignment="1" applyProtection="1">
      <alignment horizontal="right" vertical="center"/>
      <protection/>
    </xf>
    <xf numFmtId="3" fontId="4" fillId="33" borderId="33" xfId="0" applyNumberFormat="1" applyFont="1" applyFill="1" applyBorder="1" applyAlignment="1" applyProtection="1">
      <alignment horizontal="right" vertical="center"/>
      <protection/>
    </xf>
    <xf numFmtId="3" fontId="4" fillId="33" borderId="34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 horizontal="center"/>
      <protection locked="0"/>
    </xf>
    <xf numFmtId="174" fontId="2" fillId="0" borderId="28" xfId="0" applyNumberFormat="1" applyFont="1" applyFill="1" applyBorder="1" applyAlignment="1" applyProtection="1">
      <alignment horizontal="right" vertical="center"/>
      <protection/>
    </xf>
    <xf numFmtId="174" fontId="2" fillId="0" borderId="29" xfId="0" applyNumberFormat="1" applyFont="1" applyFill="1" applyBorder="1" applyAlignment="1" applyProtection="1">
      <alignment horizontal="right" vertical="center"/>
      <protection/>
    </xf>
    <xf numFmtId="0" fontId="13" fillId="36" borderId="36" xfId="0" applyFont="1" applyFill="1" applyBorder="1" applyAlignment="1">
      <alignment horizontal="right" vertical="center"/>
    </xf>
    <xf numFmtId="0" fontId="1" fillId="36" borderId="37" xfId="0" applyFont="1" applyFill="1" applyBorder="1" applyAlignment="1">
      <alignment horizontal="right" vertical="center"/>
    </xf>
    <xf numFmtId="3" fontId="13" fillId="36" borderId="28" xfId="0" applyNumberFormat="1" applyFont="1" applyFill="1" applyBorder="1" applyAlignment="1" applyProtection="1">
      <alignment horizontal="right" vertical="center"/>
      <protection/>
    </xf>
    <xf numFmtId="3" fontId="2" fillId="36" borderId="38" xfId="0" applyNumberFormat="1" applyFont="1" applyFill="1" applyBorder="1" applyAlignment="1" applyProtection="1">
      <alignment horizontal="right" vertical="center"/>
      <protection/>
    </xf>
    <xf numFmtId="3" fontId="2" fillId="36" borderId="39" xfId="0" applyNumberFormat="1" applyFont="1" applyFill="1" applyBorder="1" applyAlignment="1" applyProtection="1">
      <alignment horizontal="right" vertical="center"/>
      <protection/>
    </xf>
    <xf numFmtId="3" fontId="4" fillId="37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" fillId="38" borderId="40" xfId="0" applyFont="1" applyFill="1" applyBorder="1" applyAlignment="1">
      <alignment horizontal="center"/>
    </xf>
    <xf numFmtId="3" fontId="4" fillId="0" borderId="41" xfId="0" applyNumberFormat="1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 locked="0"/>
    </xf>
    <xf numFmtId="0" fontId="1" fillId="33" borderId="42" xfId="0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ill="1" applyBorder="1" applyAlignment="1">
      <alignment/>
    </xf>
    <xf numFmtId="0" fontId="2" fillId="38" borderId="17" xfId="0" applyFont="1" applyFill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top"/>
    </xf>
    <xf numFmtId="0" fontId="3" fillId="35" borderId="0" xfId="0" applyFont="1" applyFill="1" applyAlignment="1">
      <alignment/>
    </xf>
    <xf numFmtId="0" fontId="29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Continuous"/>
    </xf>
    <xf numFmtId="0" fontId="0" fillId="35" borderId="0" xfId="0" applyFill="1" applyAlignment="1">
      <alignment/>
    </xf>
    <xf numFmtId="0" fontId="32" fillId="33" borderId="0" xfId="0" applyFont="1" applyFill="1" applyBorder="1" applyAlignment="1">
      <alignment horizontal="centerContinuous"/>
    </xf>
    <xf numFmtId="0" fontId="3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/>
    </xf>
    <xf numFmtId="0" fontId="0" fillId="0" borderId="12" xfId="0" applyFill="1" applyBorder="1" applyAlignment="1" applyProtection="1">
      <alignment horizontal="centerContinuous"/>
      <protection locked="0"/>
    </xf>
    <xf numFmtId="0" fontId="3" fillId="0" borderId="20" xfId="0" applyFont="1" applyFill="1" applyBorder="1" applyAlignment="1">
      <alignment/>
    </xf>
    <xf numFmtId="177" fontId="20" fillId="0" borderId="12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177" fontId="4" fillId="0" borderId="12" xfId="0" applyNumberFormat="1" applyFont="1" applyFill="1" applyBorder="1" applyAlignment="1" applyProtection="1">
      <alignment/>
      <protection locked="0"/>
    </xf>
    <xf numFmtId="177" fontId="4" fillId="39" borderId="12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177" fontId="20" fillId="0" borderId="13" xfId="0" applyNumberFormat="1" applyFont="1" applyFill="1" applyBorder="1" applyAlignment="1" applyProtection="1">
      <alignment/>
      <protection locked="0"/>
    </xf>
    <xf numFmtId="177" fontId="4" fillId="0" borderId="13" xfId="0" applyNumberFormat="1" applyFont="1" applyFill="1" applyBorder="1" applyAlignment="1" applyProtection="1">
      <alignment/>
      <protection locked="0"/>
    </xf>
    <xf numFmtId="177" fontId="4" fillId="39" borderId="13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1" fillId="39" borderId="43" xfId="0" applyNumberFormat="1" applyFont="1" applyFill="1" applyBorder="1" applyAlignment="1">
      <alignment horizontal="centerContinuous"/>
    </xf>
    <xf numFmtId="3" fontId="1" fillId="39" borderId="44" xfId="0" applyNumberFormat="1" applyFont="1" applyFill="1" applyBorder="1" applyAlignment="1">
      <alignment horizontal="centerContinuous"/>
    </xf>
    <xf numFmtId="3" fontId="0" fillId="34" borderId="0" xfId="0" applyNumberFormat="1" applyFill="1" applyAlignment="1">
      <alignment/>
    </xf>
    <xf numFmtId="0" fontId="3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>
      <alignment/>
    </xf>
    <xf numFmtId="3" fontId="4" fillId="0" borderId="12" xfId="0" applyNumberFormat="1" applyFon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3" fontId="1" fillId="33" borderId="15" xfId="0" applyNumberFormat="1" applyFont="1" applyFill="1" applyBorder="1" applyAlignment="1">
      <alignment vertical="center"/>
    </xf>
    <xf numFmtId="3" fontId="4" fillId="39" borderId="45" xfId="0" applyNumberFormat="1" applyFont="1" applyFill="1" applyBorder="1" applyAlignment="1">
      <alignment/>
    </xf>
    <xf numFmtId="3" fontId="1" fillId="39" borderId="46" xfId="0" applyNumberFormat="1" applyFont="1" applyFill="1" applyBorder="1" applyAlignment="1">
      <alignment horizontal="centerContinuous"/>
    </xf>
    <xf numFmtId="3" fontId="36" fillId="39" borderId="45" xfId="0" applyNumberFormat="1" applyFont="1" applyFill="1" applyBorder="1" applyAlignment="1">
      <alignment/>
    </xf>
    <xf numFmtId="3" fontId="1" fillId="39" borderId="46" xfId="0" applyNumberFormat="1" applyFont="1" applyFill="1" applyBorder="1" applyAlignment="1">
      <alignment horizontal="centerContinuous"/>
    </xf>
    <xf numFmtId="0" fontId="1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7" fontId="4" fillId="35" borderId="12" xfId="0" applyNumberFormat="1" applyFont="1" applyFill="1" applyBorder="1" applyAlignment="1" applyProtection="1">
      <alignment/>
      <protection locked="0"/>
    </xf>
    <xf numFmtId="3" fontId="36" fillId="35" borderId="47" xfId="0" applyNumberFormat="1" applyFont="1" applyFill="1" applyBorder="1" applyAlignment="1">
      <alignment/>
    </xf>
    <xf numFmtId="3" fontId="36" fillId="35" borderId="48" xfId="0" applyNumberFormat="1" applyFont="1" applyFill="1" applyBorder="1" applyAlignment="1">
      <alignment/>
    </xf>
    <xf numFmtId="177" fontId="4" fillId="38" borderId="12" xfId="0" applyNumberFormat="1" applyFont="1" applyFill="1" applyBorder="1" applyAlignment="1" applyProtection="1">
      <alignment/>
      <protection locked="0"/>
    </xf>
    <xf numFmtId="178" fontId="1" fillId="0" borderId="15" xfId="0" applyNumberFormat="1" applyFont="1" applyFill="1" applyBorder="1" applyAlignment="1">
      <alignment vertical="center"/>
    </xf>
    <xf numFmtId="0" fontId="11" fillId="38" borderId="49" xfId="0" applyFont="1" applyFill="1" applyBorder="1" applyAlignment="1">
      <alignment horizontal="center" vertical="center"/>
    </xf>
    <xf numFmtId="3" fontId="1" fillId="38" borderId="49" xfId="0" applyNumberFormat="1" applyFont="1" applyFill="1" applyBorder="1" applyAlignment="1">
      <alignment horizontal="centerContinuous"/>
    </xf>
    <xf numFmtId="3" fontId="26" fillId="0" borderId="50" xfId="0" applyNumberFormat="1" applyFont="1" applyFill="1" applyBorder="1" applyAlignment="1">
      <alignment horizontal="centerContinuous"/>
    </xf>
    <xf numFmtId="3" fontId="26" fillId="0" borderId="51" xfId="0" applyNumberFormat="1" applyFont="1" applyFill="1" applyBorder="1" applyAlignment="1">
      <alignment horizontal="centerContinuous"/>
    </xf>
    <xf numFmtId="0" fontId="1" fillId="38" borderId="49" xfId="0" applyFont="1" applyFill="1" applyBorder="1" applyAlignment="1">
      <alignment horizontal="center" vertical="center"/>
    </xf>
    <xf numFmtId="3" fontId="26" fillId="38" borderId="49" xfId="0" applyNumberFormat="1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vertical="center"/>
    </xf>
    <xf numFmtId="0" fontId="37" fillId="33" borderId="52" xfId="0" applyFont="1" applyFill="1" applyBorder="1" applyAlignment="1">
      <alignment vertical="center"/>
    </xf>
    <xf numFmtId="0" fontId="38" fillId="33" borderId="52" xfId="0" applyFont="1" applyFill="1" applyBorder="1" applyAlignment="1">
      <alignment horizontal="centerContinuous" vertical="center"/>
    </xf>
    <xf numFmtId="0" fontId="4" fillId="33" borderId="52" xfId="0" applyFont="1" applyFill="1" applyBorder="1" applyAlignment="1">
      <alignment horizontal="centerContinuous" vertical="center"/>
    </xf>
    <xf numFmtId="179" fontId="39" fillId="33" borderId="52" xfId="0" applyNumberFormat="1" applyFont="1" applyFill="1" applyBorder="1" applyAlignment="1">
      <alignment/>
    </xf>
    <xf numFmtId="174" fontId="4" fillId="33" borderId="52" xfId="0" applyNumberFormat="1" applyFont="1" applyFill="1" applyBorder="1" applyAlignment="1">
      <alignment horizontal="centerContinuous" vertical="center"/>
    </xf>
    <xf numFmtId="0" fontId="40" fillId="34" borderId="0" xfId="0" applyFont="1" applyFill="1" applyAlignment="1">
      <alignment/>
    </xf>
    <xf numFmtId="0" fontId="40" fillId="33" borderId="0" xfId="0" applyFont="1" applyFill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8" fillId="0" borderId="55" xfId="0" applyFont="1" applyBorder="1" applyAlignment="1">
      <alignment/>
    </xf>
    <xf numFmtId="174" fontId="18" fillId="0" borderId="12" xfId="0" applyNumberFormat="1" applyFont="1" applyBorder="1" applyAlignment="1">
      <alignment/>
    </xf>
    <xf numFmtId="179" fontId="39" fillId="0" borderId="12" xfId="0" applyNumberFormat="1" applyFont="1" applyFill="1" applyBorder="1" applyAlignment="1">
      <alignment horizontal="center"/>
    </xf>
    <xf numFmtId="179" fontId="39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8" fillId="0" borderId="56" xfId="0" applyFont="1" applyBorder="1" applyAlignment="1">
      <alignment/>
    </xf>
    <xf numFmtId="0" fontId="18" fillId="0" borderId="10" xfId="0" applyFont="1" applyBorder="1" applyAlignment="1">
      <alignment/>
    </xf>
    <xf numFmtId="174" fontId="18" fillId="0" borderId="13" xfId="0" applyNumberFormat="1" applyFont="1" applyBorder="1" applyAlignment="1">
      <alignment/>
    </xf>
    <xf numFmtId="179" fontId="39" fillId="0" borderId="13" xfId="0" applyNumberFormat="1" applyFont="1" applyFill="1" applyBorder="1" applyAlignment="1">
      <alignment horizontal="center"/>
    </xf>
    <xf numFmtId="174" fontId="18" fillId="0" borderId="13" xfId="0" applyNumberFormat="1" applyFont="1" applyBorder="1" applyAlignment="1">
      <alignment vertical="center"/>
    </xf>
    <xf numFmtId="179" fontId="39" fillId="0" borderId="13" xfId="0" applyNumberFormat="1" applyFont="1" applyFill="1" applyBorder="1" applyAlignment="1">
      <alignment/>
    </xf>
    <xf numFmtId="174" fontId="18" fillId="0" borderId="13" xfId="0" applyNumberFormat="1" applyFont="1" applyBorder="1" applyAlignment="1">
      <alignment/>
    </xf>
    <xf numFmtId="174" fontId="18" fillId="0" borderId="12" xfId="0" applyNumberFormat="1" applyFont="1" applyBorder="1" applyAlignment="1">
      <alignment/>
    </xf>
    <xf numFmtId="9" fontId="39" fillId="0" borderId="12" xfId="0" applyNumberFormat="1" applyFont="1" applyBorder="1" applyAlignment="1">
      <alignment horizontal="center"/>
    </xf>
    <xf numFmtId="9" fontId="39" fillId="0" borderId="12" xfId="0" applyNumberFormat="1" applyFont="1" applyBorder="1" applyAlignment="1">
      <alignment/>
    </xf>
    <xf numFmtId="3" fontId="3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39" borderId="56" xfId="0" applyFont="1" applyFill="1" applyBorder="1" applyAlignment="1">
      <alignment vertical="center"/>
    </xf>
    <xf numFmtId="0" fontId="2" fillId="39" borderId="10" xfId="0" applyFont="1" applyFill="1" applyBorder="1" applyAlignment="1">
      <alignment vertical="center"/>
    </xf>
    <xf numFmtId="174" fontId="2" fillId="39" borderId="13" xfId="0" applyNumberFormat="1" applyFont="1" applyFill="1" applyBorder="1" applyAlignment="1">
      <alignment vertical="center"/>
    </xf>
    <xf numFmtId="179" fontId="39" fillId="39" borderId="13" xfId="0" applyNumberFormat="1" applyFont="1" applyFill="1" applyBorder="1" applyAlignment="1">
      <alignment horizontal="center" vertical="center"/>
    </xf>
    <xf numFmtId="179" fontId="39" fillId="39" borderId="13" xfId="0" applyNumberFormat="1" applyFont="1" applyFill="1" applyBorder="1" applyAlignment="1">
      <alignment vertical="center"/>
    </xf>
    <xf numFmtId="0" fontId="18" fillId="34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5" borderId="5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4" fontId="2" fillId="35" borderId="13" xfId="0" applyNumberFormat="1" applyFont="1" applyFill="1" applyBorder="1" applyAlignment="1">
      <alignment/>
    </xf>
    <xf numFmtId="179" fontId="39" fillId="35" borderId="13" xfId="0" applyNumberFormat="1" applyFont="1" applyFill="1" applyBorder="1" applyAlignment="1">
      <alignment horizontal="center"/>
    </xf>
    <xf numFmtId="179" fontId="39" fillId="35" borderId="13" xfId="0" applyNumberFormat="1" applyFont="1" applyFill="1" applyBorder="1" applyAlignment="1">
      <alignment/>
    </xf>
    <xf numFmtId="0" fontId="2" fillId="38" borderId="20" xfId="0" applyFont="1" applyFill="1" applyBorder="1" applyAlignment="1">
      <alignment vertical="center"/>
    </xf>
    <xf numFmtId="0" fontId="2" fillId="38" borderId="55" xfId="0" applyFont="1" applyFill="1" applyBorder="1" applyAlignment="1">
      <alignment vertical="center"/>
    </xf>
    <xf numFmtId="3" fontId="2" fillId="38" borderId="12" xfId="0" applyNumberFormat="1" applyFont="1" applyFill="1" applyBorder="1" applyAlignment="1">
      <alignment vertical="center"/>
    </xf>
    <xf numFmtId="179" fontId="39" fillId="38" borderId="12" xfId="0" applyNumberFormat="1" applyFont="1" applyFill="1" applyBorder="1" applyAlignment="1">
      <alignment vertical="center"/>
    </xf>
    <xf numFmtId="0" fontId="18" fillId="0" borderId="13" xfId="0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41" fillId="0" borderId="20" xfId="0" applyFont="1" applyFill="1" applyBorder="1" applyAlignment="1">
      <alignment horizontal="left" indent="2"/>
    </xf>
    <xf numFmtId="0" fontId="1" fillId="40" borderId="11" xfId="0" applyFont="1" applyFill="1" applyBorder="1" applyAlignment="1">
      <alignment horizontal="center" vertical="center"/>
    </xf>
    <xf numFmtId="0" fontId="43" fillId="0" borderId="0" xfId="50">
      <alignment/>
      <protection/>
    </xf>
    <xf numFmtId="0" fontId="44" fillId="0" borderId="0" xfId="50" applyFont="1" applyFill="1" applyBorder="1" applyAlignment="1">
      <alignment horizontal="center" vertical="center" wrapText="1"/>
      <protection/>
    </xf>
    <xf numFmtId="0" fontId="44" fillId="0" borderId="0" xfId="50" applyFont="1" applyBorder="1" applyAlignment="1">
      <alignment horizontal="center" vertical="center" wrapText="1"/>
      <protection/>
    </xf>
    <xf numFmtId="0" fontId="45" fillId="0" borderId="0" xfId="50" applyFont="1" applyBorder="1" applyAlignment="1">
      <alignment horizontal="center" vertical="center" wrapText="1"/>
      <protection/>
    </xf>
    <xf numFmtId="0" fontId="44" fillId="0" borderId="0" xfId="50" applyFont="1" applyAlignment="1">
      <alignment horizontal="center" vertical="center" wrapText="1"/>
      <protection/>
    </xf>
    <xf numFmtId="0" fontId="45" fillId="0" borderId="0" xfId="50" applyFont="1" applyAlignment="1">
      <alignment horizontal="center" vertical="center" wrapText="1"/>
      <protection/>
    </xf>
    <xf numFmtId="0" fontId="46" fillId="0" borderId="0" xfId="50" applyFont="1" applyBorder="1" applyAlignment="1">
      <alignment vertical="center"/>
      <protection/>
    </xf>
    <xf numFmtId="0" fontId="43" fillId="0" borderId="0" xfId="50" applyBorder="1" applyAlignment="1">
      <alignment vertical="center"/>
      <protection/>
    </xf>
    <xf numFmtId="0" fontId="43" fillId="0" borderId="0" xfId="50" applyAlignment="1">
      <alignment vertical="center"/>
      <protection/>
    </xf>
    <xf numFmtId="0" fontId="47" fillId="0" borderId="58" xfId="50" applyFont="1" applyBorder="1" applyAlignment="1">
      <alignment vertical="center"/>
      <protection/>
    </xf>
    <xf numFmtId="0" fontId="47" fillId="0" borderId="0" xfId="50" applyFont="1" applyAlignment="1">
      <alignment vertical="center"/>
      <protection/>
    </xf>
    <xf numFmtId="0" fontId="48" fillId="0" borderId="0" xfId="50" applyFont="1" applyBorder="1" applyAlignment="1">
      <alignment vertical="center"/>
      <protection/>
    </xf>
    <xf numFmtId="0" fontId="48" fillId="0" borderId="0" xfId="50" applyFont="1" applyAlignment="1">
      <alignment vertical="center"/>
      <protection/>
    </xf>
    <xf numFmtId="0" fontId="48" fillId="0" borderId="59" xfId="50" applyFont="1" applyBorder="1" applyAlignment="1">
      <alignment vertical="center"/>
      <protection/>
    </xf>
    <xf numFmtId="0" fontId="50" fillId="0" borderId="0" xfId="50" applyFont="1" applyBorder="1" applyAlignment="1">
      <alignment horizontal="left"/>
      <protection/>
    </xf>
    <xf numFmtId="0" fontId="51" fillId="0" borderId="0" xfId="50" applyFont="1" applyBorder="1" applyAlignment="1">
      <alignment horizontal="left"/>
      <protection/>
    </xf>
    <xf numFmtId="0" fontId="52" fillId="0" borderId="0" xfId="50" applyFont="1" applyBorder="1" applyAlignment="1">
      <alignment horizontal="left"/>
      <protection/>
    </xf>
    <xf numFmtId="0" fontId="48" fillId="0" borderId="0" xfId="50" applyFont="1" applyFill="1" applyBorder="1" applyAlignment="1">
      <alignment vertical="center"/>
      <protection/>
    </xf>
    <xf numFmtId="0" fontId="48" fillId="0" borderId="58" xfId="50" applyFont="1" applyFill="1" applyBorder="1" applyAlignment="1">
      <alignment vertical="center"/>
      <protection/>
    </xf>
    <xf numFmtId="0" fontId="53" fillId="0" borderId="0" xfId="50" applyFont="1" applyBorder="1" applyAlignment="1">
      <alignment vertical="center"/>
      <protection/>
    </xf>
    <xf numFmtId="0" fontId="48" fillId="0" borderId="0" xfId="50" applyFont="1" applyBorder="1" applyAlignment="1">
      <alignment/>
      <protection/>
    </xf>
    <xf numFmtId="0" fontId="49" fillId="0" borderId="59" xfId="50" applyFont="1" applyBorder="1" applyAlignment="1">
      <alignment vertical="center"/>
      <protection/>
    </xf>
    <xf numFmtId="0" fontId="54" fillId="0" borderId="0" xfId="50" applyFont="1" applyBorder="1" applyAlignment="1">
      <alignment vertical="center"/>
      <protection/>
    </xf>
    <xf numFmtId="0" fontId="55" fillId="0" borderId="0" xfId="50" applyFont="1" applyBorder="1" applyAlignment="1">
      <alignment vertical="center"/>
      <protection/>
    </xf>
    <xf numFmtId="0" fontId="56" fillId="0" borderId="0" xfId="50" applyFont="1" applyBorder="1" applyAlignment="1">
      <alignment vertical="center"/>
      <protection/>
    </xf>
    <xf numFmtId="0" fontId="56" fillId="0" borderId="0" xfId="50" applyFont="1" applyAlignment="1">
      <alignment vertical="center"/>
      <protection/>
    </xf>
    <xf numFmtId="0" fontId="57" fillId="0" borderId="0" xfId="50" applyFont="1" applyAlignment="1">
      <alignment vertical="center"/>
      <protection/>
    </xf>
    <xf numFmtId="0" fontId="58" fillId="0" borderId="0" xfId="50" applyFont="1" applyAlignment="1">
      <alignment vertical="center"/>
      <protection/>
    </xf>
    <xf numFmtId="0" fontId="59" fillId="0" borderId="0" xfId="50" applyFont="1" applyAlignment="1">
      <alignment vertical="center"/>
      <protection/>
    </xf>
    <xf numFmtId="0" fontId="11" fillId="41" borderId="60" xfId="0" applyFont="1" applyFill="1" applyBorder="1" applyAlignment="1">
      <alignment horizontal="center" vertical="center"/>
    </xf>
    <xf numFmtId="3" fontId="36" fillId="41" borderId="60" xfId="0" applyNumberFormat="1" applyFont="1" applyFill="1" applyBorder="1" applyAlignment="1">
      <alignment/>
    </xf>
    <xf numFmtId="3" fontId="36" fillId="41" borderId="47" xfId="0" applyNumberFormat="1" applyFont="1" applyFill="1" applyBorder="1" applyAlignment="1">
      <alignment/>
    </xf>
    <xf numFmtId="3" fontId="36" fillId="41" borderId="48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1" fillId="41" borderId="60" xfId="0" applyFont="1" applyFill="1" applyBorder="1" applyAlignment="1">
      <alignment horizontal="center" vertical="center"/>
    </xf>
    <xf numFmtId="0" fontId="11" fillId="41" borderId="61" xfId="0" applyFont="1" applyFill="1" applyBorder="1" applyAlignment="1">
      <alignment horizontal="center" vertical="center"/>
    </xf>
    <xf numFmtId="3" fontId="1" fillId="41" borderId="61" xfId="0" applyNumberFormat="1" applyFont="1" applyFill="1" applyBorder="1" applyAlignment="1">
      <alignment horizontal="centerContinuous"/>
    </xf>
    <xf numFmtId="3" fontId="1" fillId="41" borderId="62" xfId="0" applyNumberFormat="1" applyFont="1" applyFill="1" applyBorder="1" applyAlignment="1">
      <alignment horizontal="centerContinuous"/>
    </xf>
    <xf numFmtId="3" fontId="1" fillId="41" borderId="63" xfId="0" applyNumberFormat="1" applyFont="1" applyFill="1" applyBorder="1" applyAlignment="1">
      <alignment horizontal="centerContinuous"/>
    </xf>
    <xf numFmtId="0" fontId="1" fillId="41" borderId="6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Continuous" vertical="center"/>
    </xf>
    <xf numFmtId="0" fontId="1" fillId="43" borderId="11" xfId="0" applyFont="1" applyFill="1" applyBorder="1" applyAlignment="1">
      <alignment horizontal="center" vertical="center"/>
    </xf>
    <xf numFmtId="0" fontId="13" fillId="43" borderId="36" xfId="0" applyFont="1" applyFill="1" applyBorder="1" applyAlignment="1">
      <alignment horizontal="right" vertical="center"/>
    </xf>
    <xf numFmtId="3" fontId="9" fillId="43" borderId="28" xfId="0" applyNumberFormat="1" applyFont="1" applyFill="1" applyBorder="1" applyAlignment="1" applyProtection="1">
      <alignment horizontal="right" vertical="center"/>
      <protection/>
    </xf>
    <xf numFmtId="0" fontId="1" fillId="43" borderId="37" xfId="0" applyFont="1" applyFill="1" applyBorder="1" applyAlignment="1">
      <alignment horizontal="right" vertical="center"/>
    </xf>
    <xf numFmtId="3" fontId="2" fillId="43" borderId="38" xfId="0" applyNumberFormat="1" applyFont="1" applyFill="1" applyBorder="1" applyAlignment="1" applyProtection="1">
      <alignment horizontal="right" vertical="center"/>
      <protection/>
    </xf>
    <xf numFmtId="3" fontId="2" fillId="43" borderId="43" xfId="0" applyNumberFormat="1" applyFont="1" applyFill="1" applyBorder="1" applyAlignment="1" applyProtection="1">
      <alignment horizontal="right" vertical="center"/>
      <protection/>
    </xf>
    <xf numFmtId="174" fontId="2" fillId="43" borderId="64" xfId="0" applyNumberFormat="1" applyFont="1" applyFill="1" applyBorder="1" applyAlignment="1" applyProtection="1">
      <alignment horizontal="right" vertical="center"/>
      <protection/>
    </xf>
    <xf numFmtId="174" fontId="2" fillId="43" borderId="65" xfId="0" applyNumberFormat="1" applyFont="1" applyFill="1" applyBorder="1" applyAlignment="1" applyProtection="1">
      <alignment horizontal="right" vertical="center"/>
      <protection/>
    </xf>
    <xf numFmtId="0" fontId="1" fillId="43" borderId="36" xfId="0" applyFont="1" applyFill="1" applyBorder="1" applyAlignment="1">
      <alignment horizontal="right" vertical="center"/>
    </xf>
    <xf numFmtId="174" fontId="2" fillId="43" borderId="28" xfId="0" applyNumberFormat="1" applyFont="1" applyFill="1" applyBorder="1" applyAlignment="1" applyProtection="1">
      <alignment horizontal="right" vertical="center"/>
      <protection/>
    </xf>
    <xf numFmtId="0" fontId="13" fillId="38" borderId="66" xfId="0" applyFont="1" applyFill="1" applyBorder="1" applyAlignment="1">
      <alignment horizontal="right" vertical="center"/>
    </xf>
    <xf numFmtId="0" fontId="1" fillId="38" borderId="66" xfId="0" applyFont="1" applyFill="1" applyBorder="1" applyAlignment="1">
      <alignment horizontal="center" vertical="center"/>
    </xf>
    <xf numFmtId="3" fontId="2" fillId="38" borderId="67" xfId="0" applyNumberFormat="1" applyFont="1" applyFill="1" applyBorder="1" applyAlignment="1" applyProtection="1">
      <alignment horizontal="right" vertical="center"/>
      <protection/>
    </xf>
    <xf numFmtId="3" fontId="2" fillId="38" borderId="68" xfId="0" applyNumberFormat="1" applyFont="1" applyFill="1" applyBorder="1" applyAlignment="1" applyProtection="1">
      <alignment horizontal="right" vertical="center"/>
      <protection/>
    </xf>
    <xf numFmtId="3" fontId="4" fillId="43" borderId="45" xfId="0" applyNumberFormat="1" applyFont="1" applyFill="1" applyBorder="1" applyAlignment="1">
      <alignment/>
    </xf>
    <xf numFmtId="0" fontId="0" fillId="43" borderId="0" xfId="0" applyFill="1" applyAlignment="1">
      <alignment/>
    </xf>
    <xf numFmtId="0" fontId="1" fillId="43" borderId="45" xfId="0" applyFont="1" applyFill="1" applyBorder="1" applyAlignment="1">
      <alignment horizontal="center" vertical="center"/>
    </xf>
    <xf numFmtId="0" fontId="11" fillId="43" borderId="46" xfId="0" applyFont="1" applyFill="1" applyBorder="1" applyAlignment="1">
      <alignment horizontal="center" vertical="center"/>
    </xf>
    <xf numFmtId="3" fontId="1" fillId="43" borderId="46" xfId="0" applyNumberFormat="1" applyFont="1" applyFill="1" applyBorder="1" applyAlignment="1">
      <alignment horizontal="center"/>
    </xf>
    <xf numFmtId="0" fontId="1" fillId="43" borderId="46" xfId="0" applyFont="1" applyFill="1" applyBorder="1" applyAlignment="1">
      <alignment horizontal="center" vertical="center"/>
    </xf>
    <xf numFmtId="3" fontId="1" fillId="43" borderId="46" xfId="0" applyNumberFormat="1" applyFont="1" applyFill="1" applyBorder="1" applyAlignment="1">
      <alignment horizontal="centerContinuous"/>
    </xf>
    <xf numFmtId="0" fontId="11" fillId="43" borderId="45" xfId="0" applyFont="1" applyFill="1" applyBorder="1" applyAlignment="1">
      <alignment horizontal="center"/>
    </xf>
    <xf numFmtId="3" fontId="20" fillId="43" borderId="45" xfId="0" applyNumberFormat="1" applyFont="1" applyFill="1" applyBorder="1" applyAlignment="1">
      <alignment/>
    </xf>
    <xf numFmtId="0" fontId="11" fillId="43" borderId="46" xfId="0" applyFont="1" applyFill="1" applyBorder="1" applyAlignment="1">
      <alignment horizontal="center"/>
    </xf>
    <xf numFmtId="3" fontId="11" fillId="43" borderId="46" xfId="0" applyNumberFormat="1" applyFont="1" applyFill="1" applyBorder="1" applyAlignment="1">
      <alignment horizontal="center"/>
    </xf>
    <xf numFmtId="3" fontId="1" fillId="43" borderId="46" xfId="0" applyNumberFormat="1" applyFont="1" applyFill="1" applyBorder="1" applyAlignment="1">
      <alignment horizontal="center"/>
    </xf>
    <xf numFmtId="3" fontId="11" fillId="43" borderId="46" xfId="0" applyNumberFormat="1" applyFont="1" applyFill="1" applyBorder="1" applyAlignment="1">
      <alignment horizontal="centerContinuous"/>
    </xf>
    <xf numFmtId="0" fontId="11" fillId="43" borderId="69" xfId="0" applyFont="1" applyFill="1" applyBorder="1" applyAlignment="1">
      <alignment horizontal="center"/>
    </xf>
    <xf numFmtId="3" fontId="11" fillId="43" borderId="69" xfId="0" applyNumberFormat="1" applyFont="1" applyFill="1" applyBorder="1" applyAlignment="1">
      <alignment/>
    </xf>
    <xf numFmtId="3" fontId="36" fillId="43" borderId="45" xfId="0" applyNumberFormat="1" applyFont="1" applyFill="1" applyBorder="1" applyAlignment="1">
      <alignment/>
    </xf>
    <xf numFmtId="3" fontId="11" fillId="43" borderId="45" xfId="0" applyNumberFormat="1" applyFont="1" applyFill="1" applyBorder="1" applyAlignment="1">
      <alignment/>
    </xf>
    <xf numFmtId="175" fontId="2" fillId="38" borderId="70" xfId="0" applyNumberFormat="1" applyFont="1" applyFill="1" applyBorder="1" applyAlignment="1">
      <alignment horizontal="centerContinuous"/>
    </xf>
    <xf numFmtId="176" fontId="2" fillId="38" borderId="14" xfId="0" applyNumberFormat="1" applyFont="1" applyFill="1" applyBorder="1" applyAlignment="1" applyProtection="1">
      <alignment horizontal="right"/>
      <protection locked="0"/>
    </xf>
    <xf numFmtId="176" fontId="2" fillId="38" borderId="16" xfId="0" applyNumberFormat="1" applyFont="1" applyFill="1" applyBorder="1" applyAlignment="1" applyProtection="1">
      <alignment horizontal="right"/>
      <protection locked="0"/>
    </xf>
    <xf numFmtId="175" fontId="14" fillId="38" borderId="37" xfId="0" applyNumberFormat="1" applyFont="1" applyFill="1" applyBorder="1" applyAlignment="1">
      <alignment horizontal="centerContinuous"/>
    </xf>
    <xf numFmtId="175" fontId="2" fillId="38" borderId="38" xfId="0" applyNumberFormat="1" applyFont="1" applyFill="1" applyBorder="1" applyAlignment="1" applyProtection="1">
      <alignment horizontal="right"/>
      <protection locked="0"/>
    </xf>
    <xf numFmtId="175" fontId="2" fillId="38" borderId="39" xfId="0" applyNumberFormat="1" applyFont="1" applyFill="1" applyBorder="1" applyAlignment="1" applyProtection="1">
      <alignment horizontal="right"/>
      <protection locked="0"/>
    </xf>
    <xf numFmtId="0" fontId="30" fillId="41" borderId="0" xfId="0" applyFont="1" applyFill="1" applyBorder="1" applyAlignment="1" applyProtection="1">
      <alignment horizontal="centerContinuous" vertical="center" wrapText="1"/>
      <protection/>
    </xf>
    <xf numFmtId="0" fontId="31" fillId="41" borderId="0" xfId="0" applyFont="1" applyFill="1" applyAlignment="1">
      <alignment horizontal="centerContinuous" vertical="center" wrapText="1"/>
    </xf>
    <xf numFmtId="0" fontId="41" fillId="0" borderId="20" xfId="0" applyFont="1" applyFill="1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47" fillId="0" borderId="58" xfId="50" applyFont="1" applyBorder="1" applyAlignment="1">
      <alignment vertical="center" wrapText="1"/>
      <protection/>
    </xf>
    <xf numFmtId="4" fontId="47" fillId="0" borderId="58" xfId="50" applyNumberFormat="1" applyFont="1" applyBorder="1" applyAlignment="1">
      <alignment vertical="center"/>
      <protection/>
    </xf>
    <xf numFmtId="14" fontId="47" fillId="0" borderId="58" xfId="50" applyNumberFormat="1" applyFont="1" applyBorder="1" applyAlignment="1">
      <alignment vertical="center"/>
      <protection/>
    </xf>
    <xf numFmtId="10" fontId="47" fillId="0" borderId="58" xfId="50" applyNumberFormat="1" applyFont="1" applyBorder="1" applyAlignment="1">
      <alignment vertical="center"/>
      <protection/>
    </xf>
    <xf numFmtId="4" fontId="47" fillId="0" borderId="58" xfId="50" applyNumberFormat="1" applyFont="1" applyBorder="1" applyAlignment="1">
      <alignment vertical="center" wrapText="1"/>
      <protection/>
    </xf>
    <xf numFmtId="0" fontId="33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48" fillId="0" borderId="0" xfId="50" applyNumberFormat="1" applyFont="1" applyBorder="1" applyAlignment="1">
      <alignment vertical="center"/>
      <protection/>
    </xf>
    <xf numFmtId="4" fontId="61" fillId="0" borderId="59" xfId="50" applyNumberFormat="1" applyFont="1" applyBorder="1" applyAlignment="1">
      <alignment vertical="center"/>
      <protection/>
    </xf>
    <xf numFmtId="0" fontId="0" fillId="0" borderId="55" xfId="0" applyBorder="1" applyAlignment="1" applyProtection="1">
      <alignment/>
      <protection locked="0"/>
    </xf>
    <xf numFmtId="3" fontId="62" fillId="38" borderId="11" xfId="0" applyNumberFormat="1" applyFont="1" applyFill="1" applyBorder="1" applyAlignment="1" applyProtection="1">
      <alignment horizontal="right" vertical="center"/>
      <protection/>
    </xf>
    <xf numFmtId="3" fontId="4" fillId="39" borderId="69" xfId="0" applyNumberFormat="1" applyFont="1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7" fontId="4" fillId="39" borderId="55" xfId="0" applyNumberFormat="1" applyFont="1" applyFill="1" applyBorder="1" applyAlignment="1" applyProtection="1">
      <alignment/>
      <protection locked="0"/>
    </xf>
    <xf numFmtId="3" fontId="1" fillId="33" borderId="54" xfId="0" applyNumberFormat="1" applyFont="1" applyFill="1" applyBorder="1" applyAlignment="1">
      <alignment vertical="center"/>
    </xf>
    <xf numFmtId="3" fontId="4" fillId="39" borderId="71" xfId="0" applyNumberFormat="1" applyFont="1" applyFill="1" applyBorder="1" applyAlignment="1">
      <alignment/>
    </xf>
    <xf numFmtId="3" fontId="4" fillId="39" borderId="72" xfId="0" applyNumberFormat="1" applyFont="1" applyFill="1" applyBorder="1" applyAlignment="1">
      <alignment/>
    </xf>
    <xf numFmtId="3" fontId="1" fillId="39" borderId="73" xfId="0" applyNumberFormat="1" applyFont="1" applyFill="1" applyBorder="1" applyAlignment="1">
      <alignment horizontal="centerContinuous"/>
    </xf>
    <xf numFmtId="177" fontId="4" fillId="35" borderId="55" xfId="0" applyNumberFormat="1" applyFont="1" applyFill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center"/>
      <protection locked="0"/>
    </xf>
    <xf numFmtId="177" fontId="20" fillId="0" borderId="55" xfId="0" applyNumberFormat="1" applyFont="1" applyFill="1" applyBorder="1" applyAlignment="1" applyProtection="1">
      <alignment/>
      <protection locked="0"/>
    </xf>
    <xf numFmtId="0" fontId="0" fillId="0" borderId="55" xfId="0" applyBorder="1" applyAlignment="1">
      <alignment/>
    </xf>
    <xf numFmtId="177" fontId="20" fillId="0" borderId="10" xfId="0" applyNumberFormat="1" applyFont="1" applyFill="1" applyBorder="1" applyAlignment="1" applyProtection="1">
      <alignment/>
      <protection locked="0"/>
    </xf>
    <xf numFmtId="0" fontId="47" fillId="0" borderId="74" xfId="50" applyFont="1" applyBorder="1" applyAlignment="1">
      <alignment vertical="center" wrapText="1"/>
      <protection/>
    </xf>
    <xf numFmtId="0" fontId="49" fillId="0" borderId="44" xfId="50" applyFont="1" applyBorder="1" applyAlignment="1">
      <alignment/>
      <protection/>
    </xf>
    <xf numFmtId="0" fontId="48" fillId="0" borderId="75" xfId="50" applyFont="1" applyFill="1" applyBorder="1" applyAlignment="1">
      <alignment vertical="center"/>
      <protection/>
    </xf>
    <xf numFmtId="0" fontId="0" fillId="0" borderId="55" xfId="0" applyFill="1" applyBorder="1" applyAlignment="1">
      <alignment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24" fillId="33" borderId="17" xfId="0" applyFont="1" applyFill="1" applyBorder="1" applyAlignment="1">
      <alignment/>
    </xf>
    <xf numFmtId="177" fontId="4" fillId="39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0" fillId="0" borderId="44" xfId="0" applyFont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8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0" borderId="0" xfId="0" applyAlignment="1">
      <alignment/>
    </xf>
    <xf numFmtId="0" fontId="60" fillId="44" borderId="0" xfId="0" applyFont="1" applyFill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1" fillId="43" borderId="45" xfId="0" applyFont="1" applyFill="1" applyBorder="1" applyAlignment="1">
      <alignment horizontal="center" vertical="center" wrapText="1"/>
    </xf>
    <xf numFmtId="0" fontId="11" fillId="43" borderId="45" xfId="0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left"/>
    </xf>
    <xf numFmtId="0" fontId="0" fillId="4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6" borderId="11" xfId="0" applyFont="1" applyFill="1" applyBorder="1" applyAlignment="1">
      <alignment/>
    </xf>
    <xf numFmtId="3" fontId="0" fillId="47" borderId="11" xfId="0" applyNumberForma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28" fillId="38" borderId="0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 horizontal="centerContinuous" vertical="top"/>
    </xf>
    <xf numFmtId="0" fontId="2" fillId="38" borderId="18" xfId="0" applyFont="1" applyFill="1" applyBorder="1" applyAlignment="1">
      <alignment horizontal="centerContinuous" vertical="center"/>
    </xf>
    <xf numFmtId="0" fontId="24" fillId="0" borderId="11" xfId="0" applyFont="1" applyBorder="1" applyAlignment="1" applyProtection="1">
      <alignment/>
      <protection/>
    </xf>
    <xf numFmtId="0" fontId="28" fillId="38" borderId="40" xfId="0" applyFont="1" applyFill="1" applyBorder="1" applyAlignment="1" applyProtection="1">
      <alignment horizontal="centerContinuous" vertical="center"/>
      <protection locked="0"/>
    </xf>
    <xf numFmtId="0" fontId="1" fillId="33" borderId="76" xfId="0" applyFont="1" applyFill="1" applyBorder="1" applyAlignment="1">
      <alignment horizontal="centerContinuous" vertical="center"/>
    </xf>
    <xf numFmtId="3" fontId="4" fillId="0" borderId="77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37" borderId="2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24" fillId="33" borderId="78" xfId="0" applyFont="1" applyFill="1" applyBorder="1" applyAlignment="1">
      <alignment/>
    </xf>
    <xf numFmtId="3" fontId="4" fillId="33" borderId="15" xfId="0" applyNumberFormat="1" applyFont="1" applyFill="1" applyBorder="1" applyAlignment="1">
      <alignment vertical="center"/>
    </xf>
    <xf numFmtId="3" fontId="4" fillId="37" borderId="77" xfId="0" applyNumberFormat="1" applyFont="1" applyFill="1" applyBorder="1" applyAlignment="1" applyProtection="1">
      <alignment/>
      <protection/>
    </xf>
    <xf numFmtId="0" fontId="2" fillId="38" borderId="79" xfId="0" applyFont="1" applyFill="1" applyBorder="1" applyAlignment="1">
      <alignment horizontal="centerContinuous" vertical="center" wrapText="1"/>
    </xf>
    <xf numFmtId="0" fontId="2" fillId="38" borderId="80" xfId="0" applyFont="1" applyFill="1" applyBorder="1" applyAlignment="1">
      <alignment horizontal="centerContinuous" vertical="center" wrapText="1"/>
    </xf>
    <xf numFmtId="3" fontId="1" fillId="38" borderId="81" xfId="0" applyNumberFormat="1" applyFont="1" applyFill="1" applyBorder="1" applyAlignment="1">
      <alignment vertical="center"/>
    </xf>
    <xf numFmtId="0" fontId="1" fillId="33" borderId="82" xfId="0" applyFont="1" applyFill="1" applyBorder="1" applyAlignment="1">
      <alignment horizontal="centerContinuous" vertical="center"/>
    </xf>
    <xf numFmtId="0" fontId="1" fillId="33" borderId="83" xfId="0" applyFont="1" applyFill="1" applyBorder="1" applyAlignment="1">
      <alignment horizontal="centerContinuous" vertical="center"/>
    </xf>
    <xf numFmtId="3" fontId="4" fillId="0" borderId="81" xfId="0" applyNumberFormat="1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3" fontId="0" fillId="44" borderId="11" xfId="0" applyNumberFormat="1" applyFill="1" applyBorder="1" applyAlignment="1">
      <alignment/>
    </xf>
    <xf numFmtId="3" fontId="4" fillId="37" borderId="12" xfId="0" applyNumberFormat="1" applyFont="1" applyFill="1" applyBorder="1" applyAlignment="1" applyProtection="1">
      <alignment vertical="center"/>
      <protection locked="0"/>
    </xf>
    <xf numFmtId="3" fontId="4" fillId="37" borderId="20" xfId="0" applyNumberFormat="1" applyFont="1" applyFill="1" applyBorder="1" applyAlignment="1" applyProtection="1">
      <alignment vertical="center"/>
      <protection locked="0"/>
    </xf>
    <xf numFmtId="0" fontId="0" fillId="37" borderId="12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50" applyFont="1" applyAlignment="1">
      <alignment horizontal="center"/>
      <protection/>
    </xf>
    <xf numFmtId="0" fontId="26" fillId="0" borderId="0" xfId="0" applyFont="1" applyAlignment="1">
      <alignment horizontal="center" vertical="center"/>
    </xf>
    <xf numFmtId="0" fontId="39" fillId="0" borderId="58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27" fillId="47" borderId="84" xfId="0" applyFont="1" applyFill="1" applyBorder="1" applyAlignment="1">
      <alignment horizontal="center" vertical="center"/>
    </xf>
    <xf numFmtId="0" fontId="4" fillId="44" borderId="85" xfId="0" applyFont="1" applyFill="1" applyBorder="1" applyAlignment="1">
      <alignment/>
    </xf>
    <xf numFmtId="0" fontId="4" fillId="44" borderId="86" xfId="0" applyFont="1" applyFill="1" applyBorder="1" applyAlignment="1">
      <alignment/>
    </xf>
    <xf numFmtId="0" fontId="2" fillId="46" borderId="85" xfId="0" applyFont="1" applyFill="1" applyBorder="1" applyAlignment="1">
      <alignment horizontal="center"/>
    </xf>
    <xf numFmtId="0" fontId="2" fillId="46" borderId="86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2" fillId="0" borderId="40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89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4" fillId="44" borderId="85" xfId="0" applyFont="1" applyFill="1" applyBorder="1" applyAlignment="1">
      <alignment horizontal="left"/>
    </xf>
    <xf numFmtId="0" fontId="4" fillId="44" borderId="86" xfId="0" applyFont="1" applyFill="1" applyBorder="1" applyAlignment="1">
      <alignment horizontal="left"/>
    </xf>
    <xf numFmtId="0" fontId="0" fillId="44" borderId="85" xfId="0" applyFill="1" applyBorder="1" applyAlignment="1">
      <alignment horizontal="left"/>
    </xf>
    <xf numFmtId="0" fontId="0" fillId="44" borderId="86" xfId="0" applyFill="1" applyBorder="1" applyAlignment="1">
      <alignment horizontal="left"/>
    </xf>
    <xf numFmtId="0" fontId="2" fillId="47" borderId="85" xfId="0" applyFont="1" applyFill="1" applyBorder="1" applyAlignment="1">
      <alignment horizontal="center"/>
    </xf>
    <xf numFmtId="0" fontId="2" fillId="47" borderId="86" xfId="0" applyFont="1" applyFill="1" applyBorder="1" applyAlignment="1">
      <alignment horizontal="center"/>
    </xf>
    <xf numFmtId="0" fontId="4" fillId="0" borderId="40" xfId="0" applyFont="1" applyBorder="1" applyAlignment="1" applyProtection="1">
      <alignment horizontal="left"/>
      <protection/>
    </xf>
    <xf numFmtId="0" fontId="4" fillId="0" borderId="55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8" fillId="0" borderId="40" xfId="0" applyFont="1" applyBorder="1" applyAlignment="1">
      <alignment horizontal="left" vertical="top"/>
    </xf>
    <xf numFmtId="0" fontId="18" fillId="0" borderId="55" xfId="0" applyFont="1" applyBorder="1" applyAlignment="1">
      <alignment horizontal="left" vertical="top"/>
    </xf>
    <xf numFmtId="0" fontId="18" fillId="0" borderId="89" xfId="0" applyFont="1" applyBorder="1" applyAlignment="1">
      <alignment horizontal="left" vertical="top"/>
    </xf>
    <xf numFmtId="0" fontId="18" fillId="0" borderId="64" xfId="0" applyFont="1" applyBorder="1" applyAlignment="1">
      <alignment horizontal="left" vertical="top"/>
    </xf>
    <xf numFmtId="2" fontId="19" fillId="41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AGE8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</xdr:col>
      <xdr:colOff>19050</xdr:colOff>
      <xdr:row>4</xdr:row>
      <xdr:rowOff>257175</xdr:rowOff>
    </xdr:to>
    <xdr:sp>
      <xdr:nvSpPr>
        <xdr:cNvPr id="1" name="Texte 23"/>
        <xdr:cNvSpPr>
          <a:spLocks/>
        </xdr:cNvSpPr>
      </xdr:nvSpPr>
      <xdr:spPr>
        <a:xfrm>
          <a:off x="19050" y="314325"/>
          <a:ext cx="1228725" cy="1581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Ordre de priorité
</a:t>
          </a:r>
        </a:p>
      </xdr:txBody>
    </xdr:sp>
    <xdr:clientData/>
  </xdr:twoCellAnchor>
  <xdr:twoCellAnchor>
    <xdr:from>
      <xdr:col>1</xdr:col>
      <xdr:colOff>66675</xdr:colOff>
      <xdr:row>1</xdr:row>
      <xdr:rowOff>28575</xdr:rowOff>
    </xdr:from>
    <xdr:to>
      <xdr:col>2</xdr:col>
      <xdr:colOff>0</xdr:colOff>
      <xdr:row>4</xdr:row>
      <xdr:rowOff>247650</xdr:rowOff>
    </xdr:to>
    <xdr:sp>
      <xdr:nvSpPr>
        <xdr:cNvPr id="2" name="Texte 30"/>
        <xdr:cNvSpPr>
          <a:spLocks/>
        </xdr:cNvSpPr>
      </xdr:nvSpPr>
      <xdr:spPr>
        <a:xfrm>
          <a:off x="1295400" y="314325"/>
          <a:ext cx="1209675" cy="1571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Nature de 
</a:t>
          </a:r>
          <a:r>
            <a:rPr lang="en-US" cap="none" sz="1400" b="0" i="0" u="none" baseline="0">
              <a:solidFill>
                <a:srgbClr val="000000"/>
              </a:solidFill>
            </a:rPr>
            <a:t>l'opération prévue
</a:t>
          </a:r>
        </a:p>
      </xdr:txBody>
    </xdr:sp>
    <xdr:clientData/>
  </xdr:twoCellAnchor>
  <xdr:oneCellAnchor>
    <xdr:from>
      <xdr:col>3</xdr:col>
      <xdr:colOff>885825</xdr:colOff>
      <xdr:row>1</xdr:row>
      <xdr:rowOff>47625</xdr:rowOff>
    </xdr:from>
    <xdr:ext cx="800100" cy="1562100"/>
    <xdr:sp>
      <xdr:nvSpPr>
        <xdr:cNvPr id="3" name="Texte 44"/>
        <xdr:cNvSpPr>
          <a:spLocks/>
        </xdr:cNvSpPr>
      </xdr:nvSpPr>
      <xdr:spPr>
        <a:xfrm>
          <a:off x="4581525" y="333375"/>
          <a:ext cx="800100" cy="1562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Durée et mode d'amortis-sement</a:t>
          </a:r>
        </a:p>
      </xdr:txBody>
    </xdr:sp>
    <xdr:clientData/>
  </xdr:oneCellAnchor>
  <xdr:oneCellAnchor>
    <xdr:from>
      <xdr:col>5</xdr:col>
      <xdr:colOff>0</xdr:colOff>
      <xdr:row>2</xdr:row>
      <xdr:rowOff>180975</xdr:rowOff>
    </xdr:from>
    <xdr:ext cx="819150" cy="1095375"/>
    <xdr:sp>
      <xdr:nvSpPr>
        <xdr:cNvPr id="4" name="Texte 46"/>
        <xdr:cNvSpPr>
          <a:spLocks/>
        </xdr:cNvSpPr>
      </xdr:nvSpPr>
      <xdr:spPr>
        <a:xfrm>
          <a:off x="5410200" y="809625"/>
          <a:ext cx="81915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Autofi-nancement
</a:t>
          </a:r>
          <a:r>
            <a:rPr lang="en-US" cap="none" sz="1000" b="0" i="0" u="none" baseline="0">
              <a:solidFill>
                <a:srgbClr val="000000"/>
              </a:solidFill>
            </a:rPr>
            <a:t>(1)
</a:t>
          </a:r>
        </a:p>
      </xdr:txBody>
    </xdr:sp>
    <xdr:clientData/>
  </xdr:oneCellAnchor>
  <xdr:oneCellAnchor>
    <xdr:from>
      <xdr:col>6</xdr:col>
      <xdr:colOff>0</xdr:colOff>
      <xdr:row>2</xdr:row>
      <xdr:rowOff>161925</xdr:rowOff>
    </xdr:from>
    <xdr:ext cx="866775" cy="1104900"/>
    <xdr:sp>
      <xdr:nvSpPr>
        <xdr:cNvPr id="5" name="Texte 47"/>
        <xdr:cNvSpPr>
          <a:spLocks/>
        </xdr:cNvSpPr>
      </xdr:nvSpPr>
      <xdr:spPr>
        <a:xfrm>
          <a:off x="6286500" y="790575"/>
          <a:ext cx="866775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Subvention 
</a:t>
          </a:r>
          <a:r>
            <a:rPr lang="en-US" cap="none" sz="1000" b="0" i="0" u="none" baseline="0">
              <a:solidFill>
                <a:srgbClr val="000000"/>
              </a:solidFill>
            </a:rPr>
            <a:t>ou apport
</a:t>
          </a:r>
          <a:r>
            <a:rPr lang="en-US" cap="none" sz="1000" b="0" i="0" u="none" baseline="0">
              <a:solidFill>
                <a:srgbClr val="000000"/>
              </a:solidFill>
            </a:rPr>
            <a:t>(2)
</a:t>
          </a:r>
        </a:p>
      </xdr:txBody>
    </xdr:sp>
    <xdr:clientData/>
  </xdr:oneCellAnchor>
  <xdr:oneCellAnchor>
    <xdr:from>
      <xdr:col>2</xdr:col>
      <xdr:colOff>38100</xdr:colOff>
      <xdr:row>1</xdr:row>
      <xdr:rowOff>47625</xdr:rowOff>
    </xdr:from>
    <xdr:ext cx="923925" cy="1552575"/>
    <xdr:sp>
      <xdr:nvSpPr>
        <xdr:cNvPr id="6" name="Texte 52"/>
        <xdr:cNvSpPr>
          <a:spLocks/>
        </xdr:cNvSpPr>
      </xdr:nvSpPr>
      <xdr:spPr>
        <a:xfrm>
          <a:off x="2543175" y="333375"/>
          <a:ext cx="923925" cy="1552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Coût (par tranche si nécessaire)</a:t>
          </a:r>
        </a:p>
      </xdr:txBody>
    </xdr:sp>
    <xdr:clientData/>
  </xdr:oneCellAnchor>
  <xdr:twoCellAnchor>
    <xdr:from>
      <xdr:col>5</xdr:col>
      <xdr:colOff>9525</xdr:colOff>
      <xdr:row>1</xdr:row>
      <xdr:rowOff>76200</xdr:rowOff>
    </xdr:from>
    <xdr:to>
      <xdr:col>10</xdr:col>
      <xdr:colOff>781050</xdr:colOff>
      <xdr:row>2</xdr:row>
      <xdr:rowOff>133350</xdr:rowOff>
    </xdr:to>
    <xdr:sp>
      <xdr:nvSpPr>
        <xdr:cNvPr id="7" name="Texte 56"/>
        <xdr:cNvSpPr>
          <a:spLocks/>
        </xdr:cNvSpPr>
      </xdr:nvSpPr>
      <xdr:spPr>
        <a:xfrm>
          <a:off x="5419725" y="361950"/>
          <a:ext cx="526732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Financement prévu
</a:t>
          </a:r>
        </a:p>
      </xdr:txBody>
    </xdr:sp>
    <xdr:clientData/>
  </xdr:twoCellAnchor>
  <xdr:oneCellAnchor>
    <xdr:from>
      <xdr:col>10</xdr:col>
      <xdr:colOff>47625</xdr:colOff>
      <xdr:row>2</xdr:row>
      <xdr:rowOff>180975</xdr:rowOff>
    </xdr:from>
    <xdr:ext cx="866775" cy="1104900"/>
    <xdr:sp>
      <xdr:nvSpPr>
        <xdr:cNvPr id="8" name="Texte 60"/>
        <xdr:cNvSpPr>
          <a:spLocks/>
        </xdr:cNvSpPr>
      </xdr:nvSpPr>
      <xdr:spPr>
        <a:xfrm>
          <a:off x="9953625" y="809625"/>
          <a:ext cx="866775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</a:rPr>
            <a:t>(de 1 à 3)
</a:t>
          </a:r>
        </a:p>
      </xdr:txBody>
    </xdr:sp>
    <xdr:clientData/>
  </xdr:oneCellAnchor>
  <xdr:oneCellAnchor>
    <xdr:from>
      <xdr:col>7</xdr:col>
      <xdr:colOff>66675</xdr:colOff>
      <xdr:row>2</xdr:row>
      <xdr:rowOff>523875</xdr:rowOff>
    </xdr:from>
    <xdr:ext cx="819150" cy="723900"/>
    <xdr:sp>
      <xdr:nvSpPr>
        <xdr:cNvPr id="9" name="Texte 61"/>
        <xdr:cNvSpPr>
          <a:spLocks/>
        </xdr:cNvSpPr>
      </xdr:nvSpPr>
      <xdr:spPr>
        <a:xfrm>
          <a:off x="7362825" y="1152525"/>
          <a:ext cx="819150" cy="723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Montant</a:t>
          </a:r>
        </a:p>
      </xdr:txBody>
    </xdr:sp>
    <xdr:clientData/>
  </xdr:oneCellAnchor>
  <xdr:oneCellAnchor>
    <xdr:from>
      <xdr:col>7</xdr:col>
      <xdr:colOff>914400</xdr:colOff>
      <xdr:row>2</xdr:row>
      <xdr:rowOff>533400</xdr:rowOff>
    </xdr:from>
    <xdr:ext cx="800100" cy="723900"/>
    <xdr:sp>
      <xdr:nvSpPr>
        <xdr:cNvPr id="10" name="Texte 62"/>
        <xdr:cNvSpPr>
          <a:spLocks/>
        </xdr:cNvSpPr>
      </xdr:nvSpPr>
      <xdr:spPr>
        <a:xfrm>
          <a:off x="8210550" y="1162050"/>
          <a:ext cx="800100" cy="723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Taux</a:t>
          </a:r>
        </a:p>
      </xdr:txBody>
    </xdr:sp>
    <xdr:clientData/>
  </xdr:oneCellAnchor>
  <xdr:oneCellAnchor>
    <xdr:from>
      <xdr:col>9</xdr:col>
      <xdr:colOff>76200</xdr:colOff>
      <xdr:row>2</xdr:row>
      <xdr:rowOff>533400</xdr:rowOff>
    </xdr:from>
    <xdr:ext cx="838200" cy="733425"/>
    <xdr:sp>
      <xdr:nvSpPr>
        <xdr:cNvPr id="11" name="Texte 63"/>
        <xdr:cNvSpPr>
          <a:spLocks/>
        </xdr:cNvSpPr>
      </xdr:nvSpPr>
      <xdr:spPr>
        <a:xfrm>
          <a:off x="9058275" y="1162050"/>
          <a:ext cx="83820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Durée</a:t>
          </a:r>
        </a:p>
      </xdr:txBody>
    </xdr:sp>
    <xdr:clientData/>
  </xdr:oneCellAnchor>
  <xdr:oneCellAnchor>
    <xdr:from>
      <xdr:col>3</xdr:col>
      <xdr:colOff>9525</xdr:colOff>
      <xdr:row>1</xdr:row>
      <xdr:rowOff>19050</xdr:rowOff>
    </xdr:from>
    <xdr:ext cx="857250" cy="1590675"/>
    <xdr:sp>
      <xdr:nvSpPr>
        <xdr:cNvPr id="12" name="Texte 69"/>
        <xdr:cNvSpPr>
          <a:spLocks/>
        </xdr:cNvSpPr>
      </xdr:nvSpPr>
      <xdr:spPr>
        <a:xfrm>
          <a:off x="3705225" y="304800"/>
          <a:ext cx="857250" cy="1590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Date de réalisation probable</a:t>
          </a:r>
        </a:p>
      </xdr:txBody>
    </xdr:sp>
    <xdr:clientData/>
  </xdr:oneCellAnchor>
  <xdr:twoCellAnchor>
    <xdr:from>
      <xdr:col>7</xdr:col>
      <xdr:colOff>57150</xdr:colOff>
      <xdr:row>2</xdr:row>
      <xdr:rowOff>171450</xdr:rowOff>
    </xdr:from>
    <xdr:to>
      <xdr:col>10</xdr:col>
      <xdr:colOff>28575</xdr:colOff>
      <xdr:row>2</xdr:row>
      <xdr:rowOff>514350</xdr:rowOff>
    </xdr:to>
    <xdr:sp>
      <xdr:nvSpPr>
        <xdr:cNvPr id="13" name="AutoShape 13"/>
        <xdr:cNvSpPr>
          <a:spLocks/>
        </xdr:cNvSpPr>
      </xdr:nvSpPr>
      <xdr:spPr>
        <a:xfrm>
          <a:off x="7353300" y="800100"/>
          <a:ext cx="2581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 (3)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4610100</xdr:colOff>
      <xdr:row>5</xdr:row>
      <xdr:rowOff>114300</xdr:rowOff>
    </xdr:from>
    <xdr:to>
      <xdr:col>0</xdr:col>
      <xdr:colOff>4857750</xdr:colOff>
      <xdr:row>7</xdr:row>
      <xdr:rowOff>152400</xdr:rowOff>
    </xdr:to>
    <xdr:sp>
      <xdr:nvSpPr>
        <xdr:cNvPr id="1" name="AutoShape 33"/>
        <xdr:cNvSpPr>
          <a:spLocks/>
        </xdr:cNvSpPr>
      </xdr:nvSpPr>
      <xdr:spPr>
        <a:xfrm>
          <a:off x="4610100" y="1619250"/>
          <a:ext cx="2476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4610100</xdr:colOff>
      <xdr:row>11</xdr:row>
      <xdr:rowOff>28575</xdr:rowOff>
    </xdr:from>
    <xdr:to>
      <xdr:col>0</xdr:col>
      <xdr:colOff>4857750</xdr:colOff>
      <xdr:row>12</xdr:row>
      <xdr:rowOff>161925</xdr:rowOff>
    </xdr:to>
    <xdr:sp>
      <xdr:nvSpPr>
        <xdr:cNvPr id="2" name="AutoShape 34"/>
        <xdr:cNvSpPr>
          <a:spLocks/>
        </xdr:cNvSpPr>
      </xdr:nvSpPr>
      <xdr:spPr>
        <a:xfrm>
          <a:off x="4610100" y="2867025"/>
          <a:ext cx="24765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43</xdr:row>
      <xdr:rowOff>9525</xdr:rowOff>
    </xdr:from>
    <xdr:to>
      <xdr:col>5</xdr:col>
      <xdr:colOff>104775</xdr:colOff>
      <xdr:row>47</xdr:row>
      <xdr:rowOff>66675</xdr:rowOff>
    </xdr:to>
    <xdr:sp>
      <xdr:nvSpPr>
        <xdr:cNvPr id="3" name="Légende encadrée 2 5"/>
        <xdr:cNvSpPr>
          <a:spLocks/>
        </xdr:cNvSpPr>
      </xdr:nvSpPr>
      <xdr:spPr>
        <a:xfrm>
          <a:off x="6343650" y="10506075"/>
          <a:ext cx="1943100" cy="704850"/>
        </a:xfrm>
        <a:prstGeom prst="borderCallout2">
          <a:avLst>
            <a:gd name="adj1" fmla="val -121004"/>
            <a:gd name="adj2" fmla="val -11957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Ajouts de lignes sur ces différentes rubriques pour détail  si besoin</a:t>
          </a:r>
        </a:p>
      </xdr:txBody>
    </xdr:sp>
    <xdr:clientData/>
  </xdr:twoCellAnchor>
  <xdr:twoCellAnchor>
    <xdr:from>
      <xdr:col>8</xdr:col>
      <xdr:colOff>295275</xdr:colOff>
      <xdr:row>3</xdr:row>
      <xdr:rowOff>104775</xdr:rowOff>
    </xdr:from>
    <xdr:to>
      <xdr:col>10</xdr:col>
      <xdr:colOff>704850</xdr:colOff>
      <xdr:row>4</xdr:row>
      <xdr:rowOff>142875</xdr:rowOff>
    </xdr:to>
    <xdr:sp>
      <xdr:nvSpPr>
        <xdr:cNvPr id="4" name="Légende encadrée 2 6"/>
        <xdr:cNvSpPr>
          <a:spLocks/>
        </xdr:cNvSpPr>
      </xdr:nvSpPr>
      <xdr:spPr>
        <a:xfrm>
          <a:off x="10668000" y="1114425"/>
          <a:ext cx="1933575" cy="285750"/>
        </a:xfrm>
        <a:prstGeom prst="borderCallout2">
          <a:avLst>
            <a:gd name="adj1" fmla="val -378476"/>
            <a:gd name="adj2" fmla="val 51791"/>
            <a:gd name="adj3" fmla="val -51106"/>
            <a:gd name="adj4" fmla="val -2947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données issues</a:t>
          </a:r>
          <a:r>
            <a:rPr lang="en-US" cap="none" sz="1100" b="0" i="0" u="none" baseline="0">
              <a:solidFill>
                <a:srgbClr val="000000"/>
              </a:solidFill>
            </a:rPr>
            <a:t> du CA 2020</a:t>
          </a:r>
        </a:p>
      </xdr:txBody>
    </xdr:sp>
    <xdr:clientData/>
  </xdr:twoCellAnchor>
  <xdr:twoCellAnchor>
    <xdr:from>
      <xdr:col>8</xdr:col>
      <xdr:colOff>390525</xdr:colOff>
      <xdr:row>10</xdr:row>
      <xdr:rowOff>66675</xdr:rowOff>
    </xdr:from>
    <xdr:to>
      <xdr:col>11</xdr:col>
      <xdr:colOff>38100</xdr:colOff>
      <xdr:row>11</xdr:row>
      <xdr:rowOff>114300</xdr:rowOff>
    </xdr:to>
    <xdr:sp>
      <xdr:nvSpPr>
        <xdr:cNvPr id="5" name="Légende encadrée 2 8"/>
        <xdr:cNvSpPr>
          <a:spLocks/>
        </xdr:cNvSpPr>
      </xdr:nvSpPr>
      <xdr:spPr>
        <a:xfrm>
          <a:off x="10763250" y="2657475"/>
          <a:ext cx="1933575" cy="295275"/>
        </a:xfrm>
        <a:prstGeom prst="borderCallout2">
          <a:avLst>
            <a:gd name="adj1" fmla="val -377162"/>
            <a:gd name="adj2" fmla="val -19337"/>
            <a:gd name="adj3" fmla="val -51106"/>
            <a:gd name="adj4" fmla="val -2947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données issues</a:t>
          </a:r>
          <a:r>
            <a:rPr lang="en-US" cap="none" sz="1100" b="0" i="0" u="none" baseline="0">
              <a:solidFill>
                <a:srgbClr val="000000"/>
              </a:solidFill>
            </a:rPr>
            <a:t> du CA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%20Roux%202002\Logiciels\Anades\Anades%20(base%20renseign&#2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P"/>
      <sheetName val="MENU"/>
      <sheetName val="MENUED"/>
      <sheetName val="INFOCOMP"/>
      <sheetName val="basedonnées"/>
      <sheetName val="BILAN"/>
      <sheetName val="vuegénérale"/>
      <sheetName val="vuemasses"/>
      <sheetName val="vueratios"/>
      <sheetName val="RATIOS"/>
      <sheetName val="FLUX"/>
      <sheetName val="SIMULPLAN"/>
      <sheetName val="EMPRT"/>
      <sheetName val="PLANFIN"/>
      <sheetName val="SURCOUTS"/>
      <sheetName val="RAPFIN"/>
      <sheetName val="LIBRE"/>
      <sheetName val="FOND"/>
      <sheetName val="REFERENCES"/>
      <sheetName val="BILDEP"/>
      <sheetName val="AFFICH"/>
      <sheetName val="PARAMEDIT"/>
      <sheetName val="ANNEE"/>
      <sheetName val="HORIZ"/>
      <sheetName val="PARAMPLAN"/>
      <sheetName val="EMPRUNT"/>
      <sheetName val="REMBT"/>
      <sheetName val="IMPR"/>
      <sheetName val="SAISIE"/>
      <sheetName val="OUTILS"/>
      <sheetName val="AUTO"/>
      <sheetName val="RETO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E10" sqref="E10"/>
    </sheetView>
  </sheetViews>
  <sheetFormatPr defaultColWidth="11.421875" defaultRowHeight="12.75"/>
  <sheetData>
    <row r="2" spans="1:11" ht="27.75" customHeight="1">
      <c r="A2" s="407" t="s">
        <v>251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70"/>
  <sheetViews>
    <sheetView showZeros="0" zoomScalePageLayoutView="0" workbookViewId="0" topLeftCell="A2">
      <selection activeCell="N33" sqref="N33"/>
    </sheetView>
  </sheetViews>
  <sheetFormatPr defaultColWidth="11.421875" defaultRowHeight="12.75"/>
  <cols>
    <col min="1" max="1" width="42.7109375" style="0" customWidth="1"/>
    <col min="2" max="4" width="10.7109375" style="0" customWidth="1"/>
    <col min="5" max="6" width="9.7109375" style="0" hidden="1" customWidth="1"/>
    <col min="7" max="7" width="1.7109375" style="0" customWidth="1"/>
    <col min="8" max="8" width="42.7109375" style="0" customWidth="1"/>
    <col min="9" max="11" width="10.7109375" style="0" customWidth="1"/>
    <col min="12" max="13" width="9.7109375" style="0" hidden="1" customWidth="1"/>
    <col min="14" max="14" width="50.7109375" style="0" customWidth="1"/>
    <col min="15" max="15" width="45.7109375" style="0" customWidth="1"/>
    <col min="16" max="16" width="8.7109375" style="0" customWidth="1"/>
    <col min="17" max="17" width="12.7109375" style="0" customWidth="1"/>
    <col min="18" max="18" width="8.7109375" style="0" customWidth="1"/>
    <col min="19" max="19" width="14.140625" style="0" customWidth="1"/>
    <col min="20" max="20" width="8.7109375" style="0" customWidth="1"/>
    <col min="21" max="21" width="12.7109375" style="0" customWidth="1"/>
    <col min="22" max="22" width="8.7109375" style="0" customWidth="1"/>
    <col min="23" max="23" width="12.7109375" style="0" customWidth="1"/>
    <col min="24" max="24" width="8.7109375" style="0" customWidth="1"/>
    <col min="25" max="25" width="12.7109375" style="0" customWidth="1"/>
  </cols>
  <sheetData>
    <row r="1" spans="1:28" ht="60.75" customHeight="1" hidden="1">
      <c r="A1" s="111" t="s">
        <v>79</v>
      </c>
      <c r="B1" s="112"/>
      <c r="C1" s="112"/>
      <c r="D1" s="111"/>
      <c r="E1" s="111"/>
      <c r="F1" s="111"/>
      <c r="G1" s="111"/>
      <c r="H1" s="111"/>
      <c r="I1" s="113"/>
      <c r="J1" s="113"/>
      <c r="K1" s="111"/>
      <c r="L1" s="114"/>
      <c r="M1" s="114"/>
      <c r="Z1" s="32"/>
      <c r="AA1" s="32"/>
      <c r="AB1" s="32"/>
    </row>
    <row r="2" spans="1:28" ht="40.5" customHeight="1">
      <c r="A2" s="311" t="s">
        <v>160</v>
      </c>
      <c r="B2" s="312"/>
      <c r="C2" s="312"/>
      <c r="D2" s="312"/>
      <c r="E2" s="312"/>
      <c r="F2" s="312"/>
      <c r="G2" s="312"/>
      <c r="H2" s="312"/>
      <c r="I2" s="312"/>
      <c r="J2" s="312"/>
      <c r="K2" s="273"/>
      <c r="L2" s="115"/>
      <c r="M2" s="115"/>
      <c r="N2" s="32"/>
      <c r="O2" s="32"/>
      <c r="P2" s="32"/>
      <c r="Z2" s="32"/>
      <c r="AA2" s="32" t="s">
        <v>80</v>
      </c>
      <c r="AB2" s="32"/>
    </row>
    <row r="3" spans="1:28" ht="31.5" customHeight="1">
      <c r="A3" s="116" t="s">
        <v>81</v>
      </c>
      <c r="B3" s="117" t="s">
        <v>252</v>
      </c>
      <c r="C3" s="117" t="s">
        <v>165</v>
      </c>
      <c r="D3" s="118" t="s">
        <v>82</v>
      </c>
      <c r="E3" s="118" t="e">
        <f>#REF!+1</f>
        <v>#REF!</v>
      </c>
      <c r="F3" s="118" t="e">
        <f>E3+1</f>
        <v>#REF!</v>
      </c>
      <c r="G3" s="119"/>
      <c r="H3" s="116" t="s">
        <v>83</v>
      </c>
      <c r="I3" s="118" t="str">
        <f>B3</f>
        <v>N-2</v>
      </c>
      <c r="J3" s="118" t="s">
        <v>165</v>
      </c>
      <c r="K3" s="118" t="str">
        <f>D3</f>
        <v>N</v>
      </c>
      <c r="L3" s="120" t="e">
        <f>E3</f>
        <v>#REF!</v>
      </c>
      <c r="M3" s="120" t="e">
        <f>F3</f>
        <v>#REF!</v>
      </c>
      <c r="N3" s="32"/>
      <c r="O3" s="32"/>
      <c r="P3" s="32"/>
      <c r="Z3" s="32"/>
      <c r="AA3" s="32"/>
      <c r="AB3" s="32"/>
    </row>
    <row r="4" spans="1:28" ht="31.5" customHeight="1">
      <c r="A4" s="320"/>
      <c r="B4" s="117">
        <v>2018</v>
      </c>
      <c r="C4" s="117">
        <v>2019</v>
      </c>
      <c r="D4" s="118">
        <v>2020</v>
      </c>
      <c r="E4" s="321"/>
      <c r="F4" s="321"/>
      <c r="G4" s="119"/>
      <c r="H4" s="320"/>
      <c r="I4" s="118">
        <v>2018</v>
      </c>
      <c r="J4" s="118">
        <v>2019</v>
      </c>
      <c r="K4" s="118">
        <v>2020</v>
      </c>
      <c r="L4" s="322"/>
      <c r="M4" s="322"/>
      <c r="N4" s="32"/>
      <c r="O4" s="32"/>
      <c r="P4" s="32"/>
      <c r="Z4" s="32"/>
      <c r="AA4" s="32"/>
      <c r="AB4" s="32"/>
    </row>
    <row r="5" spans="1:28" ht="24.75" customHeight="1">
      <c r="A5" s="121" t="s">
        <v>84</v>
      </c>
      <c r="B5" s="329"/>
      <c r="C5" s="340"/>
      <c r="D5" s="329"/>
      <c r="E5" s="122"/>
      <c r="F5" s="122"/>
      <c r="G5" s="119"/>
      <c r="H5" s="123" t="s">
        <v>85</v>
      </c>
      <c r="I5" s="124"/>
      <c r="J5" s="124"/>
      <c r="K5" s="328"/>
      <c r="L5" s="8"/>
      <c r="M5" s="8"/>
      <c r="N5" s="32"/>
      <c r="O5" s="32"/>
      <c r="P5" s="32"/>
      <c r="Z5" s="32"/>
      <c r="AA5" s="32"/>
      <c r="AB5" s="32"/>
    </row>
    <row r="6" spans="1:39" ht="24.75" customHeight="1">
      <c r="A6" s="125" t="s">
        <v>208</v>
      </c>
      <c r="B6" s="126"/>
      <c r="C6" s="341"/>
      <c r="D6" s="45"/>
      <c r="E6" s="126"/>
      <c r="F6" s="126"/>
      <c r="G6" s="119"/>
      <c r="H6" s="127" t="s">
        <v>86</v>
      </c>
      <c r="I6" s="128"/>
      <c r="J6" s="128"/>
      <c r="K6" s="128"/>
      <c r="L6" s="129"/>
      <c r="M6" s="129"/>
      <c r="N6" s="32"/>
      <c r="O6" s="32"/>
      <c r="P6" s="32"/>
      <c r="Z6" s="32"/>
      <c r="AA6" s="32"/>
      <c r="AB6" s="32"/>
      <c r="AG6" t="s">
        <v>87</v>
      </c>
      <c r="AH6" t="s">
        <v>88</v>
      </c>
      <c r="AI6" t="s">
        <v>89</v>
      </c>
      <c r="AJ6" t="s">
        <v>90</v>
      </c>
      <c r="AK6" t="s">
        <v>91</v>
      </c>
      <c r="AL6" t="s">
        <v>92</v>
      </c>
      <c r="AM6" t="s">
        <v>93</v>
      </c>
    </row>
    <row r="7" spans="2:39" ht="15" customHeight="1">
      <c r="B7" s="45"/>
      <c r="C7" s="342"/>
      <c r="D7" s="45"/>
      <c r="E7" s="126"/>
      <c r="F7" s="126"/>
      <c r="G7" s="119"/>
      <c r="H7" s="130" t="s">
        <v>222</v>
      </c>
      <c r="I7" s="128"/>
      <c r="J7" s="128"/>
      <c r="K7" s="128"/>
      <c r="L7" s="129"/>
      <c r="M7" s="129"/>
      <c r="N7" s="32"/>
      <c r="O7" s="32"/>
      <c r="P7" s="32"/>
      <c r="Z7" s="32"/>
      <c r="AA7" s="32"/>
      <c r="AB7" s="32"/>
      <c r="AF7" t="str">
        <f>B3</f>
        <v>N-2</v>
      </c>
      <c r="AG7" s="131">
        <f>I24-B24</f>
        <v>0</v>
      </c>
      <c r="AH7" s="131">
        <f>I38-B38</f>
        <v>0</v>
      </c>
      <c r="AI7" s="131">
        <f>B55-I55</f>
        <v>0</v>
      </c>
      <c r="AJ7" s="131">
        <f>B65-I65</f>
        <v>0</v>
      </c>
      <c r="AK7" s="131" t="e">
        <f>#REF!+#REF!+#REF!</f>
        <v>#REF!</v>
      </c>
      <c r="AL7" s="132" t="e">
        <f>#REF!-#REF!-B26</f>
        <v>#REF!</v>
      </c>
      <c r="AM7" s="132" t="e">
        <f>#REF!</f>
        <v>#REF!</v>
      </c>
    </row>
    <row r="8" spans="1:39" ht="15" customHeight="1">
      <c r="A8" s="125" t="s">
        <v>209</v>
      </c>
      <c r="B8" s="45"/>
      <c r="C8" s="342"/>
      <c r="D8" s="45"/>
      <c r="E8" s="126"/>
      <c r="F8" s="126"/>
      <c r="G8" s="119"/>
      <c r="H8" s="127" t="s">
        <v>2</v>
      </c>
      <c r="I8" s="128"/>
      <c r="J8" s="128"/>
      <c r="K8" s="128"/>
      <c r="L8" s="129"/>
      <c r="M8" s="129"/>
      <c r="N8" s="32"/>
      <c r="O8" s="32"/>
      <c r="P8" s="32"/>
      <c r="Z8" s="32"/>
      <c r="AA8" s="32"/>
      <c r="AB8" s="32"/>
      <c r="AF8" t="str">
        <f>D3</f>
        <v>N</v>
      </c>
      <c r="AG8" s="131">
        <f>K24-D24</f>
        <v>0</v>
      </c>
      <c r="AH8" s="131">
        <f>K38-D38</f>
        <v>0</v>
      </c>
      <c r="AI8" s="131">
        <f>D55-K55</f>
        <v>0</v>
      </c>
      <c r="AJ8" s="131">
        <f>D65-K65</f>
        <v>0</v>
      </c>
      <c r="AK8" s="131">
        <f>I29+I30+I31</f>
        <v>0</v>
      </c>
      <c r="AL8" s="132" t="e">
        <f>I28-#REF!-D26</f>
        <v>#REF!</v>
      </c>
      <c r="AM8" s="132" t="e">
        <f>#REF!</f>
        <v>#REF!</v>
      </c>
    </row>
    <row r="9" spans="1:39" ht="15" customHeight="1">
      <c r="A9" s="231" t="s">
        <v>177</v>
      </c>
      <c r="B9" s="126"/>
      <c r="C9" s="341"/>
      <c r="D9" s="341"/>
      <c r="E9" s="126"/>
      <c r="F9" s="126"/>
      <c r="G9" s="119"/>
      <c r="H9" s="127" t="s">
        <v>172</v>
      </c>
      <c r="I9" s="128"/>
      <c r="J9" s="128"/>
      <c r="K9" s="128"/>
      <c r="L9" s="129"/>
      <c r="M9" s="129"/>
      <c r="N9" s="32"/>
      <c r="O9" s="32"/>
      <c r="P9" s="32"/>
      <c r="Z9" s="32"/>
      <c r="AA9" s="32"/>
      <c r="AB9" s="32"/>
      <c r="AF9" t="e">
        <f>#REF!</f>
        <v>#REF!</v>
      </c>
      <c r="AG9" s="131" t="e">
        <f>#REF!-#REF!</f>
        <v>#REF!</v>
      </c>
      <c r="AH9" s="131" t="e">
        <f>#REF!-#REF!</f>
        <v>#REF!</v>
      </c>
      <c r="AI9" s="131" t="e">
        <f>#REF!-#REF!</f>
        <v>#REF!</v>
      </c>
      <c r="AJ9" s="131" t="e">
        <f>#REF!-#REF!</f>
        <v>#REF!</v>
      </c>
      <c r="AK9" s="131" t="e">
        <f>#REF!+#REF!+#REF!</f>
        <v>#REF!</v>
      </c>
      <c r="AL9" s="132" t="e">
        <f>#REF!-#REF!-#REF!</f>
        <v>#REF!</v>
      </c>
      <c r="AM9" s="132" t="e">
        <f>#REF!</f>
        <v>#REF!</v>
      </c>
    </row>
    <row r="10" spans="1:39" ht="15" customHeight="1">
      <c r="A10" s="231" t="s">
        <v>176</v>
      </c>
      <c r="B10" s="126"/>
      <c r="C10" s="341"/>
      <c r="D10" s="341"/>
      <c r="E10" s="126"/>
      <c r="F10" s="126"/>
      <c r="G10" s="119"/>
      <c r="H10" s="127" t="s">
        <v>193</v>
      </c>
      <c r="I10" s="128"/>
      <c r="J10" s="128"/>
      <c r="K10" s="128"/>
      <c r="L10" s="129"/>
      <c r="M10" s="129"/>
      <c r="N10" s="32"/>
      <c r="O10" s="32"/>
      <c r="P10" s="32"/>
      <c r="Z10" s="32"/>
      <c r="AA10" s="32"/>
      <c r="AB10" s="32"/>
      <c r="AG10" s="131"/>
      <c r="AH10" s="131"/>
      <c r="AI10" s="131"/>
      <c r="AJ10" s="131"/>
      <c r="AK10" s="131"/>
      <c r="AL10" s="132"/>
      <c r="AM10" s="132"/>
    </row>
    <row r="11" spans="1:39" ht="15" customHeight="1">
      <c r="A11" s="231" t="s">
        <v>210</v>
      </c>
      <c r="B11" s="126"/>
      <c r="C11" s="341"/>
      <c r="D11" s="341"/>
      <c r="E11" s="126"/>
      <c r="F11" s="126"/>
      <c r="G11" s="119"/>
      <c r="H11" s="127" t="s">
        <v>192</v>
      </c>
      <c r="I11" s="128"/>
      <c r="J11" s="128"/>
      <c r="K11" s="128"/>
      <c r="L11" s="129"/>
      <c r="M11" s="129"/>
      <c r="N11" s="32"/>
      <c r="O11" s="32"/>
      <c r="P11" s="32"/>
      <c r="Z11" s="32"/>
      <c r="AA11" s="32"/>
      <c r="AB11" s="32"/>
      <c r="AG11" s="131"/>
      <c r="AH11" s="131"/>
      <c r="AI11" s="131"/>
      <c r="AJ11" s="131"/>
      <c r="AK11" s="131"/>
      <c r="AL11" s="132"/>
      <c r="AM11" s="132"/>
    </row>
    <row r="12" spans="1:39" ht="15" customHeight="1">
      <c r="A12" s="231" t="s">
        <v>196</v>
      </c>
      <c r="B12" s="126"/>
      <c r="C12" s="341"/>
      <c r="D12" s="341"/>
      <c r="E12" s="126"/>
      <c r="F12" s="126"/>
      <c r="G12" s="119"/>
      <c r="H12" s="130" t="s">
        <v>194</v>
      </c>
      <c r="I12" s="128"/>
      <c r="J12" s="128"/>
      <c r="K12" s="128"/>
      <c r="L12" s="129"/>
      <c r="M12" s="129"/>
      <c r="N12" s="32"/>
      <c r="O12" s="32"/>
      <c r="P12" s="32"/>
      <c r="Z12" s="32"/>
      <c r="AA12" s="32"/>
      <c r="AB12" s="32"/>
      <c r="AF12" t="e">
        <f>E3</f>
        <v>#REF!</v>
      </c>
      <c r="AG12" s="131" t="e">
        <f>L20-E24</f>
        <v>#REF!</v>
      </c>
      <c r="AH12" s="131">
        <f>L34-E38</f>
        <v>0</v>
      </c>
      <c r="AI12" s="131" t="e">
        <f>E55-#REF!</f>
        <v>#REF!</v>
      </c>
      <c r="AJ12" s="131">
        <f>E65-L61</f>
        <v>0</v>
      </c>
      <c r="AK12" s="131">
        <f>L25+L26+L27</f>
        <v>0</v>
      </c>
      <c r="AL12" s="132">
        <f>L24-E27-E26</f>
        <v>0</v>
      </c>
      <c r="AM12" s="132">
        <f>L28</f>
        <v>0</v>
      </c>
    </row>
    <row r="13" spans="2:39" ht="15" customHeight="1">
      <c r="B13" s="126"/>
      <c r="C13" s="341"/>
      <c r="D13" s="341"/>
      <c r="E13" s="126"/>
      <c r="F13" s="126"/>
      <c r="G13" s="119"/>
      <c r="H13" s="130" t="s">
        <v>173</v>
      </c>
      <c r="I13" s="45"/>
      <c r="J13" s="45"/>
      <c r="K13" s="128"/>
      <c r="L13" s="129"/>
      <c r="M13" s="129"/>
      <c r="N13" s="32"/>
      <c r="O13" s="32"/>
      <c r="P13" s="32"/>
      <c r="Z13" s="32"/>
      <c r="AA13" s="32"/>
      <c r="AB13" s="32"/>
      <c r="AF13" t="e">
        <f>F3</f>
        <v>#REF!</v>
      </c>
      <c r="AG13" s="131" t="e">
        <f>M20-F24</f>
        <v>#REF!</v>
      </c>
      <c r="AH13" s="131">
        <f>M34-F38</f>
        <v>0</v>
      </c>
      <c r="AI13" s="131" t="e">
        <f>F55-#REF!</f>
        <v>#REF!</v>
      </c>
      <c r="AJ13" s="131">
        <f>F65-M61</f>
        <v>0</v>
      </c>
      <c r="AK13" s="131">
        <f>M25+M26+M27</f>
        <v>0</v>
      </c>
      <c r="AL13" s="132">
        <f>M24-F27-F26</f>
        <v>0</v>
      </c>
      <c r="AM13" s="132">
        <f>M28</f>
        <v>0</v>
      </c>
    </row>
    <row r="14" spans="1:39" ht="15" customHeight="1">
      <c r="A14" s="313" t="s">
        <v>169</v>
      </c>
      <c r="B14" s="126"/>
      <c r="C14" s="341"/>
      <c r="D14" s="341"/>
      <c r="E14" s="126"/>
      <c r="F14" s="126"/>
      <c r="G14" s="119"/>
      <c r="H14" s="130" t="s">
        <v>174</v>
      </c>
      <c r="I14" s="45"/>
      <c r="J14" s="45"/>
      <c r="K14" s="128"/>
      <c r="L14" s="129"/>
      <c r="M14" s="129"/>
      <c r="N14" s="32"/>
      <c r="O14" s="32"/>
      <c r="P14" s="32"/>
      <c r="Z14" s="32"/>
      <c r="AA14" s="32"/>
      <c r="AB14" s="32"/>
      <c r="AG14" s="131"/>
      <c r="AH14" s="131"/>
      <c r="AI14" s="131"/>
      <c r="AJ14" s="131"/>
      <c r="AK14" s="131"/>
      <c r="AL14" s="132"/>
      <c r="AM14" s="132"/>
    </row>
    <row r="15" spans="1:39" ht="15" customHeight="1">
      <c r="A15" s="127" t="s">
        <v>94</v>
      </c>
      <c r="B15" s="126"/>
      <c r="C15" s="341"/>
      <c r="D15" s="341"/>
      <c r="E15" s="126"/>
      <c r="F15" s="126"/>
      <c r="G15" s="119"/>
      <c r="I15" s="45"/>
      <c r="J15" s="45"/>
      <c r="K15" s="45"/>
      <c r="L15" s="129"/>
      <c r="M15" s="129"/>
      <c r="N15" s="32"/>
      <c r="O15" s="32"/>
      <c r="P15" s="32"/>
      <c r="Z15" s="32"/>
      <c r="AA15" s="32"/>
      <c r="AB15" s="32"/>
      <c r="AG15" s="131"/>
      <c r="AH15" s="131"/>
      <c r="AI15" s="131"/>
      <c r="AJ15" s="131"/>
      <c r="AK15" s="131"/>
      <c r="AL15" s="132"/>
      <c r="AM15" s="132"/>
    </row>
    <row r="16" spans="2:28" ht="15" customHeight="1">
      <c r="B16" s="126"/>
      <c r="C16" s="341"/>
      <c r="D16" s="341"/>
      <c r="E16" s="126"/>
      <c r="F16" s="126"/>
      <c r="G16" s="119"/>
      <c r="H16" s="130" t="s">
        <v>175</v>
      </c>
      <c r="I16" s="128"/>
      <c r="J16" s="128"/>
      <c r="K16" s="128"/>
      <c r="L16" s="129"/>
      <c r="M16" s="129"/>
      <c r="N16" s="32"/>
      <c r="O16" s="32"/>
      <c r="P16" s="32"/>
      <c r="Z16" s="32"/>
      <c r="AA16" s="32"/>
      <c r="AB16" s="32"/>
    </row>
    <row r="17" spans="1:28" ht="15" customHeight="1">
      <c r="A17" s="127" t="s">
        <v>211</v>
      </c>
      <c r="B17" s="45"/>
      <c r="D17" s="126"/>
      <c r="E17" s="126"/>
      <c r="F17" s="126"/>
      <c r="G17" s="119"/>
      <c r="H17" s="231" t="s">
        <v>176</v>
      </c>
      <c r="I17" s="128"/>
      <c r="J17" s="128"/>
      <c r="K17" s="128"/>
      <c r="L17" s="129"/>
      <c r="M17" s="129"/>
      <c r="N17" s="32"/>
      <c r="O17" s="32"/>
      <c r="P17" s="32"/>
      <c r="Z17" s="32"/>
      <c r="AA17" s="32"/>
      <c r="AB17" s="32"/>
    </row>
    <row r="18" spans="2:28" ht="15" customHeight="1">
      <c r="B18" s="126"/>
      <c r="C18" s="341"/>
      <c r="D18" s="126"/>
      <c r="E18" s="126"/>
      <c r="F18" s="126"/>
      <c r="G18" s="119"/>
      <c r="H18" s="231" t="s">
        <v>195</v>
      </c>
      <c r="I18" s="128"/>
      <c r="J18" s="128"/>
      <c r="K18" s="128"/>
      <c r="L18" s="136"/>
      <c r="M18" s="136"/>
      <c r="N18" s="32"/>
      <c r="O18" s="32"/>
      <c r="P18" s="32"/>
      <c r="Z18" s="32"/>
      <c r="AA18" s="32"/>
      <c r="AB18" s="32"/>
    </row>
    <row r="19" spans="1:28" ht="15" customHeight="1">
      <c r="A19" s="127" t="s">
        <v>95</v>
      </c>
      <c r="B19" s="126"/>
      <c r="C19" s="341"/>
      <c r="D19" s="126"/>
      <c r="E19" s="126"/>
      <c r="F19" s="126"/>
      <c r="G19" s="119"/>
      <c r="H19" s="231" t="s">
        <v>196</v>
      </c>
      <c r="I19" s="128"/>
      <c r="J19" s="128"/>
      <c r="K19" s="128"/>
      <c r="L19" s="350"/>
      <c r="M19" s="350"/>
      <c r="N19" s="32"/>
      <c r="O19" s="32"/>
      <c r="P19" s="32"/>
      <c r="Z19" s="32"/>
      <c r="AA19" s="32"/>
      <c r="AB19" s="32"/>
    </row>
    <row r="20" spans="1:28" ht="19.5" customHeight="1" thickBot="1">
      <c r="A20" s="127" t="s">
        <v>96</v>
      </c>
      <c r="B20" s="126"/>
      <c r="C20" s="341"/>
      <c r="D20" s="126"/>
      <c r="E20" s="126"/>
      <c r="F20" s="126"/>
      <c r="G20" s="119"/>
      <c r="H20" s="127" t="s">
        <v>199</v>
      </c>
      <c r="I20" s="128"/>
      <c r="J20" s="128"/>
      <c r="K20" s="128"/>
      <c r="L20" s="140" t="e">
        <f>IF((E22&lt;=#REF!),#REF!-E22,)</f>
        <v>#REF!</v>
      </c>
      <c r="M20" s="141" t="e">
        <f>IF((F22&lt;=#REF!),#REF!-F22,)</f>
        <v>#REF!</v>
      </c>
      <c r="N20" s="142"/>
      <c r="O20" s="32"/>
      <c r="P20" s="32"/>
      <c r="Z20" s="32"/>
      <c r="AA20" s="32"/>
      <c r="AB20" s="32"/>
    </row>
    <row r="21" spans="1:28" ht="18.75" customHeight="1">
      <c r="A21" s="133" t="s">
        <v>56</v>
      </c>
      <c r="B21" s="134"/>
      <c r="C21" s="343"/>
      <c r="D21" s="134"/>
      <c r="E21" s="134"/>
      <c r="F21" s="134"/>
      <c r="G21" s="119"/>
      <c r="H21" s="133" t="s">
        <v>56</v>
      </c>
      <c r="I21" s="135"/>
      <c r="J21" s="135"/>
      <c r="K21" s="135"/>
      <c r="L21" s="146"/>
      <c r="M21" s="146"/>
      <c r="N21" s="32"/>
      <c r="O21" s="32"/>
      <c r="P21" s="32"/>
      <c r="Z21" s="32"/>
      <c r="AA21" s="32"/>
      <c r="AB21" s="32"/>
    </row>
    <row r="22" spans="1:28" ht="19.5" customHeight="1" thickBot="1">
      <c r="A22" s="137" t="s">
        <v>97</v>
      </c>
      <c r="B22" s="138">
        <f>SUM(B5:B21)</f>
        <v>0</v>
      </c>
      <c r="C22" s="138">
        <f>SUM(C5:C21)</f>
        <v>0</v>
      </c>
      <c r="D22" s="138">
        <f>SUM(D5:D21)</f>
        <v>0</v>
      </c>
      <c r="E22" s="138">
        <f>SUM(E5:E21)</f>
        <v>0</v>
      </c>
      <c r="F22" s="138">
        <f>SUM(F5:F21)</f>
        <v>0</v>
      </c>
      <c r="G22" s="119"/>
      <c r="H22" s="139" t="s">
        <v>98</v>
      </c>
      <c r="I22" s="138">
        <f>SUM(I5:I21)</f>
        <v>0</v>
      </c>
      <c r="J22" s="138">
        <f>SUM(J5:J21)</f>
        <v>0</v>
      </c>
      <c r="K22" s="138">
        <f>SUM(K5:K21)</f>
        <v>0</v>
      </c>
      <c r="L22" s="129"/>
      <c r="M22" s="129"/>
      <c r="N22" s="32"/>
      <c r="O22" s="32"/>
      <c r="P22" s="32"/>
      <c r="Z22" s="32"/>
      <c r="AA22" s="32"/>
      <c r="AB22" s="32"/>
    </row>
    <row r="23" spans="1:28" ht="15" customHeight="1">
      <c r="A23" s="368" t="s">
        <v>200</v>
      </c>
      <c r="B23" s="288"/>
      <c r="C23" s="288"/>
      <c r="D23" s="288"/>
      <c r="E23" s="288"/>
      <c r="F23" s="288"/>
      <c r="G23" s="289"/>
      <c r="H23" s="367" t="s">
        <v>200</v>
      </c>
      <c r="I23" s="288"/>
      <c r="J23" s="288"/>
      <c r="K23" s="288"/>
      <c r="L23" s="129"/>
      <c r="M23" s="129"/>
      <c r="N23" s="32"/>
      <c r="O23" s="32"/>
      <c r="P23" s="32"/>
      <c r="Z23" s="32"/>
      <c r="AA23" s="32"/>
      <c r="AB23" s="32"/>
    </row>
    <row r="24" spans="1:28" ht="15" customHeight="1" thickBot="1">
      <c r="A24" s="291" t="s">
        <v>202</v>
      </c>
      <c r="B24" s="292">
        <f>IF((B22&gt;=I22),B22-I22,)</f>
        <v>0</v>
      </c>
      <c r="C24" s="292">
        <f>IF((C22&gt;=J22),C22-J22,)</f>
        <v>0</v>
      </c>
      <c r="D24" s="292">
        <f>IF((D22&gt;=K22),D22-K22,)</f>
        <v>0</v>
      </c>
      <c r="E24" s="292" t="e">
        <f>IF((E22&gt;=#REF!),E22-#REF!,)</f>
        <v>#REF!</v>
      </c>
      <c r="F24" s="292" t="e">
        <f>IF((F22&gt;=#REF!),F22-#REF!,)</f>
        <v>#REF!</v>
      </c>
      <c r="G24" s="289"/>
      <c r="H24" s="293" t="s">
        <v>201</v>
      </c>
      <c r="I24" s="294">
        <f>IF((B22&lt;=I22),I22-B22,0)</f>
        <v>0</v>
      </c>
      <c r="J24" s="294">
        <f>IF((C22&lt;=J22),J22-C22,)</f>
        <v>0</v>
      </c>
      <c r="K24" s="294">
        <f>IF((D22&lt;=K22),K22-D22,)</f>
        <v>0</v>
      </c>
      <c r="L24" s="129"/>
      <c r="M24" s="129"/>
      <c r="N24" s="32"/>
      <c r="O24" s="32"/>
      <c r="P24" s="32"/>
      <c r="Z24" s="32"/>
      <c r="AA24" s="32"/>
      <c r="AB24" s="32"/>
    </row>
    <row r="25" spans="1:28" ht="15" customHeight="1">
      <c r="A25" s="143" t="s">
        <v>99</v>
      </c>
      <c r="B25" s="144"/>
      <c r="C25" s="144"/>
      <c r="D25" s="144"/>
      <c r="E25" s="144"/>
      <c r="F25" s="144"/>
      <c r="G25" s="119"/>
      <c r="H25" s="145" t="s">
        <v>100</v>
      </c>
      <c r="I25" s="144"/>
      <c r="J25" s="144"/>
      <c r="K25" s="144"/>
      <c r="L25" s="129"/>
      <c r="M25" s="129"/>
      <c r="N25" s="32"/>
      <c r="O25" s="32"/>
      <c r="P25" s="32"/>
      <c r="Z25" s="32"/>
      <c r="AA25" s="32"/>
      <c r="AB25" s="32"/>
    </row>
    <row r="26" spans="1:28" ht="15" customHeight="1">
      <c r="A26" s="127"/>
      <c r="B26" s="128"/>
      <c r="C26" s="128"/>
      <c r="D26" s="128"/>
      <c r="E26" s="128"/>
      <c r="F26" s="128"/>
      <c r="G26" s="119"/>
      <c r="H26" s="130" t="s">
        <v>203</v>
      </c>
      <c r="I26" s="128"/>
      <c r="J26" s="128"/>
      <c r="K26" s="128"/>
      <c r="L26" s="129"/>
      <c r="M26" s="129"/>
      <c r="N26" s="32"/>
      <c r="O26" s="32"/>
      <c r="P26" s="32"/>
      <c r="Z26" s="32"/>
      <c r="AA26" s="32"/>
      <c r="AB26" s="32"/>
    </row>
    <row r="27" spans="1:28" ht="15" customHeight="1">
      <c r="A27" s="127" t="s">
        <v>213</v>
      </c>
      <c r="B27" s="128"/>
      <c r="C27" s="128"/>
      <c r="D27" s="128"/>
      <c r="E27" s="128"/>
      <c r="F27" s="128"/>
      <c r="G27" s="119"/>
      <c r="H27" s="127" t="s">
        <v>178</v>
      </c>
      <c r="I27" s="128"/>
      <c r="J27" s="128"/>
      <c r="K27" s="128"/>
      <c r="L27" s="330"/>
      <c r="M27" s="129"/>
      <c r="N27" s="32"/>
      <c r="O27" s="32"/>
      <c r="P27" s="32"/>
      <c r="Z27" s="32"/>
      <c r="AA27" s="32"/>
      <c r="AB27" s="32"/>
    </row>
    <row r="28" spans="1:28" ht="15" customHeight="1">
      <c r="A28" s="127"/>
      <c r="B28" s="45"/>
      <c r="C28" s="45"/>
      <c r="D28" s="45"/>
      <c r="E28" s="128"/>
      <c r="F28" s="128"/>
      <c r="G28" s="119"/>
      <c r="H28" s="127" t="s">
        <v>204</v>
      </c>
      <c r="I28" s="128"/>
      <c r="J28" s="128"/>
      <c r="K28" s="128"/>
      <c r="L28" s="330"/>
      <c r="M28" s="129"/>
      <c r="N28" s="32"/>
      <c r="O28" s="32"/>
      <c r="P28" s="32"/>
      <c r="Z28" s="32"/>
      <c r="AA28" s="32"/>
      <c r="AB28" s="32"/>
    </row>
    <row r="29" spans="1:28" ht="15" customHeight="1">
      <c r="A29" s="127" t="s">
        <v>214</v>
      </c>
      <c r="B29" s="128"/>
      <c r="C29" s="45"/>
      <c r="D29" s="45"/>
      <c r="E29" s="128"/>
      <c r="F29" s="128"/>
      <c r="G29" s="119"/>
      <c r="H29" s="127" t="s">
        <v>223</v>
      </c>
      <c r="I29" s="128"/>
      <c r="J29" s="45"/>
      <c r="K29" s="45"/>
      <c r="L29" s="330"/>
      <c r="M29" s="129"/>
      <c r="N29" s="32"/>
      <c r="O29" s="32"/>
      <c r="P29" s="32"/>
      <c r="Z29" s="32"/>
      <c r="AA29" s="32"/>
      <c r="AB29" s="32"/>
    </row>
    <row r="30" spans="1:28" ht="15" customHeight="1">
      <c r="A30" s="127"/>
      <c r="B30" s="128"/>
      <c r="C30" s="128"/>
      <c r="D30" s="128"/>
      <c r="E30" s="128"/>
      <c r="F30" s="128"/>
      <c r="G30" s="119"/>
      <c r="H30" s="127" t="s">
        <v>157</v>
      </c>
      <c r="I30" s="128"/>
      <c r="J30" s="45"/>
      <c r="K30" s="45"/>
      <c r="L30" s="330"/>
      <c r="M30" s="129"/>
      <c r="N30" s="32"/>
      <c r="O30" s="32"/>
      <c r="P30" s="32"/>
      <c r="Z30" s="32"/>
      <c r="AA30" s="32"/>
      <c r="AB30" s="32"/>
    </row>
    <row r="31" spans="1:28" ht="19.5" customHeight="1" thickBot="1">
      <c r="A31" s="127" t="s">
        <v>212</v>
      </c>
      <c r="B31" s="128"/>
      <c r="C31" s="128"/>
      <c r="D31" s="128"/>
      <c r="E31" s="128"/>
      <c r="F31" s="128"/>
      <c r="G31" s="119"/>
      <c r="H31" s="127" t="s">
        <v>158</v>
      </c>
      <c r="I31" s="128"/>
      <c r="J31" s="45"/>
      <c r="K31" s="45"/>
      <c r="L31" s="331">
        <f>SUM(L21:L30)</f>
        <v>0</v>
      </c>
      <c r="M31" s="149">
        <f>SUM(M21:M30)</f>
        <v>0</v>
      </c>
      <c r="N31" s="32"/>
      <c r="O31" s="32"/>
      <c r="P31" s="32"/>
      <c r="Z31" s="32"/>
      <c r="AA31" s="32"/>
      <c r="AB31" s="32"/>
    </row>
    <row r="32" spans="1:28" ht="14.25">
      <c r="A32" s="127"/>
      <c r="B32" s="128"/>
      <c r="C32" s="128"/>
      <c r="D32" s="128"/>
      <c r="E32" s="128"/>
      <c r="F32" s="128"/>
      <c r="G32" s="119"/>
      <c r="H32" s="127" t="s">
        <v>101</v>
      </c>
      <c r="I32" s="128"/>
      <c r="J32" s="128"/>
      <c r="K32" s="128"/>
      <c r="L32" s="332"/>
      <c r="M32" s="150"/>
      <c r="N32" s="32"/>
      <c r="O32" s="32"/>
      <c r="P32" s="32"/>
      <c r="Z32" s="32"/>
      <c r="AA32" s="32"/>
      <c r="AB32" s="32"/>
    </row>
    <row r="33" spans="1:28" ht="14.25">
      <c r="A33" s="127" t="s">
        <v>96</v>
      </c>
      <c r="B33" s="128"/>
      <c r="C33" s="128"/>
      <c r="D33" s="128"/>
      <c r="E33" s="128"/>
      <c r="F33" s="128"/>
      <c r="G33" s="119"/>
      <c r="H33" s="127" t="s">
        <v>170</v>
      </c>
      <c r="I33" s="128"/>
      <c r="J33" s="128"/>
      <c r="K33" s="128"/>
      <c r="L33" s="333"/>
      <c r="M33" s="327"/>
      <c r="N33" s="32"/>
      <c r="O33" s="32"/>
      <c r="P33" s="32"/>
      <c r="Z33" s="32"/>
      <c r="AA33" s="32"/>
      <c r="AB33" s="32"/>
    </row>
    <row r="34" spans="1:28" ht="15.75" thickBot="1">
      <c r="A34" s="127"/>
      <c r="B34" s="128"/>
      <c r="C34" s="128"/>
      <c r="D34" s="128"/>
      <c r="E34" s="128"/>
      <c r="F34" s="128"/>
      <c r="G34" s="119"/>
      <c r="H34" s="127" t="s">
        <v>96</v>
      </c>
      <c r="I34" s="128"/>
      <c r="J34" s="128"/>
      <c r="K34" s="128"/>
      <c r="L34" s="334">
        <f>IF((L31&lt;E36),,L31-E36)</f>
        <v>0</v>
      </c>
      <c r="M34" s="151">
        <f>IF((M31&lt;F36),,M31-F36)</f>
        <v>0</v>
      </c>
      <c r="N34" s="32"/>
      <c r="O34" s="32"/>
      <c r="P34" s="32"/>
      <c r="Z34" s="32"/>
      <c r="AA34" s="32"/>
      <c r="AB34" s="32"/>
    </row>
    <row r="35" spans="1:28" ht="14.25">
      <c r="A35" s="127" t="s">
        <v>205</v>
      </c>
      <c r="B35" s="128"/>
      <c r="C35" s="128"/>
      <c r="D35" s="128"/>
      <c r="E35" s="128"/>
      <c r="F35" s="128"/>
      <c r="G35" s="119"/>
      <c r="H35" s="127" t="s">
        <v>205</v>
      </c>
      <c r="I35" s="128"/>
      <c r="J35" s="128"/>
      <c r="K35" s="128"/>
      <c r="L35" s="152"/>
      <c r="M35" s="152"/>
      <c r="N35" s="32"/>
      <c r="O35" s="32"/>
      <c r="P35" s="32"/>
      <c r="Z35" s="32"/>
      <c r="AA35" s="32"/>
      <c r="AB35" s="32"/>
    </row>
    <row r="36" spans="1:28" ht="15.75" thickBot="1">
      <c r="A36" s="147" t="s">
        <v>102</v>
      </c>
      <c r="B36" s="138">
        <f>SUM(B25:B35)</f>
        <v>0</v>
      </c>
      <c r="C36" s="138">
        <f>SUM(C25:C35)</f>
        <v>0</v>
      </c>
      <c r="D36" s="138">
        <f>SUM(D25:D35)</f>
        <v>0</v>
      </c>
      <c r="E36" s="138">
        <f>SUM(E25:E35)</f>
        <v>0</v>
      </c>
      <c r="F36" s="138">
        <f>SUM(F25:F35)</f>
        <v>0</v>
      </c>
      <c r="G36" s="119"/>
      <c r="H36" s="148" t="s">
        <v>103</v>
      </c>
      <c r="I36" s="138">
        <f>SUM(I25:I35)</f>
        <v>0</v>
      </c>
      <c r="J36" s="138">
        <f>SUM(J25:J35)</f>
        <v>0</v>
      </c>
      <c r="K36" s="138">
        <f>SUM(K25:K35)</f>
        <v>0</v>
      </c>
      <c r="L36" s="153" t="e">
        <f>IF((#REF!+L31)&gt;=(E22+E36),#REF!+L31-E22-E36,)</f>
        <v>#REF!</v>
      </c>
      <c r="M36" s="153" t="e">
        <f>IF((#REF!+M31)&gt;=(F22+F36),#REF!+M31-F22-F36,)</f>
        <v>#REF!</v>
      </c>
      <c r="N36" s="32"/>
      <c r="O36" s="32"/>
      <c r="P36" s="32"/>
      <c r="Z36" s="32"/>
      <c r="AA36" s="32"/>
      <c r="AB36" s="32"/>
    </row>
    <row r="37" spans="1:28" ht="21.75" customHeight="1">
      <c r="A37" s="295" t="s">
        <v>104</v>
      </c>
      <c r="B37" s="296"/>
      <c r="C37" s="296"/>
      <c r="D37" s="296"/>
      <c r="E37" s="288"/>
      <c r="F37" s="288"/>
      <c r="G37" s="289"/>
      <c r="H37" s="290" t="s">
        <v>105</v>
      </c>
      <c r="I37" s="296"/>
      <c r="J37" s="296"/>
      <c r="K37" s="296"/>
      <c r="L37" s="146"/>
      <c r="M37" s="146"/>
      <c r="N37" s="32"/>
      <c r="O37" s="32"/>
      <c r="P37" s="32"/>
      <c r="Z37" s="32"/>
      <c r="AA37" s="32"/>
      <c r="AB37" s="32"/>
    </row>
    <row r="38" spans="1:28" ht="21.75" customHeight="1" thickBot="1">
      <c r="A38" s="297" t="s">
        <v>106</v>
      </c>
      <c r="B38" s="298">
        <f>IF((B36&lt;I36),,B36-I36)</f>
        <v>0</v>
      </c>
      <c r="C38" s="298"/>
      <c r="D38" s="298">
        <f>IF((D36&lt;K36),,D36-K36)</f>
        <v>0</v>
      </c>
      <c r="E38" s="299">
        <f>IF((E36&lt;L31),,E36-L31)</f>
        <v>0</v>
      </c>
      <c r="F38" s="299">
        <f>IF((F36&lt;M31),,F36-M31)</f>
        <v>0</v>
      </c>
      <c r="G38" s="289"/>
      <c r="H38" s="293" t="s">
        <v>107</v>
      </c>
      <c r="I38" s="300">
        <f>IF((I36&lt;B36),,I36-B36)</f>
        <v>0</v>
      </c>
      <c r="J38" s="300">
        <f>IF((J36&lt;C36),,J36-C36)</f>
        <v>0</v>
      </c>
      <c r="K38" s="300">
        <f>IF((K36&lt;D36),,K36-D36)</f>
        <v>0</v>
      </c>
      <c r="L38" s="156"/>
      <c r="M38" s="156"/>
      <c r="N38" s="32"/>
      <c r="O38" s="32"/>
      <c r="P38" s="32"/>
      <c r="Z38" s="32"/>
      <c r="AA38" s="32"/>
      <c r="AB38" s="32"/>
    </row>
    <row r="39" spans="1:28" ht="15" customHeight="1">
      <c r="A39" s="301" t="s">
        <v>108</v>
      </c>
      <c r="B39" s="302"/>
      <c r="C39" s="302"/>
      <c r="D39" s="302"/>
      <c r="E39" s="303"/>
      <c r="F39" s="303"/>
      <c r="G39" s="289"/>
      <c r="H39" s="290" t="str">
        <f>A39</f>
        <v>FONDS DE ROULEMENT NET</v>
      </c>
      <c r="I39" s="304"/>
      <c r="J39" s="304"/>
      <c r="K39" s="304"/>
      <c r="L39" s="156"/>
      <c r="M39" s="156"/>
      <c r="N39" s="32"/>
      <c r="O39" s="32"/>
      <c r="P39" s="32"/>
      <c r="Z39" s="32"/>
      <c r="AA39" s="32"/>
      <c r="AB39" s="32"/>
    </row>
    <row r="40" spans="1:28" ht="15" customHeight="1" thickBot="1">
      <c r="A40" s="297" t="s">
        <v>109</v>
      </c>
      <c r="B40" s="300">
        <f>IF((B22+B36)&gt;=(I22+I36),B22+B36-I22-I36,)</f>
        <v>0</v>
      </c>
      <c r="C40" s="300"/>
      <c r="D40" s="300">
        <f>IF((D22+D36)&gt;=(K22+K36),D22+D36-K22-K36,)</f>
        <v>0</v>
      </c>
      <c r="E40" s="294" t="e">
        <f>IF((E22+E36)&gt;=(#REF!+L31),E22+E36-#REF!-L31,)</f>
        <v>#REF!</v>
      </c>
      <c r="F40" s="294" t="e">
        <f>IF((F22+F36)&gt;=(#REF!+M31),F22+F36-#REF!-M31,)</f>
        <v>#REF!</v>
      </c>
      <c r="G40" s="289"/>
      <c r="H40" s="293" t="s">
        <v>110</v>
      </c>
      <c r="I40" s="300">
        <f>IF((I22+I36)&gt;=(B22+B36),I22+I36-B22-B36,)</f>
        <v>0</v>
      </c>
      <c r="J40" s="300">
        <f>IF((J22+J36)&gt;=(C22+C36),J22+J36-C22-C36,)</f>
        <v>0</v>
      </c>
      <c r="K40" s="300">
        <f>IF((K22+K36)&gt;=(D22+D36),K22+K36-D22-D36,)</f>
        <v>0</v>
      </c>
      <c r="L40" s="156"/>
      <c r="M40" s="156"/>
      <c r="N40" s="32"/>
      <c r="O40" s="32"/>
      <c r="P40" s="32"/>
      <c r="Z40" s="32"/>
      <c r="AA40" s="32"/>
      <c r="AB40" s="32"/>
    </row>
    <row r="41" spans="1:28" ht="15" customHeight="1">
      <c r="A41" s="154" t="s">
        <v>111</v>
      </c>
      <c r="B41" s="144"/>
      <c r="C41" s="144"/>
      <c r="D41" s="144"/>
      <c r="E41" s="144"/>
      <c r="F41" s="144"/>
      <c r="G41" s="119"/>
      <c r="H41" s="155" t="s">
        <v>112</v>
      </c>
      <c r="I41" s="144"/>
      <c r="J41" s="144"/>
      <c r="K41" s="144"/>
      <c r="L41" s="156"/>
      <c r="M41" s="156"/>
      <c r="N41" s="32"/>
      <c r="O41" s="32"/>
      <c r="P41" s="32"/>
      <c r="Z41" s="32"/>
      <c r="AA41" s="32"/>
      <c r="AB41" s="32"/>
    </row>
    <row r="42" spans="1:28" ht="15" customHeight="1">
      <c r="A42" s="130" t="s">
        <v>113</v>
      </c>
      <c r="B42" s="128"/>
      <c r="C42" s="128"/>
      <c r="D42" s="128"/>
      <c r="E42" s="128"/>
      <c r="F42" s="128"/>
      <c r="G42" s="119"/>
      <c r="H42" s="127" t="s">
        <v>114</v>
      </c>
      <c r="I42" s="128"/>
      <c r="J42" s="128"/>
      <c r="K42" s="128"/>
      <c r="L42" s="156"/>
      <c r="M42" s="156"/>
      <c r="N42" s="32"/>
      <c r="O42" s="32"/>
      <c r="P42" s="32"/>
      <c r="Z42" s="32"/>
      <c r="AA42" s="32"/>
      <c r="AB42" s="32"/>
    </row>
    <row r="43" spans="1:28" ht="15" customHeight="1">
      <c r="A43" s="127" t="s">
        <v>115</v>
      </c>
      <c r="B43" s="128"/>
      <c r="C43" s="128"/>
      <c r="D43" s="128"/>
      <c r="E43" s="128"/>
      <c r="F43" s="128"/>
      <c r="G43" s="119"/>
      <c r="H43" s="130" t="s">
        <v>116</v>
      </c>
      <c r="I43" s="128"/>
      <c r="J43" s="128"/>
      <c r="K43" s="128"/>
      <c r="L43" s="335"/>
      <c r="M43" s="156"/>
      <c r="N43" s="32"/>
      <c r="O43" s="32"/>
      <c r="P43" s="32"/>
      <c r="Z43" s="32"/>
      <c r="AA43" s="32"/>
      <c r="AB43" s="32"/>
    </row>
    <row r="44" spans="1:28" ht="15" customHeight="1">
      <c r="A44" s="130" t="s">
        <v>117</v>
      </c>
      <c r="B44" s="128"/>
      <c r="C44" s="128"/>
      <c r="D44" s="128"/>
      <c r="E44" s="128"/>
      <c r="F44" s="128"/>
      <c r="G44" s="119"/>
      <c r="H44" s="130" t="s">
        <v>206</v>
      </c>
      <c r="I44" s="128"/>
      <c r="J44" s="128"/>
      <c r="K44" s="128"/>
      <c r="L44" s="335"/>
      <c r="M44" s="156"/>
      <c r="N44" s="32"/>
      <c r="O44" s="32"/>
      <c r="P44" s="32"/>
      <c r="Z44" s="32"/>
      <c r="AA44" s="32"/>
      <c r="AB44" s="32"/>
    </row>
    <row r="45" spans="1:28" ht="15" customHeight="1">
      <c r="A45" s="127"/>
      <c r="B45" s="128"/>
      <c r="C45" s="128"/>
      <c r="D45" s="128"/>
      <c r="E45" s="128"/>
      <c r="F45" s="128"/>
      <c r="G45" s="119"/>
      <c r="H45" s="130" t="s">
        <v>207</v>
      </c>
      <c r="I45" s="45"/>
      <c r="J45" s="45"/>
      <c r="K45" s="45"/>
      <c r="L45" s="335"/>
      <c r="M45" s="156"/>
      <c r="N45" s="32"/>
      <c r="O45" s="32"/>
      <c r="P45" s="32"/>
      <c r="Z45" s="32"/>
      <c r="AA45" s="32"/>
      <c r="AB45" s="32"/>
    </row>
    <row r="46" spans="1:28" ht="15" customHeight="1">
      <c r="A46" s="130" t="s">
        <v>118</v>
      </c>
      <c r="B46" s="128"/>
      <c r="C46" s="128"/>
      <c r="D46" s="128"/>
      <c r="E46" s="128"/>
      <c r="F46" s="128"/>
      <c r="G46" s="119"/>
      <c r="H46" s="130" t="s">
        <v>119</v>
      </c>
      <c r="I46" s="128"/>
      <c r="J46" s="45"/>
      <c r="K46" s="45"/>
      <c r="L46" s="335"/>
      <c r="M46" s="156"/>
      <c r="N46" s="32"/>
      <c r="O46" s="32"/>
      <c r="P46" s="32"/>
      <c r="Z46" s="32"/>
      <c r="AA46" s="32"/>
      <c r="AB46" s="32"/>
    </row>
    <row r="47" spans="1:28" ht="15" customHeight="1">
      <c r="A47" s="127" t="s">
        <v>215</v>
      </c>
      <c r="B47" s="45"/>
      <c r="C47" s="45"/>
      <c r="D47" s="45"/>
      <c r="E47" s="128"/>
      <c r="F47" s="128"/>
      <c r="G47" s="119"/>
      <c r="H47" s="127" t="s">
        <v>179</v>
      </c>
      <c r="I47" s="128"/>
      <c r="J47" s="45"/>
      <c r="K47" s="45"/>
      <c r="L47" s="335"/>
      <c r="M47" s="156"/>
      <c r="N47" s="32"/>
      <c r="O47" s="32"/>
      <c r="P47" s="32"/>
      <c r="Z47" s="32"/>
      <c r="AA47" s="32"/>
      <c r="AB47" s="32"/>
    </row>
    <row r="48" spans="1:28" ht="15" customHeight="1">
      <c r="A48" s="127" t="s">
        <v>120</v>
      </c>
      <c r="B48" s="128"/>
      <c r="C48" s="128"/>
      <c r="D48" s="128"/>
      <c r="E48" s="128"/>
      <c r="F48" s="128"/>
      <c r="G48" s="119"/>
      <c r="H48" s="127" t="s">
        <v>121</v>
      </c>
      <c r="I48" s="128"/>
      <c r="J48" s="45"/>
      <c r="K48" s="45"/>
      <c r="L48" s="335"/>
      <c r="M48" s="156"/>
      <c r="N48" s="32"/>
      <c r="O48" s="32"/>
      <c r="P48" s="32"/>
      <c r="Z48" s="32"/>
      <c r="AA48" s="32"/>
      <c r="AB48" s="32"/>
    </row>
    <row r="49" spans="1:28" ht="15" customHeight="1">
      <c r="A49" s="127"/>
      <c r="B49" s="128"/>
      <c r="C49" s="45"/>
      <c r="D49" s="45"/>
      <c r="E49" s="128"/>
      <c r="F49" s="128"/>
      <c r="G49" s="119"/>
      <c r="H49" s="127" t="s">
        <v>122</v>
      </c>
      <c r="I49" s="128"/>
      <c r="J49" s="45"/>
      <c r="K49" s="45"/>
      <c r="L49" s="335"/>
      <c r="M49" s="156"/>
      <c r="N49" s="32"/>
      <c r="O49" s="32"/>
      <c r="P49" s="32"/>
      <c r="Z49" s="32"/>
      <c r="AA49" s="32"/>
      <c r="AB49" s="32"/>
    </row>
    <row r="50" spans="1:28" ht="19.5" customHeight="1" thickBot="1">
      <c r="A50" s="127" t="s">
        <v>216</v>
      </c>
      <c r="B50" s="128"/>
      <c r="C50" s="128"/>
      <c r="D50" s="128"/>
      <c r="E50" s="128"/>
      <c r="F50" s="128"/>
      <c r="G50" s="119"/>
      <c r="H50" s="127" t="s">
        <v>123</v>
      </c>
      <c r="I50" s="128"/>
      <c r="J50" s="45"/>
      <c r="K50" s="45"/>
      <c r="L50" s="331">
        <f>SUM(L37:L49)</f>
        <v>0</v>
      </c>
      <c r="M50" s="149">
        <f>SUM(M37:M49)</f>
        <v>0</v>
      </c>
      <c r="N50" s="32"/>
      <c r="O50" s="32"/>
      <c r="P50" s="32"/>
      <c r="Z50" s="32"/>
      <c r="AA50" s="32"/>
      <c r="AB50" s="32"/>
    </row>
    <row r="51" spans="1:28" ht="14.25">
      <c r="A51" s="127" t="s">
        <v>96</v>
      </c>
      <c r="B51" s="128"/>
      <c r="C51" s="128"/>
      <c r="D51" s="128"/>
      <c r="E51" s="128"/>
      <c r="F51" s="128"/>
      <c r="G51" s="119"/>
      <c r="H51" s="127" t="s">
        <v>96</v>
      </c>
      <c r="I51" s="128"/>
      <c r="J51" s="128"/>
      <c r="K51" s="128"/>
      <c r="L51" s="157"/>
      <c r="M51" s="158"/>
      <c r="N51" s="32"/>
      <c r="O51" s="32"/>
      <c r="P51" s="32"/>
      <c r="Z51" s="32"/>
      <c r="AA51" s="32"/>
      <c r="AB51" s="32"/>
    </row>
    <row r="52" spans="1:28" ht="24.75" customHeight="1">
      <c r="A52" s="127" t="s">
        <v>59</v>
      </c>
      <c r="B52" s="128"/>
      <c r="C52" s="128"/>
      <c r="D52" s="128"/>
      <c r="E52" s="128"/>
      <c r="F52" s="128"/>
      <c r="G52" s="119"/>
      <c r="H52" s="127" t="s">
        <v>59</v>
      </c>
      <c r="I52" s="128"/>
      <c r="J52" s="128"/>
      <c r="K52" s="128"/>
      <c r="L52" s="336"/>
      <c r="M52" s="146"/>
      <c r="N52" s="32"/>
      <c r="O52" s="32"/>
      <c r="P52" s="32"/>
      <c r="Z52" s="32"/>
      <c r="AA52" s="32"/>
      <c r="AB52" s="32"/>
    </row>
    <row r="53" spans="1:28" ht="19.5" customHeight="1" thickBot="1">
      <c r="A53" s="147" t="s">
        <v>124</v>
      </c>
      <c r="B53" s="138">
        <f>SUM(B41:B52)</f>
        <v>0</v>
      </c>
      <c r="C53" s="138">
        <f>SUM(C41:C52)</f>
        <v>0</v>
      </c>
      <c r="D53" s="138">
        <f>SUM(D41:D52)</f>
        <v>0</v>
      </c>
      <c r="E53" s="138">
        <f>SUM(E41:E52)</f>
        <v>0</v>
      </c>
      <c r="F53" s="138">
        <f>SUM(F41:F52)</f>
        <v>0</v>
      </c>
      <c r="G53" s="119"/>
      <c r="H53" s="148" t="s">
        <v>125</v>
      </c>
      <c r="I53" s="138">
        <f>SUM(I41:I52)</f>
        <v>0</v>
      </c>
      <c r="J53" s="138">
        <f>SUM(J41:J52)</f>
        <v>0</v>
      </c>
      <c r="K53" s="138">
        <f>SUM(K41:K52)</f>
        <v>0</v>
      </c>
      <c r="L53" s="159"/>
      <c r="M53" s="159"/>
      <c r="N53" s="32"/>
      <c r="O53" s="32"/>
      <c r="P53" s="32"/>
      <c r="Z53" s="32"/>
      <c r="AA53" s="32"/>
      <c r="AB53" s="32"/>
    </row>
    <row r="54" spans="1:28" ht="15">
      <c r="A54" s="262" t="s">
        <v>126</v>
      </c>
      <c r="B54" s="263"/>
      <c r="C54" s="263"/>
      <c r="D54" s="263"/>
      <c r="E54" s="264"/>
      <c r="F54" s="265"/>
      <c r="G54" s="266"/>
      <c r="H54" s="267" t="s">
        <v>127</v>
      </c>
      <c r="I54" s="263"/>
      <c r="J54" s="263"/>
      <c r="K54" s="263"/>
      <c r="L54" s="159"/>
      <c r="M54" s="159"/>
      <c r="N54" s="32"/>
      <c r="O54" s="32"/>
      <c r="P54" s="32"/>
      <c r="Z54" s="32"/>
      <c r="AA54" s="32"/>
      <c r="AB54" s="32"/>
    </row>
    <row r="55" spans="1:28" ht="15.75" thickBot="1">
      <c r="A55" s="268" t="s">
        <v>128</v>
      </c>
      <c r="B55" s="269">
        <f>IF((B53&gt;=I53),B53-I53,)</f>
        <v>0</v>
      </c>
      <c r="C55" s="269">
        <f>IF((C53&gt;=J53),C53-J53,)</f>
        <v>0</v>
      </c>
      <c r="D55" s="269">
        <f>IF((D53&gt;=K53),D53-K53,)</f>
        <v>0</v>
      </c>
      <c r="E55" s="270">
        <f>IF((E53&gt;=L50),E53-L50,)</f>
        <v>0</v>
      </c>
      <c r="F55" s="271">
        <f>IF((F53&gt;=M50),F53-M50,)</f>
        <v>0</v>
      </c>
      <c r="G55" s="266"/>
      <c r="H55" s="272" t="s">
        <v>129</v>
      </c>
      <c r="I55" s="269">
        <f>IF((I53&gt;=B53),I53-B53,)</f>
        <v>0</v>
      </c>
      <c r="J55" s="269">
        <f>IF((J53&gt;=C53),J53-C53,)</f>
        <v>0</v>
      </c>
      <c r="K55" s="269">
        <f>IF((K53&gt;=D53),K53-D53,)</f>
        <v>0</v>
      </c>
      <c r="L55" s="159"/>
      <c r="M55" s="159"/>
      <c r="N55" s="32"/>
      <c r="O55" s="32"/>
      <c r="P55" s="32"/>
      <c r="Z55" s="32"/>
      <c r="AA55" s="32"/>
      <c r="AB55" s="32"/>
    </row>
    <row r="56" spans="1:28" ht="15">
      <c r="A56" s="154" t="s">
        <v>130</v>
      </c>
      <c r="B56" s="144"/>
      <c r="C56" s="144"/>
      <c r="D56" s="144"/>
      <c r="E56" s="144"/>
      <c r="F56" s="144"/>
      <c r="G56" s="119"/>
      <c r="H56" s="155" t="s">
        <v>131</v>
      </c>
      <c r="I56" s="144"/>
      <c r="J56" s="144"/>
      <c r="K56" s="144"/>
      <c r="L56" s="159"/>
      <c r="M56" s="159"/>
      <c r="N56" s="32"/>
      <c r="O56" s="32"/>
      <c r="P56" s="32"/>
      <c r="Z56" s="32"/>
      <c r="AA56" s="32"/>
      <c r="AB56" s="32"/>
    </row>
    <row r="57" spans="1:28" ht="14.25">
      <c r="A57" s="127" t="s">
        <v>132</v>
      </c>
      <c r="B57" s="128"/>
      <c r="C57" s="128"/>
      <c r="D57" s="128"/>
      <c r="E57" s="128"/>
      <c r="F57" s="128"/>
      <c r="G57" s="119"/>
      <c r="H57" s="127" t="s">
        <v>133</v>
      </c>
      <c r="I57" s="128"/>
      <c r="J57" s="128"/>
      <c r="K57" s="128"/>
      <c r="L57" s="159"/>
      <c r="M57" s="159"/>
      <c r="N57" s="32"/>
      <c r="O57" s="32"/>
      <c r="P57" s="32"/>
      <c r="Z57" s="32"/>
      <c r="AA57" s="32"/>
      <c r="AB57" s="32"/>
    </row>
    <row r="58" spans="1:28" ht="14.25">
      <c r="A58" s="127" t="s">
        <v>134</v>
      </c>
      <c r="B58" s="128"/>
      <c r="C58" s="128"/>
      <c r="D58" s="128"/>
      <c r="E58" s="128"/>
      <c r="F58" s="128"/>
      <c r="G58" s="119"/>
      <c r="H58" s="127" t="s">
        <v>135</v>
      </c>
      <c r="I58" s="128"/>
      <c r="J58" s="128"/>
      <c r="K58" s="128"/>
      <c r="L58" s="159"/>
      <c r="M58" s="159"/>
      <c r="N58" s="32"/>
      <c r="O58" s="32"/>
      <c r="P58" s="32"/>
      <c r="Z58" s="32"/>
      <c r="AA58" s="32"/>
      <c r="AB58" s="32"/>
    </row>
    <row r="59" spans="1:28" ht="14.25">
      <c r="A59" s="351" t="s">
        <v>96</v>
      </c>
      <c r="B59" s="128"/>
      <c r="C59" s="128"/>
      <c r="D59" s="128"/>
      <c r="E59" s="128"/>
      <c r="F59" s="128"/>
      <c r="G59" s="119"/>
      <c r="H59" s="127" t="s">
        <v>136</v>
      </c>
      <c r="I59" s="128"/>
      <c r="J59" s="128"/>
      <c r="K59" s="128"/>
      <c r="L59" s="159"/>
      <c r="M59" s="159"/>
      <c r="N59" s="32"/>
      <c r="O59" s="32"/>
      <c r="P59" s="32"/>
      <c r="Z59" s="32"/>
      <c r="AA59" s="32"/>
      <c r="AB59" s="32"/>
    </row>
    <row r="60" spans="1:28" ht="14.25">
      <c r="A60" s="127"/>
      <c r="B60" s="128"/>
      <c r="C60" s="128"/>
      <c r="D60" s="128"/>
      <c r="E60" s="128"/>
      <c r="F60" s="128"/>
      <c r="G60" s="119"/>
      <c r="H60" s="127" t="s">
        <v>137</v>
      </c>
      <c r="I60" s="128"/>
      <c r="J60" s="128"/>
      <c r="K60" s="128"/>
      <c r="L60" s="159">
        <f>SUM(L52:L59)</f>
        <v>0</v>
      </c>
      <c r="M60" s="159">
        <f>SUM(M52:M59)</f>
        <v>0</v>
      </c>
      <c r="N60" s="32"/>
      <c r="O60" s="32"/>
      <c r="P60" s="32"/>
      <c r="Z60" s="32"/>
      <c r="AA60" s="32"/>
      <c r="AB60" s="32"/>
    </row>
    <row r="61" spans="1:28" ht="14.25">
      <c r="A61" s="127"/>
      <c r="B61" s="128"/>
      <c r="C61" s="128"/>
      <c r="D61" s="128"/>
      <c r="E61" s="128"/>
      <c r="F61" s="128"/>
      <c r="G61" s="119"/>
      <c r="H61" s="127" t="s">
        <v>39</v>
      </c>
      <c r="I61" s="128"/>
      <c r="J61" s="128"/>
      <c r="K61" s="128"/>
      <c r="L61" s="159">
        <f>IF((L60&gt;=E64),L60-E64,)</f>
        <v>0</v>
      </c>
      <c r="M61" s="159">
        <f>IF((M60&gt;=F64),M60-F64,)</f>
        <v>0</v>
      </c>
      <c r="N61" s="32"/>
      <c r="O61" s="32"/>
      <c r="P61" s="32"/>
      <c r="Z61" s="32"/>
      <c r="AA61" s="32"/>
      <c r="AB61" s="32"/>
    </row>
    <row r="62" spans="1:28" ht="14.25">
      <c r="A62" s="127"/>
      <c r="B62" s="128"/>
      <c r="C62" s="128"/>
      <c r="D62" s="128"/>
      <c r="E62" s="128"/>
      <c r="F62" s="128"/>
      <c r="G62" s="119"/>
      <c r="H62" s="127" t="s">
        <v>96</v>
      </c>
      <c r="I62" s="128"/>
      <c r="J62" s="128"/>
      <c r="K62" s="128"/>
      <c r="L62" s="159"/>
      <c r="M62" s="159"/>
      <c r="N62" s="32"/>
      <c r="O62" s="32"/>
      <c r="P62" s="32"/>
      <c r="Z62" s="32"/>
      <c r="AA62" s="32"/>
      <c r="AB62" s="32"/>
    </row>
    <row r="63" spans="1:28" ht="23.25" customHeight="1">
      <c r="A63" s="127" t="s">
        <v>58</v>
      </c>
      <c r="B63" s="128"/>
      <c r="C63" s="128"/>
      <c r="D63" s="128"/>
      <c r="E63" s="128"/>
      <c r="F63" s="128"/>
      <c r="G63" s="119"/>
      <c r="H63" s="127" t="s">
        <v>58</v>
      </c>
      <c r="I63" s="128"/>
      <c r="J63" s="128"/>
      <c r="K63" s="128"/>
      <c r="L63" s="174" t="e">
        <f>#REF!+L31+L50+L60</f>
        <v>#REF!</v>
      </c>
      <c r="M63" s="174" t="e">
        <f>#REF!+M31+M50+M60</f>
        <v>#REF!</v>
      </c>
      <c r="N63" s="32"/>
      <c r="O63" s="32"/>
      <c r="P63" s="32"/>
      <c r="Z63" s="32"/>
      <c r="AA63" s="32"/>
      <c r="AB63" s="32"/>
    </row>
    <row r="64" spans="1:28" ht="15.75" thickBot="1">
      <c r="A64" s="147" t="s">
        <v>138</v>
      </c>
      <c r="B64" s="138">
        <f>SUM(B56:B63)</f>
        <v>0</v>
      </c>
      <c r="C64" s="138">
        <f>SUM(C56:C63)</f>
        <v>0</v>
      </c>
      <c r="D64" s="138">
        <f>SUM(D56:D63)</f>
        <v>0</v>
      </c>
      <c r="E64" s="138">
        <f>SUM(E56:E63)</f>
        <v>0</v>
      </c>
      <c r="F64" s="138">
        <f>SUM(F56:F63)</f>
        <v>0</v>
      </c>
      <c r="G64" s="119"/>
      <c r="H64" s="148" t="s">
        <v>139</v>
      </c>
      <c r="I64" s="160">
        <f>SUM(I57:I63)</f>
        <v>0</v>
      </c>
      <c r="J64" s="160">
        <f>SUM(J57:J63)</f>
        <v>0</v>
      </c>
      <c r="K64" s="160">
        <f>SUM(K57:K63)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30" customHeight="1" thickBot="1">
      <c r="A65" s="161" t="s">
        <v>140</v>
      </c>
      <c r="B65" s="162">
        <f>IF((B64&gt;=I64),B64-I64,)</f>
        <v>0</v>
      </c>
      <c r="C65" s="162">
        <f>IF((C64&gt;=J64),C64-J64,)</f>
        <v>0</v>
      </c>
      <c r="D65" s="162">
        <f>IF((D64&gt;=K64),D64-K64,)</f>
        <v>0</v>
      </c>
      <c r="E65" s="163">
        <f>IF((E64&gt;=L60),E64-L60,)</f>
        <v>0</v>
      </c>
      <c r="F65" s="164">
        <f>IF((F64&gt;=M60),F64-M60,)</f>
        <v>0</v>
      </c>
      <c r="G65" s="119"/>
      <c r="H65" s="165" t="s">
        <v>141</v>
      </c>
      <c r="I65" s="166">
        <f>IF((I64&gt;=B64),I64-B64,)</f>
        <v>0</v>
      </c>
      <c r="J65" s="166"/>
      <c r="K65" s="166">
        <f>IF((K64&gt;=D64),K64-D64,)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9" ht="15.75" customHeight="1">
      <c r="A66" s="167" t="s">
        <v>142</v>
      </c>
      <c r="B66" s="168"/>
      <c r="C66" s="168"/>
      <c r="D66" s="168"/>
      <c r="E66" s="169"/>
      <c r="F66" s="169"/>
      <c r="G66" s="119"/>
      <c r="H66" s="170" t="s">
        <v>143</v>
      </c>
      <c r="I66" s="169"/>
      <c r="J66" s="169"/>
      <c r="K66" s="169"/>
      <c r="L66" s="32"/>
      <c r="M66" s="32"/>
      <c r="N66" s="32"/>
      <c r="O66" s="175" t="s">
        <v>146</v>
      </c>
      <c r="P66" s="176"/>
      <c r="Q66" s="177"/>
      <c r="R66" s="178"/>
      <c r="S66" s="177"/>
      <c r="T66" s="177"/>
      <c r="U66" s="179"/>
      <c r="V66" s="177"/>
      <c r="W66" s="177"/>
      <c r="X66" s="177"/>
      <c r="Y66" s="177"/>
      <c r="Z66" s="32"/>
      <c r="AA66" s="32"/>
      <c r="AB66" s="180"/>
      <c r="AC66" s="181"/>
    </row>
    <row r="67" spans="1:29" ht="14.25" customHeight="1">
      <c r="A67" s="171" t="s">
        <v>144</v>
      </c>
      <c r="B67" s="172">
        <f>B22+B36+B53+B64</f>
        <v>0</v>
      </c>
      <c r="C67" s="172">
        <f>C22+C36+C53+C64</f>
        <v>0</v>
      </c>
      <c r="D67" s="172">
        <f>D22+D36+D53+D64</f>
        <v>0</v>
      </c>
      <c r="E67" s="172">
        <f>E22+E36+E53+E64</f>
        <v>0</v>
      </c>
      <c r="F67" s="172">
        <f>F22+F36+F53+F64</f>
        <v>0</v>
      </c>
      <c r="G67" s="119"/>
      <c r="H67" s="173" t="s">
        <v>145</v>
      </c>
      <c r="I67" s="172">
        <f>I22+I36+I53+I64</f>
        <v>0</v>
      </c>
      <c r="J67" s="172">
        <f>J22+J36+J53+J64</f>
        <v>0</v>
      </c>
      <c r="K67" s="172">
        <f>K22+K36+K53+K64</f>
        <v>0</v>
      </c>
      <c r="O67" s="182"/>
      <c r="P67" s="183"/>
      <c r="Q67" s="184" t="str">
        <f>B3</f>
        <v>N-2</v>
      </c>
      <c r="R67" s="185"/>
      <c r="S67" s="339" t="s">
        <v>165</v>
      </c>
      <c r="T67" s="184"/>
      <c r="U67" s="184" t="s">
        <v>82</v>
      </c>
      <c r="V67" s="184"/>
      <c r="W67" s="184" t="e">
        <f>U67+1</f>
        <v>#VALUE!</v>
      </c>
      <c r="X67" s="184"/>
      <c r="Y67" s="184" t="e">
        <f>W67+1</f>
        <v>#VALUE!</v>
      </c>
      <c r="Z67" s="32"/>
      <c r="AA67" s="32"/>
      <c r="AB67" s="180"/>
      <c r="AC67" s="181"/>
    </row>
    <row r="68" spans="1:28" ht="19.5" customHeight="1">
      <c r="A68" s="357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O68" s="186" t="s">
        <v>147</v>
      </c>
      <c r="P68" s="187" t="s">
        <v>87</v>
      </c>
      <c r="Q68" s="188">
        <f>IF(OR(B24=0,B24=""),I24,-B24)</f>
        <v>0</v>
      </c>
      <c r="R68" s="189">
        <f>IF(ISERROR((S68-Q68)/ABS(Q68)),"",(S68-Q68)/ABS(Q68))</f>
      </c>
      <c r="S68" s="188">
        <f>IF(OR(C24=0,C24=""),J24,-C24)</f>
        <v>0</v>
      </c>
      <c r="T68" s="190">
        <f>IF(ISERROR((U68-S68)/ABS(S68)),"",(U68-S68)/ABS(S68))</f>
      </c>
      <c r="U68" s="188" t="e">
        <f>IF(OR(#REF!=0,#REF!=""),#REF!,-#REF!)</f>
        <v>#REF!</v>
      </c>
      <c r="V68" s="190">
        <f>IF(ISERROR((W68-U68)/ABS(U68)),"",(W68-U68)/ABS(U68))</f>
      </c>
      <c r="W68" s="188" t="e">
        <f>IF(OR(E24=0,E24=""),L20,-E24)</f>
        <v>#REF!</v>
      </c>
      <c r="X68" s="190">
        <f>IF(ISERROR((Y68-W68)/ABS(W68)),"",(Y68-W68)/ABS(W68))</f>
      </c>
      <c r="Y68" s="188" t="e">
        <f>IF(OR(F24=0,F24=""),M20,-F24)</f>
        <v>#REF!</v>
      </c>
      <c r="Z68" s="32"/>
      <c r="AA68" s="32"/>
      <c r="AB68" s="32"/>
    </row>
    <row r="69" spans="1:28" ht="15">
      <c r="A69" s="360" t="s">
        <v>197</v>
      </c>
      <c r="B69" s="360"/>
      <c r="C69" s="360"/>
      <c r="D69" s="358"/>
      <c r="E69" s="358"/>
      <c r="F69" s="358"/>
      <c r="G69" s="358"/>
      <c r="H69" s="358"/>
      <c r="I69" s="358"/>
      <c r="J69" s="358"/>
      <c r="K69" s="358"/>
      <c r="O69" s="192" t="s">
        <v>148</v>
      </c>
      <c r="P69" s="193" t="s">
        <v>88</v>
      </c>
      <c r="Q69" s="194">
        <f>IF(OR(B38=0,B38=""),I38,-B38)</f>
        <v>0</v>
      </c>
      <c r="R69" s="195">
        <f>IF(ISERROR((S69-Q69)/ABS(Q69)),"",(S69-Q69)/ABS(Q69))</f>
      </c>
      <c r="S69" s="196">
        <f>IF(OR(D38=0,D38=""),K38,-D38)</f>
        <v>0</v>
      </c>
      <c r="T69" s="197">
        <f>IF(ISERROR((U69-S69)/ABS(S69)),"",(U69-S69)/ABS(S69))</f>
      </c>
      <c r="U69" s="198" t="e">
        <f>IF(OR(#REF!=0,#REF!=""),#REF!,-#REF!)</f>
        <v>#REF!</v>
      </c>
      <c r="V69" s="197">
        <f>IF(ISERROR((W69-U69)/ABS(U69)),"",(W69-U69)/ABS(U69))</f>
      </c>
      <c r="W69" s="198">
        <f>IF(OR(E38=0,E38=""),L34,-E38)</f>
        <v>0</v>
      </c>
      <c r="X69" s="197">
        <f>IF(ISERROR((Y69-W69)/ABS(W69)),"",(Y69-W69)/ABS(W69))</f>
      </c>
      <c r="Y69" s="198">
        <f>IF(OR(F38=0,F38=""),M34,-F38)</f>
        <v>0</v>
      </c>
      <c r="Z69" s="32"/>
      <c r="AA69" s="32"/>
      <c r="AB69" s="32"/>
    </row>
    <row r="70" spans="1:32" ht="15">
      <c r="A70" s="360" t="s">
        <v>221</v>
      </c>
      <c r="B70" s="360"/>
      <c r="C70" s="360"/>
      <c r="D70" s="358"/>
      <c r="E70" s="358"/>
      <c r="F70" s="358"/>
      <c r="G70" s="358"/>
      <c r="H70" s="358"/>
      <c r="I70" s="358"/>
      <c r="J70" s="358"/>
      <c r="K70" s="358"/>
      <c r="O70" s="186"/>
      <c r="P70" s="187"/>
      <c r="Q70" s="199"/>
      <c r="R70" s="200">
        <f>IF(ISERROR(S70/Q70),"",S70/Q70)</f>
      </c>
      <c r="S70" s="199"/>
      <c r="T70" s="201">
        <f>IF(ISERROR(U70/S70),"",U70/S70)</f>
      </c>
      <c r="U70" s="199"/>
      <c r="V70" s="201">
        <f>IF(ISERROR(W70/U70),"",W70/U70)</f>
      </c>
      <c r="W70" s="199"/>
      <c r="X70" s="201">
        <f>IF(ISERROR(Y70/W70),"",Y70/W70)</f>
      </c>
      <c r="Y70" s="199"/>
      <c r="Z70" s="32"/>
      <c r="AA70" s="32"/>
      <c r="AB70" s="202"/>
      <c r="AC70" s="203"/>
      <c r="AD70" s="131"/>
      <c r="AE70" s="204"/>
      <c r="AF70" s="204"/>
    </row>
    <row r="71" spans="1:32" ht="15.75">
      <c r="A71" s="361" t="s">
        <v>198</v>
      </c>
      <c r="B71" s="362"/>
      <c r="C71" s="362"/>
      <c r="D71" s="359"/>
      <c r="E71" s="359"/>
      <c r="F71" s="359"/>
      <c r="G71" s="359"/>
      <c r="H71" s="359"/>
      <c r="I71" s="359"/>
      <c r="J71" s="359"/>
      <c r="K71" s="359"/>
      <c r="O71" s="205" t="s">
        <v>150</v>
      </c>
      <c r="P71" s="206" t="s">
        <v>149</v>
      </c>
      <c r="Q71" s="207">
        <f>Q68+Q69</f>
        <v>0</v>
      </c>
      <c r="R71" s="208">
        <f>IF(ISERROR((S71-Q71)/ABS(Q71)),"",(S71-Q71)/ABS(Q71))</f>
      </c>
      <c r="S71" s="207">
        <f>S68+S69</f>
        <v>0</v>
      </c>
      <c r="T71" s="209">
        <f>IF(ISERROR((U71-S71)/ABS(S71)),"",(U71-S71)/ABS(S71))</f>
      </c>
      <c r="U71" s="207" t="e">
        <f>U68+U69</f>
        <v>#REF!</v>
      </c>
      <c r="V71" s="209">
        <f>IF(ISERROR((W71-U71)/ABS(U71)),"",(W71-U71)/ABS(U71))</f>
      </c>
      <c r="W71" s="207" t="e">
        <f>W68+W69</f>
        <v>#REF!</v>
      </c>
      <c r="X71" s="209">
        <f>IF(ISERROR((Y71-W71)/ABS(W71)),"",(Y71-W71)/ABS(W71))</f>
      </c>
      <c r="Y71" s="207" t="e">
        <f>Y68+Y69</f>
        <v>#REF!</v>
      </c>
      <c r="Z71" s="32"/>
      <c r="AA71" s="32"/>
      <c r="AB71" s="210"/>
      <c r="AC71" s="211"/>
      <c r="AD71" s="211"/>
      <c r="AE71" s="211"/>
      <c r="AF71" s="211"/>
    </row>
    <row r="72" spans="1:32" ht="15">
      <c r="A72" s="362" t="s">
        <v>218</v>
      </c>
      <c r="B72" s="362"/>
      <c r="C72" s="362"/>
      <c r="D72" s="359"/>
      <c r="E72" s="359"/>
      <c r="F72" s="359"/>
      <c r="G72" s="359"/>
      <c r="H72" s="359"/>
      <c r="I72" s="359"/>
      <c r="J72" s="359"/>
      <c r="K72" s="359"/>
      <c r="O72" s="186"/>
      <c r="P72" s="187"/>
      <c r="Q72" s="199"/>
      <c r="R72" s="200">
        <f>IF(ISERROR(S72/Q72),"",S72/Q72)</f>
      </c>
      <c r="S72" s="199"/>
      <c r="T72" s="201">
        <f>IF(ISERROR(U72/S72),"",U72/S72)</f>
      </c>
      <c r="U72" s="199"/>
      <c r="V72" s="201">
        <f>IF(ISERROR(W72/U72),"",W72/U72)</f>
      </c>
      <c r="W72" s="199"/>
      <c r="X72" s="201">
        <f>IF(ISERROR(Y72/W72),"",Y72/W72)</f>
      </c>
      <c r="Y72" s="199"/>
      <c r="Z72" s="32"/>
      <c r="AA72" s="32" t="s">
        <v>151</v>
      </c>
      <c r="AB72" s="142" t="e">
        <f>Q75</f>
        <v>#REF!</v>
      </c>
      <c r="AC72" s="131" t="e">
        <f>S75</f>
        <v>#REF!</v>
      </c>
      <c r="AD72" s="131" t="e">
        <f>U75</f>
        <v>#REF!</v>
      </c>
      <c r="AE72" s="131" t="e">
        <f>W75</f>
        <v>#REF!</v>
      </c>
      <c r="AF72" s="131" t="e">
        <f>Y75</f>
        <v>#REF!</v>
      </c>
    </row>
    <row r="73" spans="1:32" ht="15.75">
      <c r="A73" s="362" t="s">
        <v>217</v>
      </c>
      <c r="B73" s="364"/>
      <c r="C73" s="364"/>
      <c r="O73" s="213" t="s">
        <v>152</v>
      </c>
      <c r="P73" s="214" t="s">
        <v>153</v>
      </c>
      <c r="Q73" s="215">
        <f>IF(OR(B55=0,B55=""),-I55,)</f>
        <v>0</v>
      </c>
      <c r="R73" s="216">
        <f>IF(ISERROR((S73-Q73)/ABS(Q73)),"",(S73-Q73)/ABS(Q73))</f>
      </c>
      <c r="S73" s="215">
        <f>IF(OR(D55=0,D55=""),-K55,)</f>
        <v>0</v>
      </c>
      <c r="T73" s="217">
        <f>IF(ISERROR((U73-S73)/ABS(S73)),"",(U73-S73)/ABS(S73))</f>
      </c>
      <c r="U73" s="215" t="e">
        <f>IF(OR(#REF!=0,#REF!=""),-#REF!,)</f>
        <v>#REF!</v>
      </c>
      <c r="V73" s="217">
        <f>IF(ISERROR((W73-U73)/ABS(U73)),"",(W73-U73)/ABS(U73))</f>
      </c>
      <c r="W73" s="215" t="e">
        <f>IF(OR(E55=0,E55=""),-#REF!,)</f>
        <v>#REF!</v>
      </c>
      <c r="X73" s="217">
        <f>IF(ISERROR((Y73-W73)/ABS(W73)),"",(Y73-W73)/ABS(W73))</f>
      </c>
      <c r="Y73" s="215" t="e">
        <f>IF(OR(F55=0,F55=""),-#REF!,)</f>
        <v>#REF!</v>
      </c>
      <c r="Z73" s="32"/>
      <c r="AA73" s="32"/>
      <c r="AB73" s="32">
        <f>Q72</f>
        <v>0</v>
      </c>
      <c r="AC73">
        <f>S72</f>
        <v>0</v>
      </c>
      <c r="AD73">
        <f>U72</f>
        <v>0</v>
      </c>
      <c r="AE73">
        <f>W72</f>
        <v>0</v>
      </c>
      <c r="AF73">
        <f>Y72</f>
        <v>0</v>
      </c>
    </row>
    <row r="74" spans="1:28" ht="15">
      <c r="A74" s="369" t="s">
        <v>219</v>
      </c>
      <c r="B74" s="364"/>
      <c r="C74" s="364"/>
      <c r="O74" s="186"/>
      <c r="P74" s="187"/>
      <c r="Q74" s="199"/>
      <c r="R74" s="200">
        <f>IF(ISERROR(S74/Q74),"",S74/Q74)</f>
      </c>
      <c r="S74" s="199"/>
      <c r="T74" s="201">
        <f>IF(ISERROR(U74/S74),"",U74/S74)</f>
      </c>
      <c r="U74" s="199"/>
      <c r="V74" s="201">
        <f>IF(ISERROR(W74/U74),"",W74/U74)</f>
      </c>
      <c r="W74" s="199"/>
      <c r="X74" s="201">
        <f>IF(ISERROR(Y74/W74),"",Y74/W74)</f>
      </c>
      <c r="Y74" s="199"/>
      <c r="Z74" s="32"/>
      <c r="AA74" s="32"/>
      <c r="AB74" s="32"/>
    </row>
    <row r="75" spans="1:32" ht="15.75">
      <c r="A75" s="369" t="s">
        <v>220</v>
      </c>
      <c r="B75" s="364"/>
      <c r="C75" s="364"/>
      <c r="O75" s="218" t="s">
        <v>151</v>
      </c>
      <c r="P75" s="219"/>
      <c r="Q75" s="220" t="e">
        <f>Q71-#REF!-Q73</f>
        <v>#REF!</v>
      </c>
      <c r="R75" s="221">
        <f>IF(ISERROR((S75-Q75)/ABS(Q75)),"",(S75-Q75)/ABS(Q75))</f>
      </c>
      <c r="S75" s="220" t="e">
        <f>S71-#REF!-S73</f>
        <v>#REF!</v>
      </c>
      <c r="T75" s="221">
        <f>IF(ISERROR((U75-S75)/ABS(S75)),"",(U75-S75)/ABS(S75))</f>
      </c>
      <c r="U75" s="220" t="e">
        <f>U71-#REF!-U73</f>
        <v>#REF!</v>
      </c>
      <c r="V75" s="221">
        <f>IF(ISERROR((W75-U75)/ABS(U75)),"",(W75-U75)/ABS(U75))</f>
      </c>
      <c r="W75" s="220" t="e">
        <f>W71-#REF!-W73</f>
        <v>#REF!</v>
      </c>
      <c r="X75" s="221">
        <f>IF(ISERROR((Y75-W75)/ABS(W75)),"",(Y75-W75)/ABS(W75))</f>
      </c>
      <c r="Y75" s="220" t="e">
        <f>Y71-#REF!-Y73</f>
        <v>#REF!</v>
      </c>
      <c r="Z75" s="32"/>
      <c r="AA75" s="32"/>
      <c r="AB75" s="202"/>
      <c r="AC75" s="203"/>
      <c r="AD75" s="131"/>
      <c r="AE75" s="204"/>
      <c r="AF75" s="204"/>
    </row>
    <row r="76" spans="1:32" ht="15">
      <c r="A76" s="363"/>
      <c r="B76" s="364"/>
      <c r="C76" s="364"/>
      <c r="O76" s="192"/>
      <c r="P76" s="193"/>
      <c r="Q76" s="222"/>
      <c r="R76" s="223"/>
      <c r="S76" s="198"/>
      <c r="T76" s="224"/>
      <c r="U76" s="222"/>
      <c r="V76" s="224"/>
      <c r="W76" s="222"/>
      <c r="X76" s="224"/>
      <c r="Y76" s="222"/>
      <c r="Z76" s="32"/>
      <c r="AA76" s="32"/>
      <c r="AB76" s="210"/>
      <c r="AC76" s="211"/>
      <c r="AD76" s="211"/>
      <c r="AE76" s="204"/>
      <c r="AF76" s="204"/>
    </row>
    <row r="77" spans="1:32" ht="12.75">
      <c r="A77" s="365"/>
      <c r="B77" s="366"/>
      <c r="C77" s="366"/>
      <c r="Z77" s="32"/>
      <c r="AA77" s="32"/>
      <c r="AB77" s="142"/>
      <c r="AC77" s="131"/>
      <c r="AD77" s="131"/>
      <c r="AE77" s="131"/>
      <c r="AF77" s="131"/>
    </row>
    <row r="78" spans="1:28" ht="12.75">
      <c r="A78" s="365"/>
      <c r="B78" s="366"/>
      <c r="C78" s="366"/>
      <c r="Z78" s="32"/>
      <c r="AA78" s="32"/>
      <c r="AB78" s="32"/>
    </row>
    <row r="79" spans="1:28" ht="12.75">
      <c r="A79" s="212"/>
      <c r="B79" s="212"/>
      <c r="C79" s="212"/>
      <c r="Z79" s="32"/>
      <c r="AA79" s="32"/>
      <c r="AB79" s="32"/>
    </row>
    <row r="80" spans="1:28" ht="12.75">
      <c r="A80" s="212"/>
      <c r="B80" s="212"/>
      <c r="C80" s="212"/>
      <c r="Z80" s="32"/>
      <c r="AA80" s="32"/>
      <c r="AB80" s="32"/>
    </row>
    <row r="81" spans="1:28" ht="12.75">
      <c r="A81" s="212"/>
      <c r="B81" s="212"/>
      <c r="C81" s="212"/>
      <c r="Z81" s="32"/>
      <c r="AA81" s="32"/>
      <c r="AB81" s="32"/>
    </row>
    <row r="82" spans="1:28" ht="12.75">
      <c r="A82" s="212"/>
      <c r="B82" s="212"/>
      <c r="C82" s="212"/>
      <c r="Z82" s="32"/>
      <c r="AA82" s="32"/>
      <c r="AB82" s="32"/>
    </row>
    <row r="83" spans="1:28" ht="12.75">
      <c r="A83" s="39"/>
      <c r="B83" s="212"/>
      <c r="C83" s="212"/>
      <c r="Z83" s="32"/>
      <c r="AA83" s="32"/>
      <c r="AB83" s="32"/>
    </row>
    <row r="84" spans="1:28" ht="12.75">
      <c r="A84" s="212"/>
      <c r="B84" s="212"/>
      <c r="C84" s="212"/>
      <c r="Z84" s="32"/>
      <c r="AA84" s="32"/>
      <c r="AB84" s="32"/>
    </row>
    <row r="85" spans="1:28" ht="12.75">
      <c r="A85" s="212"/>
      <c r="B85" s="212"/>
      <c r="C85" s="212"/>
      <c r="Z85" s="32"/>
      <c r="AA85" s="32"/>
      <c r="AB85" s="32"/>
    </row>
    <row r="86" spans="1:28" ht="12.75">
      <c r="A86" s="212"/>
      <c r="B86" s="212"/>
      <c r="C86" s="212"/>
      <c r="Z86" s="32"/>
      <c r="AA86" s="32"/>
      <c r="AB86" s="32"/>
    </row>
    <row r="87" spans="1:28" ht="15">
      <c r="A87" s="225"/>
      <c r="B87" s="212"/>
      <c r="C87" s="212"/>
      <c r="Z87" s="32"/>
      <c r="AA87" s="32"/>
      <c r="AB87" s="32"/>
    </row>
    <row r="88" spans="1:28" ht="15">
      <c r="A88" s="225"/>
      <c r="B88" s="212"/>
      <c r="C88" s="212"/>
      <c r="Z88" s="32"/>
      <c r="AA88" s="32"/>
      <c r="AB88" s="32"/>
    </row>
    <row r="89" spans="1:28" ht="15">
      <c r="A89" s="225"/>
      <c r="B89" s="212"/>
      <c r="C89" s="212"/>
      <c r="Z89" s="32"/>
      <c r="AA89" s="32"/>
      <c r="AB89" s="32"/>
    </row>
    <row r="90" spans="1:28" ht="15">
      <c r="A90" s="225"/>
      <c r="Z90" s="32"/>
      <c r="AA90" s="32"/>
      <c r="AB90" s="32"/>
    </row>
    <row r="91" spans="1:28" ht="15">
      <c r="A91" s="225"/>
      <c r="Z91" s="32"/>
      <c r="AA91" s="32"/>
      <c r="AB91" s="32"/>
    </row>
    <row r="92" spans="26:28" ht="12.75">
      <c r="Z92" s="32"/>
      <c r="AA92" s="32"/>
      <c r="AB92" s="32"/>
    </row>
    <row r="93" spans="1:28" ht="12.75">
      <c r="A93" s="39"/>
      <c r="Z93" s="32"/>
      <c r="AA93" s="32"/>
      <c r="AB93" s="32"/>
    </row>
    <row r="94" spans="1:28" ht="12.75">
      <c r="A94" s="39"/>
      <c r="Z94" s="32"/>
      <c r="AA94" s="32"/>
      <c r="AB94" s="32"/>
    </row>
    <row r="95" spans="1:28" ht="12.75">
      <c r="A95" s="212"/>
      <c r="Z95" s="32"/>
      <c r="AA95" s="32"/>
      <c r="AB95" s="32"/>
    </row>
    <row r="96" spans="1:28" ht="12.75">
      <c r="A96" s="212"/>
      <c r="Z96" s="32"/>
      <c r="AA96" s="32"/>
      <c r="AB96" s="32"/>
    </row>
    <row r="97" spans="1:28" ht="12.75">
      <c r="A97" s="212"/>
      <c r="Z97" s="32"/>
      <c r="AA97" s="32"/>
      <c r="AB97" s="32"/>
    </row>
    <row r="98" spans="1:28" ht="12.75">
      <c r="A98" s="212"/>
      <c r="Z98" s="32"/>
      <c r="AA98" s="32"/>
      <c r="AB98" s="32"/>
    </row>
    <row r="99" spans="1:28" ht="12.75">
      <c r="A99" s="212"/>
      <c r="Z99" s="32"/>
      <c r="AA99" s="32"/>
      <c r="AB99" s="32"/>
    </row>
    <row r="100" spans="1:28" ht="12.75">
      <c r="A100" s="212"/>
      <c r="Z100" s="32"/>
      <c r="AA100" s="32"/>
      <c r="AB100" s="32"/>
    </row>
    <row r="101" spans="1:28" ht="12.75">
      <c r="A101" s="212"/>
      <c r="Z101" s="32"/>
      <c r="AA101" s="32"/>
      <c r="AB101" s="32"/>
    </row>
    <row r="102" spans="1:28" ht="12.75">
      <c r="A102" s="191"/>
      <c r="Z102" s="32"/>
      <c r="AA102" s="32"/>
      <c r="AB102" s="32"/>
    </row>
    <row r="103" spans="26:28" ht="12.75">
      <c r="Z103" s="32"/>
      <c r="AA103" s="32"/>
      <c r="AB103" s="32"/>
    </row>
    <row r="104" spans="15:28" ht="18">
      <c r="O104" s="226" t="s">
        <v>154</v>
      </c>
      <c r="Z104" s="32"/>
      <c r="AA104" s="32"/>
      <c r="AB104" s="32"/>
    </row>
    <row r="105" spans="26:28" ht="12.75">
      <c r="Z105" s="32"/>
      <c r="AA105" s="32"/>
      <c r="AB105" s="32"/>
    </row>
    <row r="106" spans="1:28" ht="12.75">
      <c r="A106" s="40"/>
      <c r="H106" s="7"/>
      <c r="Z106" s="32"/>
      <c r="AA106" s="32"/>
      <c r="AB106" s="32"/>
    </row>
    <row r="107" spans="1:28" ht="12.75">
      <c r="A107" s="40"/>
      <c r="H107" s="7"/>
      <c r="Z107" s="32"/>
      <c r="AA107" s="32"/>
      <c r="AB107" s="32"/>
    </row>
    <row r="108" spans="1:28" ht="18">
      <c r="A108" s="40"/>
      <c r="H108" s="7"/>
      <c r="P108" s="226"/>
      <c r="Z108" s="32"/>
      <c r="AA108" s="32"/>
      <c r="AB108" s="32"/>
    </row>
    <row r="109" spans="1:28" ht="12.75">
      <c r="A109" s="40"/>
      <c r="Z109" s="32"/>
      <c r="AA109" s="32"/>
      <c r="AB109" s="32"/>
    </row>
    <row r="110" spans="1:28" ht="12.75">
      <c r="A110" s="40"/>
      <c r="H110" s="227"/>
      <c r="Z110" s="32"/>
      <c r="AA110" s="32"/>
      <c r="AB110" s="32"/>
    </row>
    <row r="111" spans="1:28" ht="12.75">
      <c r="A111" s="7"/>
      <c r="Z111" s="32"/>
      <c r="AA111" s="32"/>
      <c r="AB111" s="32"/>
    </row>
    <row r="112" spans="1:28" ht="12.75">
      <c r="A112" s="7"/>
      <c r="Z112" s="32"/>
      <c r="AA112" s="32"/>
      <c r="AB112" s="32"/>
    </row>
    <row r="113" spans="1:28" ht="12.75">
      <c r="A113" s="7"/>
      <c r="H113" s="7"/>
      <c r="Z113" s="32"/>
      <c r="AA113" s="32"/>
      <c r="AB113" s="32"/>
    </row>
    <row r="114" spans="1:28" ht="12.75">
      <c r="A114" s="228"/>
      <c r="H114" s="228"/>
      <c r="Z114" s="32"/>
      <c r="AA114" s="32"/>
      <c r="AB114" s="32"/>
    </row>
    <row r="115" spans="26:28" ht="12.75">
      <c r="Z115" s="32"/>
      <c r="AA115" s="32"/>
      <c r="AB115" s="32"/>
    </row>
    <row r="116" spans="26:28" ht="12.75">
      <c r="Z116" s="32"/>
      <c r="AA116" s="32"/>
      <c r="AB116" s="32"/>
    </row>
    <row r="117" spans="26:28" ht="12.75">
      <c r="Z117" s="32"/>
      <c r="AA117" s="32"/>
      <c r="AB117" s="32"/>
    </row>
    <row r="118" spans="26:28" ht="12.75">
      <c r="Z118" s="32"/>
      <c r="AA118" s="32"/>
      <c r="AB118" s="32"/>
    </row>
    <row r="119" spans="1:28" ht="12.75">
      <c r="A119" s="7"/>
      <c r="H119" s="227"/>
      <c r="Z119" s="32"/>
      <c r="AA119" s="32"/>
      <c r="AB119" s="32"/>
    </row>
    <row r="120" spans="1:28" ht="12.75">
      <c r="A120" s="7"/>
      <c r="H120" s="7"/>
      <c r="Z120" s="32"/>
      <c r="AA120" s="32"/>
      <c r="AB120" s="32"/>
    </row>
    <row r="121" spans="1:28" ht="12.75">
      <c r="A121" s="7"/>
      <c r="H121" s="7"/>
      <c r="Z121" s="32"/>
      <c r="AA121" s="32"/>
      <c r="AB121" s="32"/>
    </row>
    <row r="122" spans="1:28" ht="12.75">
      <c r="A122" s="7"/>
      <c r="H122" s="229"/>
      <c r="Z122" s="32"/>
      <c r="AA122" s="32"/>
      <c r="AB122" s="32"/>
    </row>
    <row r="123" spans="1:28" ht="12.75">
      <c r="A123" s="7"/>
      <c r="H123" s="7"/>
      <c r="O123" s="32"/>
      <c r="P123" s="32"/>
      <c r="Q123" s="32"/>
      <c r="R123" s="32"/>
      <c r="S123" s="32"/>
      <c r="T123" s="32"/>
      <c r="U123" s="32"/>
      <c r="V123" s="32"/>
      <c r="Z123" s="32"/>
      <c r="AA123" s="32"/>
      <c r="AB123" s="32"/>
    </row>
    <row r="124" spans="1:28" ht="12.75">
      <c r="A124" s="7"/>
      <c r="H124" s="7"/>
      <c r="O124" s="32"/>
      <c r="P124" s="32"/>
      <c r="Q124" s="32"/>
      <c r="R124" s="32"/>
      <c r="S124" s="32"/>
      <c r="T124" s="32"/>
      <c r="U124" s="32"/>
      <c r="V124" s="32"/>
      <c r="Z124" s="32"/>
      <c r="AA124" s="32"/>
      <c r="AB124" s="32"/>
    </row>
    <row r="125" spans="1:28" ht="12.75">
      <c r="A125" s="7"/>
      <c r="H125" s="7"/>
      <c r="O125" s="32"/>
      <c r="P125" s="32"/>
      <c r="Q125" s="32"/>
      <c r="R125" s="32"/>
      <c r="S125" s="32"/>
      <c r="T125" s="32"/>
      <c r="U125" s="32"/>
      <c r="V125" s="32"/>
      <c r="Z125" s="32"/>
      <c r="AA125" s="32"/>
      <c r="AB125" s="32"/>
    </row>
    <row r="126" spans="1:28" ht="12.75">
      <c r="A126" s="7"/>
      <c r="H126" s="7"/>
      <c r="O126" s="32"/>
      <c r="P126" s="32"/>
      <c r="Q126" s="32"/>
      <c r="R126" s="32"/>
      <c r="S126" s="32"/>
      <c r="T126" s="32"/>
      <c r="U126" s="32"/>
      <c r="V126" s="32"/>
      <c r="Z126" s="32"/>
      <c r="AA126" s="32"/>
      <c r="AB126" s="32"/>
    </row>
    <row r="127" spans="1:28" ht="12.75">
      <c r="A127" s="7"/>
      <c r="H127" s="7"/>
      <c r="O127" s="32"/>
      <c r="P127" s="32"/>
      <c r="Q127" s="32"/>
      <c r="R127" s="32"/>
      <c r="S127" s="32"/>
      <c r="T127" s="32"/>
      <c r="U127" s="32"/>
      <c r="V127" s="32"/>
      <c r="Z127" s="32"/>
      <c r="AA127" s="32"/>
      <c r="AB127" s="32"/>
    </row>
    <row r="128" spans="15:28" ht="12.75">
      <c r="O128" s="32"/>
      <c r="P128" s="32"/>
      <c r="Q128" s="32"/>
      <c r="R128" s="32"/>
      <c r="S128" s="32"/>
      <c r="T128" s="32"/>
      <c r="U128" s="32"/>
      <c r="V128" s="32"/>
      <c r="Z128" s="32"/>
      <c r="AA128" s="32"/>
      <c r="AB128" s="32"/>
    </row>
    <row r="129" spans="15:28" ht="12.75">
      <c r="O129" s="32"/>
      <c r="P129" s="32"/>
      <c r="Q129" s="32"/>
      <c r="R129" s="32"/>
      <c r="S129" s="32"/>
      <c r="T129" s="32"/>
      <c r="U129" s="32"/>
      <c r="V129" s="32"/>
      <c r="Z129" s="32"/>
      <c r="AA129" s="32"/>
      <c r="AB129" s="32"/>
    </row>
    <row r="130" spans="15:28" ht="12.75">
      <c r="O130" s="32"/>
      <c r="P130" s="32"/>
      <c r="Q130" s="32"/>
      <c r="R130" s="32"/>
      <c r="S130" s="32"/>
      <c r="T130" s="32"/>
      <c r="U130" s="32"/>
      <c r="V130" s="32"/>
      <c r="Z130" s="32"/>
      <c r="AA130" s="32"/>
      <c r="AB130" s="32"/>
    </row>
    <row r="131" spans="15:28" ht="12.75">
      <c r="O131" s="32"/>
      <c r="P131" s="32"/>
      <c r="Q131" s="32"/>
      <c r="R131" s="32"/>
      <c r="S131" s="32"/>
      <c r="T131" s="32"/>
      <c r="U131" s="32"/>
      <c r="V131" s="32"/>
      <c r="Z131" s="32"/>
      <c r="AA131" s="32"/>
      <c r="AB131" s="32"/>
    </row>
    <row r="132" spans="15:28" ht="12.75">
      <c r="O132" s="32"/>
      <c r="P132" s="32"/>
      <c r="Q132" s="32"/>
      <c r="R132" s="32"/>
      <c r="S132" s="32"/>
      <c r="T132" s="32"/>
      <c r="U132" s="32"/>
      <c r="V132" s="32"/>
      <c r="Z132" s="32"/>
      <c r="AA132" s="32"/>
      <c r="AB132" s="32"/>
    </row>
    <row r="133" spans="15:28" ht="12.75">
      <c r="O133" s="32"/>
      <c r="P133" s="32"/>
      <c r="Q133" s="32"/>
      <c r="R133" s="32"/>
      <c r="S133" s="32"/>
      <c r="T133" s="32"/>
      <c r="U133" s="32"/>
      <c r="V133" s="32"/>
      <c r="Z133" s="32"/>
      <c r="AA133" s="32"/>
      <c r="AB133" s="32"/>
    </row>
    <row r="134" spans="8:28" ht="12.75">
      <c r="H134" s="7"/>
      <c r="O134" s="32"/>
      <c r="P134" s="32"/>
      <c r="Q134" s="32"/>
      <c r="R134" s="32"/>
      <c r="S134" s="32"/>
      <c r="T134" s="32"/>
      <c r="U134" s="32"/>
      <c r="V134" s="32"/>
      <c r="Z134" s="32"/>
      <c r="AA134" s="32"/>
      <c r="AB134" s="32"/>
    </row>
    <row r="135" spans="1:28" ht="12.75">
      <c r="A135" s="7"/>
      <c r="O135" s="32"/>
      <c r="P135" s="32"/>
      <c r="Q135" s="32"/>
      <c r="R135" s="32"/>
      <c r="S135" s="32"/>
      <c r="T135" s="32"/>
      <c r="U135" s="32"/>
      <c r="V135" s="32"/>
      <c r="Z135" s="32"/>
      <c r="AA135" s="32"/>
      <c r="AB135" s="32"/>
    </row>
    <row r="136" spans="15:28" ht="12.75">
      <c r="O136" s="32"/>
      <c r="P136" s="32"/>
      <c r="Q136" s="32"/>
      <c r="R136" s="32"/>
      <c r="S136" s="32"/>
      <c r="T136" s="32"/>
      <c r="U136" s="32"/>
      <c r="V136" s="32"/>
      <c r="Z136" s="32"/>
      <c r="AA136" s="32"/>
      <c r="AB136" s="32"/>
    </row>
    <row r="137" spans="1:28" ht="12.75">
      <c r="A137" s="7"/>
      <c r="O137" s="32"/>
      <c r="P137" s="32"/>
      <c r="Q137" s="32"/>
      <c r="R137" s="32"/>
      <c r="S137" s="32"/>
      <c r="T137" s="32"/>
      <c r="U137" s="32"/>
      <c r="V137" s="32"/>
      <c r="Z137" s="32"/>
      <c r="AA137" s="32"/>
      <c r="AB137" s="32"/>
    </row>
    <row r="138" spans="15:28" ht="12.75">
      <c r="O138" s="32"/>
      <c r="P138" s="32"/>
      <c r="Q138" s="32"/>
      <c r="R138" s="32"/>
      <c r="S138" s="32"/>
      <c r="T138" s="32"/>
      <c r="U138" s="32"/>
      <c r="V138" s="32"/>
      <c r="Z138" s="32"/>
      <c r="AA138" s="32"/>
      <c r="AB138" s="32"/>
    </row>
    <row r="139" spans="1:28" ht="12.75">
      <c r="A139" s="7"/>
      <c r="H139" s="7"/>
      <c r="O139" s="32"/>
      <c r="P139" s="32"/>
      <c r="Q139" s="32"/>
      <c r="R139" s="32"/>
      <c r="S139" s="32"/>
      <c r="T139" s="32"/>
      <c r="U139" s="32"/>
      <c r="V139" s="32"/>
      <c r="Z139" s="32"/>
      <c r="AA139" s="32"/>
      <c r="AB139" s="32"/>
    </row>
    <row r="140" spans="1:28" ht="12.75">
      <c r="A140" s="7"/>
      <c r="H140" s="7"/>
      <c r="O140" s="32"/>
      <c r="P140" s="32"/>
      <c r="Q140" s="32"/>
      <c r="R140" s="32"/>
      <c r="S140" s="32"/>
      <c r="T140" s="32"/>
      <c r="U140" s="32"/>
      <c r="V140" s="32"/>
      <c r="Z140" s="32"/>
      <c r="AA140" s="32"/>
      <c r="AB140" s="32"/>
    </row>
    <row r="141" spans="1:28" ht="12.75">
      <c r="A141" s="7"/>
      <c r="H141" s="7"/>
      <c r="O141" s="32"/>
      <c r="P141" s="32"/>
      <c r="Q141" s="32"/>
      <c r="R141" s="32"/>
      <c r="S141" s="32"/>
      <c r="T141" s="32"/>
      <c r="U141" s="32"/>
      <c r="V141" s="32"/>
      <c r="Z141" s="32"/>
      <c r="AA141" s="32"/>
      <c r="AB141" s="32"/>
    </row>
    <row r="142" spans="1:28" ht="12.75">
      <c r="A142" s="7"/>
      <c r="H142" s="7"/>
      <c r="O142" s="32"/>
      <c r="P142" s="32"/>
      <c r="Q142" s="32"/>
      <c r="R142" s="32"/>
      <c r="S142" s="32"/>
      <c r="T142" s="32"/>
      <c r="U142" s="32"/>
      <c r="V142" s="32"/>
      <c r="Z142" s="32"/>
      <c r="AA142" s="32"/>
      <c r="AB142" s="32"/>
    </row>
    <row r="143" spans="1:28" ht="12.75">
      <c r="A143" s="7"/>
      <c r="H143" s="7"/>
      <c r="O143" s="32"/>
      <c r="P143" s="32"/>
      <c r="Q143" s="32"/>
      <c r="R143" s="32"/>
      <c r="S143" s="32"/>
      <c r="T143" s="32"/>
      <c r="U143" s="32"/>
      <c r="V143" s="32"/>
      <c r="Z143" s="32"/>
      <c r="AA143" s="32"/>
      <c r="AB143" s="32"/>
    </row>
    <row r="144" spans="1:28" ht="12.75">
      <c r="A144" s="7"/>
      <c r="H144" s="7"/>
      <c r="O144" s="32"/>
      <c r="P144" s="32"/>
      <c r="Q144" s="32"/>
      <c r="R144" s="32"/>
      <c r="S144" s="32"/>
      <c r="T144" s="32"/>
      <c r="U144" s="32"/>
      <c r="V144" s="32"/>
      <c r="Z144" s="32"/>
      <c r="AA144" s="32"/>
      <c r="AB144" s="32"/>
    </row>
    <row r="145" spans="15:28" ht="12.75">
      <c r="O145" s="32"/>
      <c r="P145" s="32"/>
      <c r="Q145" s="32"/>
      <c r="R145" s="32"/>
      <c r="S145" s="32"/>
      <c r="T145" s="32"/>
      <c r="U145" s="32"/>
      <c r="V145" s="32"/>
      <c r="Z145" s="32"/>
      <c r="AA145" s="32"/>
      <c r="AB145" s="32"/>
    </row>
    <row r="146" spans="15:28" ht="12.75">
      <c r="O146" s="32"/>
      <c r="P146" s="32"/>
      <c r="Q146" s="32"/>
      <c r="R146" s="32"/>
      <c r="S146" s="32"/>
      <c r="T146" s="32"/>
      <c r="U146" s="32"/>
      <c r="V146" s="32"/>
      <c r="Z146" s="32"/>
      <c r="AA146" s="32"/>
      <c r="AB146" s="32"/>
    </row>
    <row r="147" spans="15:28" ht="12.75">
      <c r="O147" s="32"/>
      <c r="P147" s="32"/>
      <c r="Q147" s="32"/>
      <c r="R147" s="32"/>
      <c r="S147" s="32"/>
      <c r="T147" s="32"/>
      <c r="U147" s="32"/>
      <c r="V147" s="32"/>
      <c r="Z147" s="32"/>
      <c r="AA147" s="32"/>
      <c r="AB147" s="32"/>
    </row>
    <row r="148" spans="15:28" ht="12.75">
      <c r="O148" s="32"/>
      <c r="P148" s="32"/>
      <c r="Q148" s="32"/>
      <c r="R148" s="32"/>
      <c r="S148" s="32"/>
      <c r="T148" s="32"/>
      <c r="U148" s="32"/>
      <c r="V148" s="32"/>
      <c r="Z148" s="32"/>
      <c r="AA148" s="32"/>
      <c r="AB148" s="32"/>
    </row>
    <row r="149" spans="1:28" ht="12.75">
      <c r="A149" s="7"/>
      <c r="H149" s="7"/>
      <c r="O149" s="32"/>
      <c r="P149" s="32"/>
      <c r="Q149" s="32"/>
      <c r="R149" s="32"/>
      <c r="S149" s="32"/>
      <c r="T149" s="32"/>
      <c r="U149" s="32"/>
      <c r="V149" s="32"/>
      <c r="Z149" s="32"/>
      <c r="AA149" s="32"/>
      <c r="AB149" s="32"/>
    </row>
    <row r="150" spans="1:28" ht="12.75">
      <c r="A150" s="7"/>
      <c r="H150" s="7"/>
      <c r="O150" s="32"/>
      <c r="P150" s="32"/>
      <c r="Q150" s="32"/>
      <c r="R150" s="32"/>
      <c r="S150" s="32"/>
      <c r="T150" s="32"/>
      <c r="U150" s="32"/>
      <c r="V150" s="32"/>
      <c r="Z150" s="32"/>
      <c r="AA150" s="32"/>
      <c r="AB150" s="32"/>
    </row>
    <row r="151" spans="1:28" ht="12.75">
      <c r="A151" s="7"/>
      <c r="H151" s="7"/>
      <c r="O151" s="32"/>
      <c r="P151" s="32"/>
      <c r="Q151" s="32"/>
      <c r="R151" s="32"/>
      <c r="S151" s="32"/>
      <c r="T151" s="32"/>
      <c r="U151" s="32"/>
      <c r="V151" s="32"/>
      <c r="Z151" s="32"/>
      <c r="AA151" s="32"/>
      <c r="AB151" s="32"/>
    </row>
    <row r="152" spans="1:28" ht="12.75">
      <c r="A152" s="7"/>
      <c r="H152" s="7"/>
      <c r="O152" s="32"/>
      <c r="P152" s="32"/>
      <c r="Q152" s="32"/>
      <c r="R152" s="32"/>
      <c r="S152" s="32"/>
      <c r="T152" s="32"/>
      <c r="U152" s="32"/>
      <c r="V152" s="32"/>
      <c r="Z152" s="32"/>
      <c r="AA152" s="32"/>
      <c r="AB152" s="32"/>
    </row>
    <row r="153" spans="1:28" ht="12.75">
      <c r="A153" s="7"/>
      <c r="O153" s="32"/>
      <c r="P153" s="32"/>
      <c r="Q153" s="32"/>
      <c r="R153" s="32"/>
      <c r="S153" s="32"/>
      <c r="T153" s="32"/>
      <c r="U153" s="32"/>
      <c r="V153" s="32"/>
      <c r="Z153" s="32"/>
      <c r="AA153" s="32"/>
      <c r="AB153" s="32"/>
    </row>
    <row r="154" spans="1:28" ht="12.75">
      <c r="A154" s="7"/>
      <c r="H154" s="7"/>
      <c r="O154" s="32"/>
      <c r="P154" s="32"/>
      <c r="Q154" s="32"/>
      <c r="R154" s="32"/>
      <c r="S154" s="32"/>
      <c r="T154" s="32"/>
      <c r="U154" s="32"/>
      <c r="V154" s="32"/>
      <c r="Z154" s="32"/>
      <c r="AA154" s="32"/>
      <c r="AB154" s="32"/>
    </row>
    <row r="155" spans="1:28" ht="12.75">
      <c r="A155" s="7"/>
      <c r="H155" s="7"/>
      <c r="O155" s="32"/>
      <c r="P155" s="32"/>
      <c r="Q155" s="32"/>
      <c r="R155" s="32"/>
      <c r="S155" s="32"/>
      <c r="T155" s="32"/>
      <c r="U155" s="32"/>
      <c r="V155" s="32"/>
      <c r="Z155" s="32"/>
      <c r="AA155" s="32"/>
      <c r="AB155" s="32"/>
    </row>
    <row r="156" spans="26:28" ht="12.75">
      <c r="Z156" s="32"/>
      <c r="AA156" s="32"/>
      <c r="AB156" s="32"/>
    </row>
    <row r="157" spans="26:28" ht="12.75">
      <c r="Z157" s="32"/>
      <c r="AA157" s="32"/>
      <c r="AB157" s="32"/>
    </row>
    <row r="158" spans="26:28" ht="12.75">
      <c r="Z158" s="32"/>
      <c r="AA158" s="32"/>
      <c r="AB158" s="32"/>
    </row>
    <row r="159" spans="26:28" ht="12.75">
      <c r="Z159" s="32"/>
      <c r="AA159" s="32"/>
      <c r="AB159" s="32"/>
    </row>
    <row r="160" spans="1:28" ht="12.75">
      <c r="A160" s="191"/>
      <c r="Z160" s="32"/>
      <c r="AA160" s="32"/>
      <c r="AB160" s="32"/>
    </row>
    <row r="161" spans="1:28" ht="12.75">
      <c r="A161" s="191"/>
      <c r="Z161" s="32"/>
      <c r="AA161" s="32"/>
      <c r="AB161" s="32"/>
    </row>
    <row r="162" spans="1:28" ht="12.75">
      <c r="A162" s="191"/>
      <c r="Z162" s="32"/>
      <c r="AA162" s="32"/>
      <c r="AB162" s="32"/>
    </row>
    <row r="163" spans="1:28" ht="12.75">
      <c r="A163" s="191"/>
      <c r="Z163" s="32"/>
      <c r="AA163" s="32"/>
      <c r="AB163" s="32"/>
    </row>
    <row r="164" spans="1:28" ht="12.75">
      <c r="A164" s="191"/>
      <c r="Z164" s="32"/>
      <c r="AA164" s="32"/>
      <c r="AB164" s="32"/>
    </row>
    <row r="165" spans="1:28" ht="12.75">
      <c r="A165" s="191"/>
      <c r="Z165" s="32"/>
      <c r="AA165" s="32"/>
      <c r="AB165" s="32"/>
    </row>
    <row r="166" spans="1:28" ht="12.75">
      <c r="A166" s="39"/>
      <c r="Z166" s="32"/>
      <c r="AA166" s="32"/>
      <c r="AB166" s="32"/>
    </row>
    <row r="167" spans="1:28" ht="12.75">
      <c r="A167" s="212"/>
      <c r="Z167" s="32"/>
      <c r="AA167" s="32"/>
      <c r="AB167" s="32"/>
    </row>
    <row r="168" spans="1:28" ht="12.75">
      <c r="A168" s="212"/>
      <c r="Z168" s="32"/>
      <c r="AA168" s="32"/>
      <c r="AB168" s="32"/>
    </row>
    <row r="169" spans="1:28" ht="12.75">
      <c r="A169" s="212"/>
      <c r="Z169" s="32"/>
      <c r="AA169" s="32"/>
      <c r="AB169" s="32"/>
    </row>
    <row r="170" spans="1:28" ht="12.75">
      <c r="A170" s="212"/>
      <c r="Z170" s="32"/>
      <c r="AA170" s="32"/>
      <c r="AB170" s="32"/>
    </row>
    <row r="171" spans="1:28" ht="12.75">
      <c r="A171" s="212"/>
      <c r="Z171" s="32"/>
      <c r="AA171" s="32"/>
      <c r="AB171" s="32"/>
    </row>
    <row r="172" spans="1:28" ht="12.75">
      <c r="A172" s="212"/>
      <c r="Z172" s="32"/>
      <c r="AA172" s="32"/>
      <c r="AB172" s="32"/>
    </row>
    <row r="173" spans="1:28" ht="12.75">
      <c r="A173" s="212"/>
      <c r="Z173" s="32"/>
      <c r="AA173" s="32"/>
      <c r="AB173" s="32"/>
    </row>
    <row r="174" spans="1:28" ht="12.75">
      <c r="A174" s="212"/>
      <c r="Z174" s="32"/>
      <c r="AA174" s="32"/>
      <c r="AB174" s="32"/>
    </row>
    <row r="175" spans="1:28" ht="12.75">
      <c r="A175" s="212"/>
      <c r="Z175" s="32"/>
      <c r="AA175" s="32"/>
      <c r="AB175" s="32"/>
    </row>
    <row r="176" spans="1:28" ht="12.75">
      <c r="A176" s="212"/>
      <c r="Z176" s="32"/>
      <c r="AA176" s="32"/>
      <c r="AB176" s="32"/>
    </row>
    <row r="177" spans="1:28" ht="12.75">
      <c r="A177" s="212"/>
      <c r="Z177" s="32"/>
      <c r="AA177" s="32"/>
      <c r="AB177" s="32"/>
    </row>
    <row r="178" spans="1:28" ht="12.75">
      <c r="A178" s="212"/>
      <c r="Z178" s="32"/>
      <c r="AA178" s="32"/>
      <c r="AB178" s="32"/>
    </row>
    <row r="179" spans="1:28" ht="12.75">
      <c r="A179" s="212"/>
      <c r="Z179" s="32"/>
      <c r="AA179" s="32"/>
      <c r="AB179" s="32"/>
    </row>
    <row r="180" spans="1:28" ht="12.75">
      <c r="A180" s="212"/>
      <c r="Z180" s="32"/>
      <c r="AA180" s="32"/>
      <c r="AB180" s="32"/>
    </row>
    <row r="181" spans="1:28" ht="12.75">
      <c r="A181" s="39"/>
      <c r="Z181" s="32"/>
      <c r="AA181" s="32"/>
      <c r="AB181" s="32"/>
    </row>
    <row r="182" spans="1:28" ht="12.75">
      <c r="A182" s="212"/>
      <c r="Z182" s="32"/>
      <c r="AA182" s="32"/>
      <c r="AB182" s="32"/>
    </row>
    <row r="183" spans="1:28" ht="12.75">
      <c r="A183" s="191"/>
      <c r="Z183" s="32"/>
      <c r="AA183" s="32"/>
      <c r="AB183" s="32"/>
    </row>
    <row r="184" spans="1:28" ht="12.75">
      <c r="A184" s="191"/>
      <c r="Z184" s="32"/>
      <c r="AA184" s="32"/>
      <c r="AB184" s="32"/>
    </row>
    <row r="185" spans="1:28" ht="12.75">
      <c r="A185" s="191"/>
      <c r="Z185" s="32"/>
      <c r="AA185" s="32"/>
      <c r="AB185" s="32"/>
    </row>
    <row r="186" spans="1:28" ht="12.75">
      <c r="A186" s="191"/>
      <c r="Z186" s="32"/>
      <c r="AA186" s="32"/>
      <c r="AB186" s="32"/>
    </row>
    <row r="187" spans="1:28" ht="12.75">
      <c r="A187" s="191"/>
      <c r="Z187" s="32"/>
      <c r="AA187" s="32"/>
      <c r="AB187" s="32"/>
    </row>
    <row r="188" spans="1:28" ht="12.75">
      <c r="A188" s="191"/>
      <c r="Z188" s="32"/>
      <c r="AA188" s="32"/>
      <c r="AB188" s="32"/>
    </row>
    <row r="189" spans="1:28" ht="12.75">
      <c r="A189" s="191"/>
      <c r="Z189" s="32"/>
      <c r="AA189" s="32"/>
      <c r="AB189" s="32"/>
    </row>
    <row r="190" spans="1:28" ht="12.75">
      <c r="A190" s="191"/>
      <c r="Z190" s="32"/>
      <c r="AA190" s="32"/>
      <c r="AB190" s="32"/>
    </row>
    <row r="191" spans="1:28" ht="12.75">
      <c r="A191" s="191"/>
      <c r="Z191" s="32"/>
      <c r="AA191" s="32"/>
      <c r="AB191" s="32"/>
    </row>
    <row r="192" spans="1:28" ht="12.75">
      <c r="A192" s="191"/>
      <c r="Z192" s="32"/>
      <c r="AA192" s="32"/>
      <c r="AB192" s="32"/>
    </row>
    <row r="193" spans="1:28" ht="12.75">
      <c r="A193" s="191"/>
      <c r="Z193" s="32"/>
      <c r="AA193" s="32"/>
      <c r="AB193" s="32"/>
    </row>
    <row r="194" spans="1:28" ht="12.75">
      <c r="A194" s="191"/>
      <c r="Z194" s="32"/>
      <c r="AA194" s="32"/>
      <c r="AB194" s="32"/>
    </row>
    <row r="195" spans="1:28" ht="12.75">
      <c r="A195" s="191"/>
      <c r="Z195" s="32"/>
      <c r="AA195" s="32"/>
      <c r="AB195" s="32"/>
    </row>
    <row r="196" spans="1:28" ht="12.75">
      <c r="A196" s="191"/>
      <c r="Z196" s="32"/>
      <c r="AA196" s="32"/>
      <c r="AB196" s="32"/>
    </row>
    <row r="197" spans="1:28" ht="12.75">
      <c r="A197" s="191"/>
      <c r="Z197" s="32"/>
      <c r="AA197" s="32"/>
      <c r="AB197" s="32"/>
    </row>
    <row r="198" spans="1:28" ht="12.75">
      <c r="A198" s="191"/>
      <c r="Z198" s="32"/>
      <c r="AA198" s="32"/>
      <c r="AB198" s="32"/>
    </row>
    <row r="199" spans="1:28" ht="12.75">
      <c r="A199" s="191"/>
      <c r="Z199" s="32"/>
      <c r="AA199" s="32"/>
      <c r="AB199" s="32"/>
    </row>
    <row r="200" spans="1:28" ht="12.75">
      <c r="A200" s="191"/>
      <c r="Z200" s="32"/>
      <c r="AA200" s="32"/>
      <c r="AB200" s="32"/>
    </row>
    <row r="201" spans="1:28" ht="12.75">
      <c r="A201" s="191"/>
      <c r="Z201" s="32"/>
      <c r="AA201" s="32"/>
      <c r="AB201" s="32"/>
    </row>
    <row r="202" spans="1:28" ht="12.75">
      <c r="A202" s="191"/>
      <c r="Z202" s="32"/>
      <c r="AA202" s="32"/>
      <c r="AB202" s="32"/>
    </row>
    <row r="203" spans="1:28" ht="12.75">
      <c r="A203" s="191"/>
      <c r="Z203" s="32"/>
      <c r="AA203" s="32"/>
      <c r="AB203" s="32"/>
    </row>
    <row r="204" spans="1:28" ht="12.75">
      <c r="A204" s="191"/>
      <c r="Z204" s="32"/>
      <c r="AA204" s="32"/>
      <c r="AB204" s="32"/>
    </row>
    <row r="205" spans="1:28" ht="12.75">
      <c r="A205" s="191"/>
      <c r="Z205" s="32"/>
      <c r="AA205" s="32"/>
      <c r="AB205" s="32"/>
    </row>
    <row r="206" spans="1:28" ht="12.75">
      <c r="A206" s="191"/>
      <c r="Z206" s="32"/>
      <c r="AA206" s="32"/>
      <c r="AB206" s="32"/>
    </row>
    <row r="207" spans="1:28" ht="12.75">
      <c r="A207" s="191"/>
      <c r="Z207" s="32"/>
      <c r="AA207" s="32"/>
      <c r="AB207" s="32"/>
    </row>
    <row r="208" spans="1:28" ht="12.75">
      <c r="A208" s="191"/>
      <c r="Z208" s="32"/>
      <c r="AA208" s="32"/>
      <c r="AB208" s="32"/>
    </row>
    <row r="209" spans="1:28" ht="12.75">
      <c r="A209" s="191"/>
      <c r="Z209" s="32"/>
      <c r="AA209" s="32"/>
      <c r="AB209" s="32"/>
    </row>
    <row r="210" spans="1:28" ht="12.75">
      <c r="A210" s="191"/>
      <c r="Z210" s="32"/>
      <c r="AA210" s="32"/>
      <c r="AB210" s="32"/>
    </row>
    <row r="211" spans="1:28" ht="12.75">
      <c r="A211" s="191"/>
      <c r="Z211" s="32"/>
      <c r="AA211" s="32"/>
      <c r="AB211" s="32"/>
    </row>
    <row r="212" spans="1:28" ht="12.75">
      <c r="A212" s="191"/>
      <c r="Z212" s="32"/>
      <c r="AA212" s="32"/>
      <c r="AB212" s="32"/>
    </row>
    <row r="213" spans="1:28" ht="12.75">
      <c r="A213" s="191"/>
      <c r="Z213" s="32"/>
      <c r="AA213" s="32"/>
      <c r="AB213" s="32"/>
    </row>
    <row r="214" spans="1:28" ht="12.75">
      <c r="A214" s="191"/>
      <c r="Z214" s="32"/>
      <c r="AA214" s="32"/>
      <c r="AB214" s="32"/>
    </row>
    <row r="215" spans="1:28" ht="12.75">
      <c r="A215" s="191"/>
      <c r="Z215" s="32"/>
      <c r="AA215" s="32"/>
      <c r="AB215" s="32"/>
    </row>
    <row r="216" spans="1:28" ht="12.75">
      <c r="A216" s="191"/>
      <c r="Z216" s="32"/>
      <c r="AA216" s="32"/>
      <c r="AB216" s="32"/>
    </row>
    <row r="217" spans="1:28" ht="12.75">
      <c r="A217" s="191"/>
      <c r="Z217" s="32"/>
      <c r="AA217" s="32"/>
      <c r="AB217" s="32"/>
    </row>
    <row r="218" spans="1:28" ht="12.75">
      <c r="A218" s="191"/>
      <c r="Z218" s="32"/>
      <c r="AA218" s="32"/>
      <c r="AB218" s="32"/>
    </row>
    <row r="219" spans="1:28" ht="12.75">
      <c r="A219" s="191"/>
      <c r="Z219" s="32"/>
      <c r="AA219" s="32"/>
      <c r="AB219" s="32"/>
    </row>
    <row r="220" spans="1:28" ht="12.75">
      <c r="A220" s="191"/>
      <c r="Z220" s="32"/>
      <c r="AA220" s="32"/>
      <c r="AB220" s="32"/>
    </row>
    <row r="221" spans="1:28" ht="12.75">
      <c r="A221" s="191"/>
      <c r="Z221" s="32"/>
      <c r="AA221" s="32"/>
      <c r="AB221" s="32"/>
    </row>
    <row r="222" spans="1:28" ht="12.75">
      <c r="A222" s="191"/>
      <c r="Z222" s="32"/>
      <c r="AA222" s="32"/>
      <c r="AB222" s="32"/>
    </row>
    <row r="223" spans="1:28" ht="12.75">
      <c r="A223" s="191"/>
      <c r="Z223" s="32"/>
      <c r="AA223" s="32"/>
      <c r="AB223" s="32"/>
    </row>
    <row r="224" spans="1:28" ht="12.75">
      <c r="A224" s="191"/>
      <c r="Z224" s="32"/>
      <c r="AA224" s="32"/>
      <c r="AB224" s="32"/>
    </row>
    <row r="225" spans="1:28" ht="12.75">
      <c r="A225" s="191"/>
      <c r="Z225" s="32"/>
      <c r="AA225" s="32"/>
      <c r="AB225" s="32"/>
    </row>
    <row r="226" spans="1:28" ht="12.75">
      <c r="A226" s="191"/>
      <c r="Z226" s="32"/>
      <c r="AA226" s="32"/>
      <c r="AB226" s="32"/>
    </row>
    <row r="227" spans="1:28" ht="12.75">
      <c r="A227" s="191"/>
      <c r="Z227" s="32"/>
      <c r="AA227" s="32"/>
      <c r="AB227" s="32"/>
    </row>
    <row r="228" spans="1:28" ht="12.75">
      <c r="A228" s="191"/>
      <c r="Z228" s="32"/>
      <c r="AA228" s="32"/>
      <c r="AB228" s="32"/>
    </row>
    <row r="229" spans="1:28" ht="12.75">
      <c r="A229" s="191"/>
      <c r="Z229" s="32"/>
      <c r="AA229" s="32"/>
      <c r="AB229" s="32"/>
    </row>
    <row r="230" spans="1:28" ht="12.75">
      <c r="A230" s="191"/>
      <c r="Z230" s="32"/>
      <c r="AA230" s="32"/>
      <c r="AB230" s="32"/>
    </row>
    <row r="231" spans="1:28" ht="12.75">
      <c r="A231" s="191"/>
      <c r="Z231" s="32"/>
      <c r="AA231" s="32"/>
      <c r="AB231" s="32"/>
    </row>
    <row r="232" spans="1:28" ht="12.75">
      <c r="A232" s="191"/>
      <c r="Z232" s="32"/>
      <c r="AA232" s="32"/>
      <c r="AB232" s="32"/>
    </row>
    <row r="233" spans="1:28" ht="12.75">
      <c r="A233" s="191"/>
      <c r="Z233" s="32"/>
      <c r="AA233" s="32"/>
      <c r="AB233" s="32"/>
    </row>
    <row r="234" spans="1:28" ht="12.75">
      <c r="A234" s="191"/>
      <c r="Z234" s="32"/>
      <c r="AA234" s="32"/>
      <c r="AB234" s="32"/>
    </row>
    <row r="235" spans="1:28" ht="12.75">
      <c r="A235" s="191"/>
      <c r="Z235" s="32"/>
      <c r="AA235" s="32"/>
      <c r="AB235" s="32"/>
    </row>
    <row r="236" spans="1:28" ht="12.75">
      <c r="A236" s="191"/>
      <c r="Z236" s="32"/>
      <c r="AA236" s="32"/>
      <c r="AB236" s="32"/>
    </row>
    <row r="237" spans="1:28" ht="12.75">
      <c r="A237" s="191"/>
      <c r="Z237" s="32"/>
      <c r="AA237" s="32"/>
      <c r="AB237" s="32"/>
    </row>
    <row r="238" spans="1:28" ht="12.75">
      <c r="A238" s="191"/>
      <c r="Z238" s="32"/>
      <c r="AA238" s="32"/>
      <c r="AB238" s="32"/>
    </row>
    <row r="239" spans="1:28" ht="12.75">
      <c r="A239" s="191"/>
      <c r="Z239" s="32"/>
      <c r="AA239" s="32"/>
      <c r="AB239" s="32"/>
    </row>
    <row r="240" spans="1:28" ht="12.75">
      <c r="A240" s="191"/>
      <c r="Z240" s="32"/>
      <c r="AA240" s="32"/>
      <c r="AB240" s="32"/>
    </row>
    <row r="241" spans="1:28" ht="12.75">
      <c r="A241" s="191"/>
      <c r="Z241" s="32"/>
      <c r="AA241" s="32"/>
      <c r="AB241" s="32"/>
    </row>
    <row r="242" spans="1:28" ht="12.75">
      <c r="A242" s="191"/>
      <c r="Z242" s="32"/>
      <c r="AA242" s="32"/>
      <c r="AB242" s="32"/>
    </row>
    <row r="243" spans="1:28" ht="12.75">
      <c r="A243" s="191"/>
      <c r="Z243" s="32"/>
      <c r="AA243" s="32"/>
      <c r="AB243" s="32"/>
    </row>
    <row r="244" spans="1:28" ht="12.75">
      <c r="A244" s="191"/>
      <c r="Z244" s="32"/>
      <c r="AA244" s="32"/>
      <c r="AB244" s="32"/>
    </row>
    <row r="245" spans="1:28" ht="12.75">
      <c r="A245" s="191"/>
      <c r="Z245" s="32"/>
      <c r="AA245" s="32"/>
      <c r="AB245" s="32"/>
    </row>
    <row r="246" spans="1:28" ht="12.75">
      <c r="A246" s="191"/>
      <c r="Z246" s="32"/>
      <c r="AA246" s="32"/>
      <c r="AB246" s="32"/>
    </row>
    <row r="247" spans="1:28" ht="12.75">
      <c r="A247" s="191"/>
      <c r="Z247" s="32"/>
      <c r="AA247" s="32"/>
      <c r="AB247" s="32"/>
    </row>
    <row r="248" spans="1:28" ht="12.75">
      <c r="A248" s="191"/>
      <c r="Z248" s="32"/>
      <c r="AA248" s="32"/>
      <c r="AB248" s="32"/>
    </row>
    <row r="249" spans="1:28" ht="12.75">
      <c r="A249" s="191"/>
      <c r="Z249" s="32"/>
      <c r="AA249" s="32"/>
      <c r="AB249" s="32"/>
    </row>
    <row r="250" spans="1:28" ht="12.75">
      <c r="A250" s="191"/>
      <c r="Z250" s="32"/>
      <c r="AA250" s="32"/>
      <c r="AB250" s="32"/>
    </row>
    <row r="251" spans="1:28" ht="12.75">
      <c r="A251" s="191"/>
      <c r="Z251" s="32"/>
      <c r="AA251" s="32"/>
      <c r="AB251" s="32"/>
    </row>
    <row r="252" spans="1:28" ht="12.75">
      <c r="A252" s="191"/>
      <c r="Z252" s="32"/>
      <c r="AA252" s="32"/>
      <c r="AB252" s="32"/>
    </row>
    <row r="253" spans="1:28" ht="12.75">
      <c r="A253" s="191"/>
      <c r="Z253" s="32"/>
      <c r="AA253" s="32"/>
      <c r="AB253" s="32"/>
    </row>
    <row r="254" spans="1:28" ht="12.75">
      <c r="A254" s="191"/>
      <c r="Z254" s="32"/>
      <c r="AA254" s="32"/>
      <c r="AB254" s="32"/>
    </row>
    <row r="255" spans="1:28" ht="12.75">
      <c r="A255" s="191"/>
      <c r="Z255" s="32"/>
      <c r="AA255" s="32"/>
      <c r="AB255" s="32"/>
    </row>
    <row r="256" spans="1:28" ht="12.75">
      <c r="A256" s="191"/>
      <c r="Z256" s="32"/>
      <c r="AA256" s="32"/>
      <c r="AB256" s="32"/>
    </row>
    <row r="257" spans="1:28" ht="12.75">
      <c r="A257" s="191"/>
      <c r="Z257" s="32"/>
      <c r="AA257" s="32"/>
      <c r="AB257" s="32"/>
    </row>
    <row r="258" spans="1:28" ht="12.75">
      <c r="A258" s="191"/>
      <c r="Z258" s="32"/>
      <c r="AA258" s="32"/>
      <c r="AB258" s="32"/>
    </row>
    <row r="259" spans="1:28" ht="12.75">
      <c r="A259" s="191"/>
      <c r="Z259" s="32"/>
      <c r="AA259" s="32"/>
      <c r="AB259" s="32"/>
    </row>
    <row r="260" spans="1:28" ht="12.75">
      <c r="A260" s="191"/>
      <c r="Z260" s="32"/>
      <c r="AA260" s="32"/>
      <c r="AB260" s="32"/>
    </row>
    <row r="261" spans="1:28" ht="12.75">
      <c r="A261" s="191"/>
      <c r="Z261" s="32"/>
      <c r="AA261" s="32"/>
      <c r="AB261" s="32"/>
    </row>
    <row r="262" spans="1:28" ht="12.75">
      <c r="A262" s="191"/>
      <c r="Z262" s="32"/>
      <c r="AA262" s="32"/>
      <c r="AB262" s="32"/>
    </row>
    <row r="263" spans="1:28" ht="12.75">
      <c r="A263" s="191"/>
      <c r="Z263" s="32"/>
      <c r="AA263" s="32"/>
      <c r="AB263" s="32"/>
    </row>
    <row r="264" spans="1:28" ht="12.75">
      <c r="A264" s="191"/>
      <c r="Z264" s="32"/>
      <c r="AA264" s="32"/>
      <c r="AB264" s="32"/>
    </row>
    <row r="265" spans="1:28" ht="12.75">
      <c r="A265" s="191"/>
      <c r="Z265" s="32"/>
      <c r="AA265" s="32"/>
      <c r="AB265" s="32"/>
    </row>
    <row r="266" spans="1:28" ht="12.75">
      <c r="A266" s="191"/>
      <c r="Z266" s="32"/>
      <c r="AA266" s="32"/>
      <c r="AB266" s="32"/>
    </row>
    <row r="267" spans="1:28" ht="12.75">
      <c r="A267" s="191"/>
      <c r="Z267" s="32"/>
      <c r="AA267" s="32"/>
      <c r="AB267" s="32"/>
    </row>
    <row r="268" spans="1:28" ht="12.75">
      <c r="A268" s="191"/>
      <c r="Z268" s="32"/>
      <c r="AA268" s="32"/>
      <c r="AB268" s="32"/>
    </row>
    <row r="269" spans="1:28" ht="12.75">
      <c r="A269" s="191"/>
      <c r="Z269" s="32"/>
      <c r="AA269" s="32"/>
      <c r="AB269" s="32"/>
    </row>
    <row r="270" spans="1:28" ht="12.75">
      <c r="A270" s="191"/>
      <c r="Z270" s="32"/>
      <c r="AA270" s="32"/>
      <c r="AB270" s="32"/>
    </row>
    <row r="271" spans="1:28" ht="12.75">
      <c r="A271" s="191"/>
      <c r="Z271" s="32"/>
      <c r="AA271" s="32"/>
      <c r="AB271" s="32"/>
    </row>
    <row r="272" spans="1:28" ht="12.75">
      <c r="A272" s="191"/>
      <c r="Z272" s="32"/>
      <c r="AA272" s="32"/>
      <c r="AB272" s="32"/>
    </row>
    <row r="273" spans="1:28" ht="12.75">
      <c r="A273" s="191"/>
      <c r="Z273" s="32"/>
      <c r="AA273" s="32"/>
      <c r="AB273" s="32"/>
    </row>
    <row r="274" spans="1:28" ht="12.75">
      <c r="A274" s="191"/>
      <c r="Z274" s="32"/>
      <c r="AA274" s="32"/>
      <c r="AB274" s="32"/>
    </row>
    <row r="275" spans="1:28" ht="12.75">
      <c r="A275" s="191"/>
      <c r="Z275" s="32"/>
      <c r="AA275" s="32"/>
      <c r="AB275" s="32"/>
    </row>
    <row r="276" spans="1:28" ht="12.75">
      <c r="A276" s="191"/>
      <c r="Z276" s="32"/>
      <c r="AA276" s="32"/>
      <c r="AB276" s="32"/>
    </row>
    <row r="277" spans="1:28" ht="12.75">
      <c r="A277" s="191"/>
      <c r="Z277" s="32"/>
      <c r="AA277" s="32"/>
      <c r="AB277" s="32"/>
    </row>
    <row r="278" spans="1:28" ht="12.75">
      <c r="A278" s="191"/>
      <c r="Z278" s="32"/>
      <c r="AA278" s="32"/>
      <c r="AB278" s="32"/>
    </row>
    <row r="279" spans="1:28" ht="12.75">
      <c r="A279" s="191"/>
      <c r="Z279" s="32"/>
      <c r="AA279" s="32"/>
      <c r="AB279" s="32"/>
    </row>
    <row r="280" spans="1:28" ht="12.75">
      <c r="A280" s="191"/>
      <c r="Z280" s="32"/>
      <c r="AA280" s="32"/>
      <c r="AB280" s="32"/>
    </row>
    <row r="281" spans="1:28" ht="12.75">
      <c r="A281" s="191"/>
      <c r="Z281" s="32"/>
      <c r="AA281" s="32"/>
      <c r="AB281" s="32"/>
    </row>
    <row r="282" spans="1:28" ht="12.75">
      <c r="A282" s="191"/>
      <c r="Z282" s="32"/>
      <c r="AA282" s="32"/>
      <c r="AB282" s="32"/>
    </row>
    <row r="283" spans="1:28" ht="12.75">
      <c r="A283" s="191"/>
      <c r="Z283" s="32"/>
      <c r="AA283" s="32"/>
      <c r="AB283" s="32"/>
    </row>
    <row r="284" spans="1:28" ht="12.75">
      <c r="A284" s="191"/>
      <c r="Z284" s="32"/>
      <c r="AA284" s="32"/>
      <c r="AB284" s="32"/>
    </row>
    <row r="285" spans="1:28" ht="12.75">
      <c r="A285" s="191"/>
      <c r="Z285" s="32"/>
      <c r="AA285" s="32"/>
      <c r="AB285" s="32"/>
    </row>
    <row r="286" spans="1:28" ht="12.75">
      <c r="A286" s="191"/>
      <c r="Z286" s="32"/>
      <c r="AA286" s="32"/>
      <c r="AB286" s="32"/>
    </row>
    <row r="287" spans="1:28" ht="12.75">
      <c r="A287" s="191"/>
      <c r="Z287" s="32"/>
      <c r="AA287" s="32"/>
      <c r="AB287" s="32"/>
    </row>
    <row r="288" spans="1:28" ht="12.75">
      <c r="A288" s="191"/>
      <c r="Z288" s="32"/>
      <c r="AA288" s="32"/>
      <c r="AB288" s="32"/>
    </row>
    <row r="289" spans="1:28" ht="12.75">
      <c r="A289" s="191"/>
      <c r="Z289" s="32"/>
      <c r="AA289" s="32"/>
      <c r="AB289" s="32"/>
    </row>
    <row r="290" spans="1:28" ht="12.75">
      <c r="A290" s="191"/>
      <c r="Z290" s="32"/>
      <c r="AA290" s="32"/>
      <c r="AB290" s="32"/>
    </row>
    <row r="291" spans="1:28" ht="12.75">
      <c r="A291" s="191"/>
      <c r="Z291" s="32"/>
      <c r="AA291" s="32"/>
      <c r="AB291" s="32"/>
    </row>
    <row r="292" spans="1:28" ht="12.75">
      <c r="A292" s="191"/>
      <c r="Z292" s="32"/>
      <c r="AA292" s="32"/>
      <c r="AB292" s="32"/>
    </row>
    <row r="293" spans="1:28" ht="12.75">
      <c r="A293" s="191"/>
      <c r="Z293" s="32"/>
      <c r="AA293" s="32"/>
      <c r="AB293" s="32"/>
    </row>
    <row r="294" spans="1:28" ht="12.75">
      <c r="A294" s="191"/>
      <c r="Z294" s="32"/>
      <c r="AA294" s="32"/>
      <c r="AB294" s="32"/>
    </row>
    <row r="295" spans="1:28" ht="12.75">
      <c r="A295" s="191"/>
      <c r="Z295" s="32"/>
      <c r="AA295" s="32"/>
      <c r="AB295" s="32"/>
    </row>
    <row r="296" spans="1:28" ht="12.75">
      <c r="A296" s="191"/>
      <c r="Z296" s="32"/>
      <c r="AA296" s="32"/>
      <c r="AB296" s="32"/>
    </row>
    <row r="297" spans="1:28" ht="12.75">
      <c r="A297" s="191"/>
      <c r="Z297" s="32"/>
      <c r="AA297" s="32"/>
      <c r="AB297" s="32"/>
    </row>
    <row r="298" spans="1:28" ht="12.75">
      <c r="A298" s="191"/>
      <c r="Z298" s="32"/>
      <c r="AA298" s="32"/>
      <c r="AB298" s="32"/>
    </row>
    <row r="299" spans="1:28" ht="12.75">
      <c r="A299" s="191"/>
      <c r="Z299" s="32"/>
      <c r="AA299" s="32"/>
      <c r="AB299" s="32"/>
    </row>
    <row r="300" spans="1:28" ht="12.75">
      <c r="A300" s="191"/>
      <c r="Z300" s="32"/>
      <c r="AA300" s="32"/>
      <c r="AB300" s="32"/>
    </row>
    <row r="301" spans="1:28" ht="12.75">
      <c r="A301" s="191"/>
      <c r="Z301" s="32"/>
      <c r="AA301" s="32"/>
      <c r="AB301" s="32"/>
    </row>
    <row r="302" spans="1:28" ht="12.75">
      <c r="A302" s="191"/>
      <c r="Z302" s="32"/>
      <c r="AA302" s="32"/>
      <c r="AB302" s="32"/>
    </row>
    <row r="303" spans="1:28" ht="12.75">
      <c r="A303" s="191"/>
      <c r="Z303" s="32"/>
      <c r="AA303" s="32"/>
      <c r="AB303" s="32"/>
    </row>
    <row r="304" spans="1:28" ht="12.75">
      <c r="A304" s="191"/>
      <c r="Z304" s="32"/>
      <c r="AA304" s="32"/>
      <c r="AB304" s="32"/>
    </row>
    <row r="305" spans="1:28" ht="12.75">
      <c r="A305" s="191"/>
      <c r="Z305" s="32"/>
      <c r="AA305" s="32"/>
      <c r="AB305" s="32"/>
    </row>
    <row r="306" spans="1:28" ht="12.75">
      <c r="A306" s="191"/>
      <c r="Z306" s="32"/>
      <c r="AA306" s="32"/>
      <c r="AB306" s="32"/>
    </row>
    <row r="307" spans="1:28" ht="12.75">
      <c r="A307" s="191"/>
      <c r="Z307" s="32"/>
      <c r="AA307" s="32"/>
      <c r="AB307" s="32"/>
    </row>
    <row r="308" spans="1:28" ht="12.75">
      <c r="A308" s="191"/>
      <c r="Z308" s="32"/>
      <c r="AA308" s="32"/>
      <c r="AB308" s="32"/>
    </row>
    <row r="309" spans="1:28" ht="12.75">
      <c r="A309" s="191"/>
      <c r="Z309" s="32"/>
      <c r="AA309" s="32"/>
      <c r="AB309" s="32"/>
    </row>
    <row r="310" spans="1:28" ht="12.75">
      <c r="A310" s="191"/>
      <c r="Z310" s="32"/>
      <c r="AA310" s="32"/>
      <c r="AB310" s="32"/>
    </row>
    <row r="311" spans="1:28" ht="12.75">
      <c r="A311" s="191"/>
      <c r="Z311" s="32"/>
      <c r="AA311" s="32"/>
      <c r="AB311" s="32"/>
    </row>
    <row r="312" spans="1:28" ht="12.75">
      <c r="A312" s="191"/>
      <c r="Z312" s="32"/>
      <c r="AA312" s="32"/>
      <c r="AB312" s="32"/>
    </row>
    <row r="313" spans="1:28" ht="12.75">
      <c r="A313" s="191"/>
      <c r="Z313" s="32"/>
      <c r="AA313" s="32"/>
      <c r="AB313" s="32"/>
    </row>
    <row r="314" spans="1:28" ht="12.75">
      <c r="A314" s="191"/>
      <c r="Z314" s="32"/>
      <c r="AA314" s="32"/>
      <c r="AB314" s="32"/>
    </row>
    <row r="315" spans="1:28" ht="12.75">
      <c r="A315" s="191"/>
      <c r="Z315" s="32"/>
      <c r="AA315" s="32"/>
      <c r="AB315" s="32"/>
    </row>
    <row r="316" spans="1:28" ht="12.75">
      <c r="A316" s="191"/>
      <c r="Z316" s="32"/>
      <c r="AA316" s="32"/>
      <c r="AB316" s="32"/>
    </row>
    <row r="317" spans="1:28" ht="12.75">
      <c r="A317" s="191"/>
      <c r="Z317" s="32"/>
      <c r="AA317" s="32"/>
      <c r="AB317" s="32"/>
    </row>
    <row r="318" spans="1:28" ht="12.75">
      <c r="A318" s="191"/>
      <c r="Z318" s="32"/>
      <c r="AA318" s="32"/>
      <c r="AB318" s="32"/>
    </row>
    <row r="319" spans="1:28" ht="12.75">
      <c r="A319" s="191"/>
      <c r="Z319" s="32"/>
      <c r="AA319" s="32"/>
      <c r="AB319" s="32"/>
    </row>
    <row r="320" spans="1:28" ht="12.75">
      <c r="A320" s="191"/>
      <c r="Z320" s="32"/>
      <c r="AA320" s="32"/>
      <c r="AB320" s="32"/>
    </row>
    <row r="321" spans="1:28" ht="12.75">
      <c r="A321" s="191"/>
      <c r="Z321" s="32"/>
      <c r="AA321" s="32"/>
      <c r="AB321" s="32"/>
    </row>
    <row r="322" spans="1:28" ht="12.75">
      <c r="A322" s="191"/>
      <c r="Z322" s="32"/>
      <c r="AA322" s="32"/>
      <c r="AB322" s="32"/>
    </row>
    <row r="323" spans="1:28" ht="12.75">
      <c r="A323" s="191"/>
      <c r="Z323" s="32"/>
      <c r="AA323" s="32"/>
      <c r="AB323" s="32"/>
    </row>
    <row r="324" spans="1:28" ht="12.75">
      <c r="A324" s="191"/>
      <c r="Z324" s="32"/>
      <c r="AA324" s="32"/>
      <c r="AB324" s="32"/>
    </row>
    <row r="325" spans="1:28" ht="12.75">
      <c r="A325" s="191"/>
      <c r="Z325" s="32"/>
      <c r="AA325" s="32"/>
      <c r="AB325" s="32"/>
    </row>
    <row r="326" spans="1:28" ht="12.75">
      <c r="A326" s="191"/>
      <c r="Z326" s="32"/>
      <c r="AA326" s="32"/>
      <c r="AB326" s="32"/>
    </row>
    <row r="327" spans="1:28" ht="12.75">
      <c r="A327" s="191"/>
      <c r="Z327" s="32"/>
      <c r="AA327" s="32"/>
      <c r="AB327" s="32"/>
    </row>
    <row r="328" spans="1:28" ht="12.75">
      <c r="A328" s="191"/>
      <c r="Z328" s="32"/>
      <c r="AA328" s="32"/>
      <c r="AB328" s="32"/>
    </row>
    <row r="329" spans="1:28" ht="12.75">
      <c r="A329" s="191"/>
      <c r="Z329" s="32"/>
      <c r="AA329" s="32"/>
      <c r="AB329" s="32"/>
    </row>
    <row r="330" spans="1:28" ht="12.75">
      <c r="A330" s="191"/>
      <c r="Z330" s="32"/>
      <c r="AA330" s="32"/>
      <c r="AB330" s="32"/>
    </row>
    <row r="331" spans="1:28" ht="12.75">
      <c r="A331" s="191"/>
      <c r="Z331" s="32"/>
      <c r="AA331" s="32"/>
      <c r="AB331" s="32"/>
    </row>
    <row r="332" spans="1:28" ht="12.75">
      <c r="A332" s="191"/>
      <c r="Z332" s="32"/>
      <c r="AA332" s="32"/>
      <c r="AB332" s="32"/>
    </row>
    <row r="333" spans="1:28" ht="12.75">
      <c r="A333" s="191"/>
      <c r="Z333" s="32"/>
      <c r="AA333" s="32"/>
      <c r="AB333" s="32"/>
    </row>
    <row r="334" spans="1:28" ht="12.75">
      <c r="A334" s="191"/>
      <c r="Z334" s="32"/>
      <c r="AA334" s="32"/>
      <c r="AB334" s="32"/>
    </row>
    <row r="335" spans="1:28" ht="12.75">
      <c r="A335" s="191"/>
      <c r="Z335" s="32"/>
      <c r="AA335" s="32"/>
      <c r="AB335" s="32"/>
    </row>
    <row r="336" spans="1:28" ht="12.75">
      <c r="A336" s="191"/>
      <c r="Z336" s="32"/>
      <c r="AA336" s="32"/>
      <c r="AB336" s="32"/>
    </row>
    <row r="337" spans="1:28" ht="12.75">
      <c r="A337" s="191"/>
      <c r="Z337" s="32"/>
      <c r="AA337" s="32"/>
      <c r="AB337" s="32"/>
    </row>
    <row r="338" spans="1:28" ht="12.75">
      <c r="A338" s="191"/>
      <c r="Z338" s="32"/>
      <c r="AA338" s="32"/>
      <c r="AB338" s="32"/>
    </row>
    <row r="339" spans="1:28" ht="12.75">
      <c r="A339" s="191"/>
      <c r="Z339" s="32"/>
      <c r="AA339" s="32"/>
      <c r="AB339" s="32"/>
    </row>
    <row r="340" spans="1:28" ht="12.75">
      <c r="A340" s="191"/>
      <c r="Z340" s="32"/>
      <c r="AA340" s="32"/>
      <c r="AB340" s="32"/>
    </row>
    <row r="341" spans="1:28" ht="12.75">
      <c r="A341" s="191"/>
      <c r="Z341" s="32"/>
      <c r="AA341" s="32"/>
      <c r="AB341" s="32"/>
    </row>
    <row r="342" spans="1:28" ht="12.75">
      <c r="A342" s="191"/>
      <c r="Z342" s="32"/>
      <c r="AA342" s="32"/>
      <c r="AB342" s="32"/>
    </row>
    <row r="343" spans="1:28" ht="12.75">
      <c r="A343" s="191"/>
      <c r="Z343" s="32"/>
      <c r="AA343" s="32"/>
      <c r="AB343" s="32"/>
    </row>
    <row r="344" spans="1:28" ht="12.75">
      <c r="A344" s="191"/>
      <c r="Z344" s="32"/>
      <c r="AA344" s="32"/>
      <c r="AB344" s="32"/>
    </row>
    <row r="345" spans="1:28" ht="12.75">
      <c r="A345" s="191"/>
      <c r="Z345" s="32"/>
      <c r="AA345" s="32"/>
      <c r="AB345" s="32"/>
    </row>
    <row r="346" spans="1:28" ht="12.75">
      <c r="A346" s="191"/>
      <c r="Z346" s="32"/>
      <c r="AA346" s="32"/>
      <c r="AB346" s="32"/>
    </row>
    <row r="347" spans="1:28" ht="12.75">
      <c r="A347" s="191"/>
      <c r="Z347" s="32"/>
      <c r="AA347" s="32"/>
      <c r="AB347" s="32"/>
    </row>
    <row r="348" spans="1:28" ht="12.75">
      <c r="A348" s="191"/>
      <c r="Z348" s="32"/>
      <c r="AA348" s="32"/>
      <c r="AB348" s="32"/>
    </row>
    <row r="349" spans="1:28" ht="12.75">
      <c r="A349" s="191"/>
      <c r="Z349" s="32"/>
      <c r="AA349" s="32"/>
      <c r="AB349" s="32"/>
    </row>
    <row r="350" spans="1:28" ht="12.75">
      <c r="A350" s="191"/>
      <c r="Z350" s="32"/>
      <c r="AA350" s="32"/>
      <c r="AB350" s="32"/>
    </row>
    <row r="351" spans="1:28" ht="12.75">
      <c r="A351" s="191"/>
      <c r="Z351" s="32"/>
      <c r="AA351" s="32"/>
      <c r="AB351" s="32"/>
    </row>
    <row r="352" spans="1:28" ht="12.75">
      <c r="A352" s="191"/>
      <c r="Z352" s="32"/>
      <c r="AA352" s="32"/>
      <c r="AB352" s="32"/>
    </row>
    <row r="353" spans="1:28" ht="12.75">
      <c r="A353" s="191"/>
      <c r="Z353" s="32"/>
      <c r="AA353" s="32"/>
      <c r="AB353" s="32"/>
    </row>
    <row r="354" spans="1:28" ht="12.75">
      <c r="A354" s="191"/>
      <c r="Z354" s="32"/>
      <c r="AA354" s="32"/>
      <c r="AB354" s="32"/>
    </row>
    <row r="355" spans="1:28" ht="12.75">
      <c r="A355" s="191"/>
      <c r="Z355" s="32"/>
      <c r="AA355" s="32"/>
      <c r="AB355" s="32"/>
    </row>
    <row r="356" spans="1:28" ht="12.75">
      <c r="A356" s="191"/>
      <c r="Z356" s="32"/>
      <c r="AA356" s="32"/>
      <c r="AB356" s="32"/>
    </row>
    <row r="357" spans="1:28" ht="12.75">
      <c r="A357" s="191"/>
      <c r="Z357" s="32"/>
      <c r="AA357" s="32"/>
      <c r="AB357" s="32"/>
    </row>
    <row r="358" spans="1:28" ht="12.75">
      <c r="A358" s="191"/>
      <c r="Z358" s="32"/>
      <c r="AA358" s="32"/>
      <c r="AB358" s="32"/>
    </row>
    <row r="359" spans="1:28" ht="12.75">
      <c r="A359" s="191"/>
      <c r="Z359" s="32"/>
      <c r="AA359" s="32"/>
      <c r="AB359" s="32"/>
    </row>
    <row r="360" spans="1:28" ht="12.75">
      <c r="A360" s="191"/>
      <c r="Z360" s="32"/>
      <c r="AA360" s="32"/>
      <c r="AB360" s="32"/>
    </row>
    <row r="361" spans="1:28" ht="12.75">
      <c r="A361" s="191"/>
      <c r="Z361" s="32"/>
      <c r="AA361" s="32"/>
      <c r="AB361" s="32"/>
    </row>
    <row r="362" ht="12.75">
      <c r="A362" s="191"/>
    </row>
    <row r="363" ht="12.75">
      <c r="A363" s="191"/>
    </row>
    <row r="364" ht="12.75">
      <c r="A364" s="191"/>
    </row>
    <row r="365" ht="12.75">
      <c r="A365" s="191"/>
    </row>
    <row r="366" ht="12.75">
      <c r="A366" s="191"/>
    </row>
    <row r="367" ht="12.75">
      <c r="A367" s="191"/>
    </row>
    <row r="368" ht="12.75">
      <c r="A368" s="191"/>
    </row>
    <row r="369" ht="12.75">
      <c r="A369" s="191"/>
    </row>
    <row r="370" ht="12.75">
      <c r="A370" s="191"/>
    </row>
    <row r="371" ht="12.75">
      <c r="A371" s="191"/>
    </row>
    <row r="372" ht="12.75">
      <c r="A372" s="191"/>
    </row>
    <row r="373" ht="12.75">
      <c r="A373" s="191"/>
    </row>
    <row r="374" ht="12.75">
      <c r="A374" s="191"/>
    </row>
    <row r="375" ht="12.75">
      <c r="A375" s="191"/>
    </row>
    <row r="376" ht="12.75">
      <c r="A376" s="191"/>
    </row>
    <row r="377" ht="12.75">
      <c r="A377" s="191"/>
    </row>
    <row r="378" ht="12.75">
      <c r="A378" s="191"/>
    </row>
    <row r="379" ht="12.75">
      <c r="A379" s="191"/>
    </row>
    <row r="380" ht="12.75">
      <c r="A380" s="191"/>
    </row>
    <row r="381" ht="12.75">
      <c r="A381" s="191"/>
    </row>
    <row r="382" ht="12.75">
      <c r="A382" s="191"/>
    </row>
    <row r="383" ht="12.75">
      <c r="A383" s="191"/>
    </row>
    <row r="384" ht="12.75">
      <c r="A384" s="191"/>
    </row>
    <row r="385" ht="12.75">
      <c r="A385" s="191"/>
    </row>
    <row r="386" ht="12.75">
      <c r="A386" s="191"/>
    </row>
    <row r="387" ht="12.75">
      <c r="A387" s="191"/>
    </row>
    <row r="388" ht="12.75">
      <c r="A388" s="191"/>
    </row>
    <row r="389" ht="12.75">
      <c r="A389" s="191"/>
    </row>
    <row r="390" ht="12.75">
      <c r="A390" s="191"/>
    </row>
    <row r="391" ht="12.75">
      <c r="A391" s="191"/>
    </row>
    <row r="392" ht="12.75">
      <c r="A392" s="191"/>
    </row>
    <row r="393" ht="12.75">
      <c r="A393" s="191"/>
    </row>
    <row r="394" ht="12.75">
      <c r="A394" s="191"/>
    </row>
    <row r="395" ht="12.75">
      <c r="A395" s="191"/>
    </row>
    <row r="396" ht="12.75">
      <c r="A396" s="191"/>
    </row>
    <row r="397" ht="12.75">
      <c r="A397" s="191"/>
    </row>
    <row r="398" ht="12.75">
      <c r="A398" s="191"/>
    </row>
    <row r="399" ht="12.75">
      <c r="A399" s="191"/>
    </row>
    <row r="400" ht="12.75">
      <c r="A400" s="191"/>
    </row>
    <row r="401" ht="12.75">
      <c r="A401" s="191"/>
    </row>
    <row r="402" ht="12.75">
      <c r="A402" s="191"/>
    </row>
    <row r="403" ht="12.75">
      <c r="A403" s="191"/>
    </row>
    <row r="404" ht="12.75">
      <c r="A404" s="191"/>
    </row>
    <row r="405" ht="12.75">
      <c r="A405" s="191"/>
    </row>
    <row r="406" ht="12.75">
      <c r="A406" s="191"/>
    </row>
    <row r="407" ht="12.75">
      <c r="A407" s="191"/>
    </row>
    <row r="408" ht="12.75">
      <c r="A408" s="191"/>
    </row>
    <row r="409" ht="12.75">
      <c r="A409" s="191"/>
    </row>
    <row r="410" ht="12.75">
      <c r="A410" s="191"/>
    </row>
    <row r="411" ht="12.75">
      <c r="A411" s="191"/>
    </row>
    <row r="412" ht="12.75">
      <c r="A412" s="191"/>
    </row>
    <row r="413" ht="12.75">
      <c r="A413" s="191"/>
    </row>
    <row r="414" ht="12.75">
      <c r="A414" s="191"/>
    </row>
    <row r="415" ht="12.75">
      <c r="A415" s="191"/>
    </row>
    <row r="416" ht="12.75">
      <c r="A416" s="191"/>
    </row>
    <row r="417" ht="12.75">
      <c r="A417" s="191"/>
    </row>
    <row r="418" ht="12.75">
      <c r="A418" s="191"/>
    </row>
    <row r="419" ht="12.75">
      <c r="A419" s="191"/>
    </row>
    <row r="420" ht="12.75">
      <c r="A420" s="191"/>
    </row>
    <row r="421" ht="12.75">
      <c r="A421" s="191"/>
    </row>
    <row r="422" ht="12.75">
      <c r="A422" s="191"/>
    </row>
    <row r="423" ht="12.75">
      <c r="A423" s="191"/>
    </row>
    <row r="424" ht="12.75">
      <c r="A424" s="191"/>
    </row>
    <row r="425" ht="12.75">
      <c r="A425" s="191"/>
    </row>
    <row r="426" ht="12.75">
      <c r="A426" s="191"/>
    </row>
    <row r="427" ht="12.75">
      <c r="A427" s="191"/>
    </row>
    <row r="428" ht="12.75">
      <c r="A428" s="191"/>
    </row>
    <row r="429" ht="12.75">
      <c r="A429" s="191"/>
    </row>
    <row r="430" ht="12.75">
      <c r="A430" s="191"/>
    </row>
    <row r="431" ht="12.75">
      <c r="A431" s="191"/>
    </row>
    <row r="432" ht="12.75">
      <c r="A432" s="191"/>
    </row>
    <row r="433" ht="12.75">
      <c r="A433" s="191"/>
    </row>
    <row r="434" ht="12.75">
      <c r="A434" s="191"/>
    </row>
    <row r="435" ht="12.75">
      <c r="A435" s="191"/>
    </row>
    <row r="436" ht="12.75">
      <c r="A436" s="191"/>
    </row>
    <row r="437" ht="12.75">
      <c r="A437" s="191"/>
    </row>
    <row r="438" ht="12.75">
      <c r="A438" s="191"/>
    </row>
    <row r="439" ht="12.75">
      <c r="A439" s="191"/>
    </row>
    <row r="440" ht="12.75">
      <c r="A440" s="191"/>
    </row>
    <row r="441" ht="12.75">
      <c r="A441" s="191"/>
    </row>
    <row r="442" ht="12.75">
      <c r="A442" s="191"/>
    </row>
    <row r="443" ht="12.75">
      <c r="A443" s="191"/>
    </row>
    <row r="444" ht="12.75">
      <c r="A444" s="191"/>
    </row>
    <row r="445" ht="12.75">
      <c r="A445" s="191"/>
    </row>
    <row r="446" ht="12.75">
      <c r="A446" s="191"/>
    </row>
    <row r="447" ht="12.75">
      <c r="A447" s="191"/>
    </row>
    <row r="448" ht="12.75">
      <c r="A448" s="191"/>
    </row>
    <row r="449" ht="12.75">
      <c r="A449" s="191"/>
    </row>
    <row r="450" ht="12.75">
      <c r="A450" s="191"/>
    </row>
    <row r="451" ht="12.75">
      <c r="A451" s="191"/>
    </row>
    <row r="452" ht="12.75">
      <c r="A452" s="191"/>
    </row>
    <row r="453" ht="12.75">
      <c r="A453" s="191"/>
    </row>
    <row r="454" ht="12.75">
      <c r="A454" s="191"/>
    </row>
    <row r="455" ht="12.75">
      <c r="A455" s="191"/>
    </row>
    <row r="456" ht="12.75">
      <c r="A456" s="191"/>
    </row>
    <row r="457" ht="12.75">
      <c r="A457" s="191"/>
    </row>
    <row r="458" ht="12.75">
      <c r="A458" s="191"/>
    </row>
    <row r="459" ht="12.75">
      <c r="A459" s="191"/>
    </row>
    <row r="460" ht="12.75">
      <c r="A460" s="191"/>
    </row>
    <row r="461" ht="12.75">
      <c r="A461" s="191"/>
    </row>
    <row r="462" ht="12.75">
      <c r="A462" s="191"/>
    </row>
    <row r="463" ht="12.75">
      <c r="A463" s="191"/>
    </row>
    <row r="464" ht="12.75">
      <c r="A464" s="191"/>
    </row>
    <row r="465" ht="12.75">
      <c r="A465" s="191"/>
    </row>
    <row r="466" ht="12.75">
      <c r="A466" s="191"/>
    </row>
    <row r="467" ht="12.75">
      <c r="A467" s="191"/>
    </row>
    <row r="468" ht="12.75">
      <c r="A468" s="191"/>
    </row>
    <row r="469" ht="12.75">
      <c r="A469" s="191"/>
    </row>
    <row r="470" ht="12.75">
      <c r="A470" s="191"/>
    </row>
    <row r="471" ht="12.75">
      <c r="A471" s="191"/>
    </row>
    <row r="472" ht="12.75">
      <c r="A472" s="191"/>
    </row>
    <row r="473" ht="12.75">
      <c r="A473" s="191"/>
    </row>
    <row r="474" ht="12.75">
      <c r="A474" s="191"/>
    </row>
    <row r="475" ht="12.75">
      <c r="A475" s="191"/>
    </row>
    <row r="476" ht="12.75">
      <c r="A476" s="191"/>
    </row>
    <row r="477" ht="12.75">
      <c r="A477" s="191"/>
    </row>
    <row r="478" ht="12.75">
      <c r="A478" s="191"/>
    </row>
    <row r="479" ht="12.75">
      <c r="A479" s="191"/>
    </row>
    <row r="480" ht="12.75">
      <c r="A480" s="191"/>
    </row>
    <row r="481" ht="12.75">
      <c r="A481" s="191"/>
    </row>
    <row r="482" ht="12.75">
      <c r="A482" s="191"/>
    </row>
    <row r="483" ht="12.75">
      <c r="A483" s="191"/>
    </row>
    <row r="484" ht="12.75">
      <c r="A484" s="191"/>
    </row>
    <row r="485" ht="12.75">
      <c r="A485" s="191"/>
    </row>
    <row r="486" ht="12.75">
      <c r="A486" s="191"/>
    </row>
    <row r="487" ht="12.75">
      <c r="A487" s="191"/>
    </row>
    <row r="488" ht="12.75">
      <c r="A488" s="191"/>
    </row>
    <row r="489" ht="12.75">
      <c r="A489" s="191"/>
    </row>
    <row r="490" ht="12.75">
      <c r="A490" s="191"/>
    </row>
    <row r="491" ht="12.75">
      <c r="A491" s="191"/>
    </row>
    <row r="492" ht="12.75">
      <c r="A492" s="191"/>
    </row>
    <row r="493" ht="12.75">
      <c r="A493" s="191"/>
    </row>
    <row r="494" ht="12.75">
      <c r="A494" s="191"/>
    </row>
    <row r="495" ht="12.75">
      <c r="A495" s="191"/>
    </row>
    <row r="496" ht="12.75">
      <c r="A496" s="191"/>
    </row>
    <row r="497" ht="12.75">
      <c r="A497" s="191"/>
    </row>
    <row r="498" ht="12.75">
      <c r="A498" s="191"/>
    </row>
    <row r="499" ht="12.75">
      <c r="A499" s="191"/>
    </row>
    <row r="500" ht="12.75">
      <c r="A500" s="191"/>
    </row>
    <row r="501" ht="12.75">
      <c r="A501" s="191"/>
    </row>
    <row r="502" ht="12.75">
      <c r="A502" s="191"/>
    </row>
    <row r="503" ht="12.75">
      <c r="A503" s="191"/>
    </row>
    <row r="504" ht="12.75">
      <c r="A504" s="191"/>
    </row>
    <row r="505" ht="12.75">
      <c r="A505" s="191"/>
    </row>
    <row r="506" ht="12.75">
      <c r="A506" s="191"/>
    </row>
    <row r="507" ht="12.75">
      <c r="A507" s="191"/>
    </row>
    <row r="508" ht="12.75">
      <c r="A508" s="191"/>
    </row>
    <row r="509" ht="12.75">
      <c r="A509" s="191"/>
    </row>
    <row r="510" ht="12.75">
      <c r="A510" s="191"/>
    </row>
    <row r="511" ht="12.75">
      <c r="A511" s="191"/>
    </row>
    <row r="512" ht="12.75">
      <c r="A512" s="191"/>
    </row>
    <row r="513" ht="12.75">
      <c r="A513" s="191"/>
    </row>
    <row r="514" ht="12.75">
      <c r="A514" s="191"/>
    </row>
    <row r="515" ht="12.75">
      <c r="A515" s="191"/>
    </row>
    <row r="516" ht="12.75">
      <c r="A516" s="191"/>
    </row>
    <row r="517" ht="12.75">
      <c r="A517" s="191"/>
    </row>
    <row r="518" ht="12.75">
      <c r="A518" s="191"/>
    </row>
    <row r="519" ht="12.75">
      <c r="A519" s="191"/>
    </row>
    <row r="520" ht="12.75">
      <c r="A520" s="191"/>
    </row>
    <row r="521" ht="12.75">
      <c r="A521" s="191"/>
    </row>
    <row r="522" ht="12.75">
      <c r="A522" s="191"/>
    </row>
    <row r="523" ht="12.75">
      <c r="A523" s="191"/>
    </row>
    <row r="524" ht="12.75">
      <c r="A524" s="191"/>
    </row>
    <row r="525" ht="12.75">
      <c r="A525" s="191"/>
    </row>
    <row r="526" ht="12.75">
      <c r="A526" s="191"/>
    </row>
    <row r="527" ht="12.75">
      <c r="A527" s="191"/>
    </row>
    <row r="528" ht="12.75">
      <c r="A528" s="191"/>
    </row>
    <row r="529" ht="12.75">
      <c r="A529" s="191"/>
    </row>
    <row r="530" ht="12.75">
      <c r="A530" s="191"/>
    </row>
    <row r="531" ht="12.75">
      <c r="A531" s="191"/>
    </row>
    <row r="532" ht="12.75">
      <c r="A532" s="191"/>
    </row>
    <row r="533" ht="12.75">
      <c r="A533" s="191"/>
    </row>
    <row r="534" ht="12.75">
      <c r="A534" s="191"/>
    </row>
    <row r="535" ht="12.75">
      <c r="A535" s="191"/>
    </row>
    <row r="536" ht="12.75">
      <c r="A536" s="191"/>
    </row>
    <row r="537" ht="12.75">
      <c r="A537" s="191"/>
    </row>
    <row r="538" ht="12.75">
      <c r="A538" s="191"/>
    </row>
    <row r="539" ht="12.75">
      <c r="A539" s="191"/>
    </row>
    <row r="540" ht="12.75">
      <c r="A540" s="191"/>
    </row>
    <row r="541" ht="12.75">
      <c r="A541" s="191"/>
    </row>
    <row r="542" ht="12.75">
      <c r="A542" s="191"/>
    </row>
    <row r="543" ht="12.75">
      <c r="A543" s="191"/>
    </row>
    <row r="544" ht="12.75">
      <c r="A544" s="191"/>
    </row>
    <row r="545" ht="12.75">
      <c r="A545" s="191"/>
    </row>
    <row r="546" ht="12.75">
      <c r="A546" s="191"/>
    </row>
    <row r="547" ht="12.75">
      <c r="A547" s="191"/>
    </row>
    <row r="548" ht="12.75">
      <c r="A548" s="191"/>
    </row>
    <row r="549" ht="12.75">
      <c r="A549" s="191"/>
    </row>
    <row r="550" ht="12.75">
      <c r="A550" s="191"/>
    </row>
    <row r="551" ht="12.75">
      <c r="A551" s="191"/>
    </row>
    <row r="552" ht="12.75">
      <c r="A552" s="191"/>
    </row>
    <row r="553" ht="12.75">
      <c r="A553" s="191"/>
    </row>
    <row r="554" ht="12.75">
      <c r="A554" s="191"/>
    </row>
    <row r="555" ht="12.75">
      <c r="A555" s="191"/>
    </row>
    <row r="556" ht="12.75">
      <c r="A556" s="191"/>
    </row>
    <row r="557" ht="12.75">
      <c r="A557" s="191"/>
    </row>
    <row r="558" ht="12.75">
      <c r="A558" s="191"/>
    </row>
    <row r="559" ht="12.75">
      <c r="A559" s="191"/>
    </row>
    <row r="560" ht="12.75">
      <c r="A560" s="191"/>
    </row>
    <row r="561" ht="12.75">
      <c r="A561" s="191"/>
    </row>
    <row r="562" ht="12.75">
      <c r="A562" s="191"/>
    </row>
    <row r="563" ht="12.75">
      <c r="A563" s="191"/>
    </row>
    <row r="564" ht="12.75">
      <c r="A564" s="191"/>
    </row>
    <row r="565" ht="12.75">
      <c r="A565" s="191"/>
    </row>
    <row r="566" ht="12.75">
      <c r="A566" s="191"/>
    </row>
    <row r="567" ht="12.75">
      <c r="A567" s="191"/>
    </row>
    <row r="568" ht="12.75">
      <c r="A568" s="191"/>
    </row>
    <row r="569" ht="12.75">
      <c r="A569" s="191"/>
    </row>
    <row r="570" ht="12.75">
      <c r="A570" s="191"/>
    </row>
    <row r="571" ht="12.75">
      <c r="A571" s="191"/>
    </row>
    <row r="572" ht="12.75">
      <c r="A572" s="191"/>
    </row>
    <row r="573" ht="12.75">
      <c r="A573" s="191"/>
    </row>
    <row r="574" ht="12.75">
      <c r="A574" s="191"/>
    </row>
    <row r="575" ht="12.75">
      <c r="A575" s="191"/>
    </row>
    <row r="576" ht="12.75">
      <c r="A576" s="191"/>
    </row>
    <row r="577" ht="12.75">
      <c r="A577" s="191"/>
    </row>
    <row r="578" ht="12.75">
      <c r="A578" s="191"/>
    </row>
    <row r="579" ht="12.75">
      <c r="A579" s="191"/>
    </row>
    <row r="580" ht="12.75">
      <c r="A580" s="191"/>
    </row>
    <row r="581" ht="12.75">
      <c r="A581" s="191"/>
    </row>
    <row r="582" ht="12.75">
      <c r="A582" s="191"/>
    </row>
    <row r="583" ht="12.75">
      <c r="A583" s="191"/>
    </row>
    <row r="584" ht="12.75">
      <c r="A584" s="191"/>
    </row>
    <row r="585" ht="12.75">
      <c r="A585" s="191"/>
    </row>
    <row r="586" ht="12.75">
      <c r="A586" s="191"/>
    </row>
    <row r="587" ht="12.75">
      <c r="A587" s="191"/>
    </row>
    <row r="588" ht="12.75">
      <c r="A588" s="191"/>
    </row>
    <row r="589" ht="12.75">
      <c r="A589" s="191"/>
    </row>
    <row r="590" ht="12.75">
      <c r="A590" s="191"/>
    </row>
    <row r="591" ht="12.75">
      <c r="A591" s="191"/>
    </row>
    <row r="592" ht="12.75">
      <c r="A592" s="191"/>
    </row>
    <row r="593" ht="12.75">
      <c r="A593" s="191"/>
    </row>
    <row r="594" ht="12.75">
      <c r="A594" s="191"/>
    </row>
    <row r="595" ht="12.75">
      <c r="A595" s="191"/>
    </row>
    <row r="596" ht="12.75">
      <c r="A596" s="191"/>
    </row>
    <row r="597" ht="12.75">
      <c r="A597" s="191"/>
    </row>
    <row r="598" ht="12.75">
      <c r="A598" s="191"/>
    </row>
    <row r="599" ht="12.75">
      <c r="A599" s="191"/>
    </row>
    <row r="600" ht="12.75">
      <c r="A600" s="191"/>
    </row>
    <row r="601" ht="12.75">
      <c r="A601" s="191"/>
    </row>
    <row r="602" ht="12.75">
      <c r="A602" s="191"/>
    </row>
    <row r="603" ht="12.75">
      <c r="A603" s="191"/>
    </row>
    <row r="604" ht="12.75">
      <c r="A604" s="191"/>
    </row>
    <row r="605" ht="12.75">
      <c r="A605" s="191"/>
    </row>
    <row r="606" ht="12.75">
      <c r="A606" s="191"/>
    </row>
    <row r="607" ht="12.75">
      <c r="A607" s="191"/>
    </row>
    <row r="608" ht="12.75">
      <c r="A608" s="191"/>
    </row>
    <row r="609" ht="12.75">
      <c r="A609" s="191"/>
    </row>
    <row r="610" ht="12.75">
      <c r="A610" s="191"/>
    </row>
    <row r="611" ht="12.75">
      <c r="A611" s="191"/>
    </row>
    <row r="612" ht="12.75">
      <c r="A612" s="191"/>
    </row>
    <row r="613" ht="12.75">
      <c r="A613" s="191"/>
    </row>
    <row r="614" ht="12.75">
      <c r="A614" s="191"/>
    </row>
    <row r="615" ht="12.75">
      <c r="A615" s="191"/>
    </row>
    <row r="616" ht="12.75">
      <c r="A616" s="191"/>
    </row>
    <row r="617" ht="12.75">
      <c r="A617" s="191"/>
    </row>
    <row r="618" ht="12.75">
      <c r="A618" s="191"/>
    </row>
    <row r="619" ht="12.75">
      <c r="A619" s="191"/>
    </row>
    <row r="620" ht="12.75">
      <c r="A620" s="191"/>
    </row>
    <row r="621" ht="12.75">
      <c r="A621" s="191"/>
    </row>
    <row r="622" ht="12.75">
      <c r="A622" s="191"/>
    </row>
    <row r="623" ht="12.75">
      <c r="A623" s="191"/>
    </row>
    <row r="624" ht="12.75">
      <c r="A624" s="191"/>
    </row>
    <row r="625" ht="12.75">
      <c r="A625" s="191"/>
    </row>
    <row r="626" ht="12.75">
      <c r="A626" s="191"/>
    </row>
    <row r="627" ht="12.75">
      <c r="A627" s="191"/>
    </row>
    <row r="628" ht="12.75">
      <c r="A628" s="191"/>
    </row>
    <row r="629" ht="12.75">
      <c r="A629" s="191"/>
    </row>
    <row r="630" ht="12.75">
      <c r="A630" s="191"/>
    </row>
    <row r="631" ht="12.75">
      <c r="A631" s="191"/>
    </row>
    <row r="632" ht="12.75">
      <c r="A632" s="191"/>
    </row>
    <row r="633" ht="12.75">
      <c r="A633" s="191"/>
    </row>
    <row r="634" ht="12.75">
      <c r="A634" s="191"/>
    </row>
    <row r="635" ht="12.75">
      <c r="A635" s="191"/>
    </row>
    <row r="636" ht="12.75">
      <c r="A636" s="191"/>
    </row>
    <row r="637" ht="12.75">
      <c r="A637" s="191"/>
    </row>
    <row r="638" ht="12.75">
      <c r="A638" s="191"/>
    </row>
    <row r="639" ht="12.75">
      <c r="A639" s="191"/>
    </row>
    <row r="640" ht="12.75">
      <c r="A640" s="191"/>
    </row>
    <row r="641" ht="12.75">
      <c r="A641" s="191"/>
    </row>
    <row r="642" ht="12.75">
      <c r="A642" s="191"/>
    </row>
    <row r="643" ht="12.75">
      <c r="A643" s="191"/>
    </row>
    <row r="644" ht="12.75">
      <c r="A644" s="191"/>
    </row>
    <row r="645" ht="12.75">
      <c r="A645" s="191"/>
    </row>
    <row r="646" ht="12.75">
      <c r="A646" s="191"/>
    </row>
    <row r="647" ht="12.75">
      <c r="A647" s="191"/>
    </row>
    <row r="648" ht="12.75">
      <c r="A648" s="191"/>
    </row>
    <row r="649" ht="12.75">
      <c r="A649" s="191"/>
    </row>
    <row r="650" ht="12.75">
      <c r="A650" s="191"/>
    </row>
    <row r="651" ht="12.75">
      <c r="A651" s="191"/>
    </row>
    <row r="652" ht="12.75">
      <c r="A652" s="191"/>
    </row>
    <row r="653" ht="12.75">
      <c r="A653" s="191"/>
    </row>
    <row r="654" ht="12.75">
      <c r="A654" s="191"/>
    </row>
    <row r="655" ht="12.75">
      <c r="A655" s="191"/>
    </row>
    <row r="656" ht="12.75">
      <c r="A656" s="191"/>
    </row>
    <row r="657" ht="12.75">
      <c r="A657" s="191"/>
    </row>
    <row r="658" ht="12.75">
      <c r="A658" s="191"/>
    </row>
    <row r="659" ht="12.75">
      <c r="A659" s="191"/>
    </row>
    <row r="660" ht="12.75">
      <c r="A660" s="191"/>
    </row>
    <row r="661" ht="12.75">
      <c r="A661" s="191"/>
    </row>
    <row r="662" ht="12.75">
      <c r="A662" s="191"/>
    </row>
    <row r="663" ht="12.75">
      <c r="A663" s="191"/>
    </row>
    <row r="664" ht="12.75">
      <c r="A664" s="191"/>
    </row>
    <row r="665" ht="12.75">
      <c r="A665" s="191"/>
    </row>
    <row r="666" ht="12.75">
      <c r="A666" s="191"/>
    </row>
    <row r="667" ht="12.75">
      <c r="A667" s="191"/>
    </row>
    <row r="668" ht="12.75">
      <c r="A668" s="191"/>
    </row>
    <row r="669" ht="12.75">
      <c r="A669" s="191"/>
    </row>
    <row r="670" ht="12.75">
      <c r="A670" s="191"/>
    </row>
    <row r="671" ht="12.75">
      <c r="A671" s="191"/>
    </row>
    <row r="672" ht="12.75">
      <c r="A672" s="191"/>
    </row>
    <row r="673" ht="12.75">
      <c r="A673" s="191"/>
    </row>
    <row r="674" ht="12.75">
      <c r="A674" s="191"/>
    </row>
    <row r="675" ht="12.75">
      <c r="A675" s="191"/>
    </row>
    <row r="676" ht="12.75">
      <c r="A676" s="191"/>
    </row>
    <row r="677" ht="12.75">
      <c r="A677" s="191"/>
    </row>
    <row r="678" ht="12.75">
      <c r="A678" s="191"/>
    </row>
    <row r="679" ht="12.75">
      <c r="A679" s="191"/>
    </row>
    <row r="680" ht="12.75">
      <c r="A680" s="191"/>
    </row>
    <row r="681" ht="12.75">
      <c r="A681" s="191"/>
    </row>
    <row r="682" ht="12.75">
      <c r="A682" s="191"/>
    </row>
    <row r="683" ht="12.75">
      <c r="A683" s="191"/>
    </row>
    <row r="684" ht="12.75">
      <c r="A684" s="191"/>
    </row>
    <row r="685" ht="12.75">
      <c r="A685" s="191"/>
    </row>
    <row r="686" ht="12.75">
      <c r="A686" s="191"/>
    </row>
    <row r="687" ht="12.75">
      <c r="A687" s="191"/>
    </row>
    <row r="688" ht="12.75">
      <c r="A688" s="191"/>
    </row>
    <row r="689" ht="12.75">
      <c r="A689" s="191"/>
    </row>
    <row r="690" ht="12.75">
      <c r="A690" s="191"/>
    </row>
    <row r="691" ht="12.75">
      <c r="A691" s="191"/>
    </row>
    <row r="692" ht="12.75">
      <c r="A692" s="191"/>
    </row>
    <row r="693" ht="12.75">
      <c r="A693" s="191"/>
    </row>
    <row r="694" ht="12.75">
      <c r="A694" s="191"/>
    </row>
    <row r="695" ht="12.75">
      <c r="A695" s="191"/>
    </row>
    <row r="696" ht="12.75">
      <c r="A696" s="191"/>
    </row>
    <row r="697" ht="12.75">
      <c r="A697" s="191"/>
    </row>
    <row r="698" ht="12.75">
      <c r="A698" s="191"/>
    </row>
    <row r="699" ht="12.75">
      <c r="A699" s="191"/>
    </row>
    <row r="700" ht="12.75">
      <c r="A700" s="191"/>
    </row>
    <row r="701" ht="12.75">
      <c r="A701" s="191"/>
    </row>
    <row r="702" ht="12.75">
      <c r="A702" s="191"/>
    </row>
    <row r="703" ht="12.75">
      <c r="A703" s="191"/>
    </row>
    <row r="704" ht="12.75">
      <c r="A704" s="191"/>
    </row>
    <row r="705" ht="12.75">
      <c r="A705" s="191"/>
    </row>
    <row r="706" ht="12.75">
      <c r="A706" s="191"/>
    </row>
    <row r="707" ht="12.75">
      <c r="A707" s="191"/>
    </row>
    <row r="708" ht="12.75">
      <c r="A708" s="191"/>
    </row>
    <row r="709" ht="12.75">
      <c r="A709" s="191"/>
    </row>
    <row r="710" ht="12.75">
      <c r="A710" s="191"/>
    </row>
    <row r="711" ht="12.75">
      <c r="A711" s="191"/>
    </row>
    <row r="712" ht="12.75">
      <c r="A712" s="191"/>
    </row>
    <row r="713" ht="12.75">
      <c r="A713" s="191"/>
    </row>
    <row r="714" ht="12.75">
      <c r="A714" s="191"/>
    </row>
    <row r="715" ht="12.75">
      <c r="A715" s="191"/>
    </row>
    <row r="716" ht="12.75">
      <c r="A716" s="191"/>
    </row>
    <row r="717" ht="12.75">
      <c r="A717" s="191"/>
    </row>
    <row r="718" ht="12.75">
      <c r="A718" s="191"/>
    </row>
    <row r="719" ht="12.75">
      <c r="A719" s="191"/>
    </row>
    <row r="720" ht="12.75">
      <c r="A720" s="191"/>
    </row>
    <row r="721" ht="12.75">
      <c r="A721" s="191"/>
    </row>
    <row r="722" ht="12.75">
      <c r="A722" s="191"/>
    </row>
    <row r="723" ht="12.75">
      <c r="A723" s="191"/>
    </row>
    <row r="724" ht="12.75">
      <c r="A724" s="191"/>
    </row>
    <row r="725" ht="12.75">
      <c r="A725" s="191"/>
    </row>
    <row r="726" ht="12.75">
      <c r="A726" s="191"/>
    </row>
    <row r="727" ht="12.75">
      <c r="A727" s="191"/>
    </row>
    <row r="728" ht="12.75">
      <c r="A728" s="191"/>
    </row>
    <row r="729" ht="12.75">
      <c r="A729" s="191"/>
    </row>
    <row r="730" ht="12.75">
      <c r="A730" s="191"/>
    </row>
    <row r="731" ht="12.75">
      <c r="A731" s="191"/>
    </row>
    <row r="732" ht="12.75">
      <c r="A732" s="191"/>
    </row>
    <row r="733" ht="12.75">
      <c r="A733" s="191"/>
    </row>
    <row r="734" ht="12.75">
      <c r="A734" s="191"/>
    </row>
    <row r="735" ht="12.75">
      <c r="A735" s="191"/>
    </row>
    <row r="736" ht="12.75">
      <c r="A736" s="191"/>
    </row>
    <row r="737" ht="12.75">
      <c r="A737" s="191"/>
    </row>
    <row r="738" ht="12.75">
      <c r="A738" s="191"/>
    </row>
    <row r="739" ht="12.75">
      <c r="A739" s="191"/>
    </row>
    <row r="740" ht="12.75">
      <c r="A740" s="191"/>
    </row>
    <row r="741" ht="12.75">
      <c r="A741" s="191"/>
    </row>
    <row r="742" ht="12.75">
      <c r="A742" s="191"/>
    </row>
    <row r="743" ht="12.75">
      <c r="A743" s="191"/>
    </row>
    <row r="744" ht="12.75">
      <c r="A744" s="191"/>
    </row>
    <row r="745" ht="12.75">
      <c r="A745" s="191"/>
    </row>
    <row r="746" ht="12.75">
      <c r="A746" s="191"/>
    </row>
    <row r="747" ht="12.75">
      <c r="A747" s="191"/>
    </row>
    <row r="748" ht="12.75">
      <c r="A748" s="191"/>
    </row>
    <row r="749" ht="12.75">
      <c r="A749" s="191"/>
    </row>
    <row r="750" ht="12.75">
      <c r="A750" s="191"/>
    </row>
    <row r="751" ht="12.75">
      <c r="A751" s="191"/>
    </row>
    <row r="752" ht="12.75">
      <c r="A752" s="191"/>
    </row>
    <row r="753" ht="12.75">
      <c r="A753" s="191"/>
    </row>
    <row r="754" ht="12.75">
      <c r="A754" s="191"/>
    </row>
    <row r="755" ht="12.75">
      <c r="A755" s="191"/>
    </row>
    <row r="756" ht="12.75">
      <c r="A756" s="191"/>
    </row>
    <row r="757" ht="12.75">
      <c r="A757" s="191"/>
    </row>
    <row r="758" ht="12.75">
      <c r="A758" s="191"/>
    </row>
    <row r="759" ht="12.75">
      <c r="A759" s="191"/>
    </row>
    <row r="760" ht="12.75">
      <c r="A760" s="191"/>
    </row>
    <row r="761" ht="12.75">
      <c r="A761" s="191"/>
    </row>
    <row r="762" ht="12.75">
      <c r="A762" s="191"/>
    </row>
    <row r="763" ht="12.75">
      <c r="A763" s="191"/>
    </row>
    <row r="764" ht="12.75">
      <c r="A764" s="191"/>
    </row>
    <row r="765" ht="12.75">
      <c r="A765" s="191"/>
    </row>
    <row r="766" ht="12.75">
      <c r="A766" s="191"/>
    </row>
    <row r="767" ht="12.75">
      <c r="A767" s="191"/>
    </row>
    <row r="768" ht="12.75">
      <c r="A768" s="191"/>
    </row>
    <row r="769" ht="12.75">
      <c r="A769" s="191"/>
    </row>
    <row r="770" ht="12.75">
      <c r="A770" s="191"/>
    </row>
    <row r="771" ht="12.75">
      <c r="A771" s="191"/>
    </row>
    <row r="772" ht="12.75">
      <c r="A772" s="191"/>
    </row>
    <row r="773" ht="12.75">
      <c r="A773" s="191"/>
    </row>
    <row r="774" ht="12.75">
      <c r="A774" s="191"/>
    </row>
    <row r="775" ht="12.75">
      <c r="A775" s="191"/>
    </row>
    <row r="776" ht="12.75">
      <c r="A776" s="191"/>
    </row>
    <row r="777" ht="12.75">
      <c r="A777" s="191"/>
    </row>
    <row r="778" ht="12.75">
      <c r="A778" s="191"/>
    </row>
    <row r="779" ht="12.75">
      <c r="A779" s="191"/>
    </row>
    <row r="780" ht="12.75">
      <c r="A780" s="191"/>
    </row>
    <row r="781" ht="12.75">
      <c r="A781" s="191"/>
    </row>
    <row r="782" ht="12.75">
      <c r="A782" s="191"/>
    </row>
    <row r="783" ht="12.75">
      <c r="A783" s="191"/>
    </row>
    <row r="784" ht="12.75">
      <c r="A784" s="191"/>
    </row>
    <row r="785" ht="12.75">
      <c r="A785" s="191"/>
    </row>
    <row r="786" ht="12.75">
      <c r="A786" s="191"/>
    </row>
    <row r="787" ht="12.75">
      <c r="A787" s="191"/>
    </row>
    <row r="788" ht="12.75">
      <c r="A788" s="191"/>
    </row>
    <row r="789" ht="12.75">
      <c r="A789" s="191"/>
    </row>
    <row r="790" ht="12.75">
      <c r="A790" s="191"/>
    </row>
    <row r="791" ht="12.75">
      <c r="A791" s="191"/>
    </row>
    <row r="792" ht="12.75">
      <c r="A792" s="191"/>
    </row>
    <row r="793" ht="12.75">
      <c r="A793" s="191"/>
    </row>
    <row r="794" ht="12.75">
      <c r="A794" s="191"/>
    </row>
    <row r="795" ht="12.75">
      <c r="A795" s="191"/>
    </row>
    <row r="796" ht="12.75">
      <c r="A796" s="191"/>
    </row>
    <row r="797" ht="12.75">
      <c r="A797" s="191"/>
    </row>
    <row r="798" ht="12.75">
      <c r="A798" s="191"/>
    </row>
    <row r="799" ht="12.75">
      <c r="A799" s="191"/>
    </row>
    <row r="800" ht="12.75">
      <c r="A800" s="191"/>
    </row>
    <row r="801" ht="12.75">
      <c r="A801" s="191"/>
    </row>
    <row r="802" ht="12.75">
      <c r="A802" s="191"/>
    </row>
    <row r="803" ht="12.75">
      <c r="A803" s="191"/>
    </row>
    <row r="804" ht="12.75">
      <c r="A804" s="191"/>
    </row>
    <row r="805" ht="12.75">
      <c r="A805" s="191"/>
    </row>
    <row r="806" ht="12.75">
      <c r="A806" s="191"/>
    </row>
    <row r="807" ht="12.75">
      <c r="A807" s="191"/>
    </row>
    <row r="808" ht="12.75">
      <c r="A808" s="191"/>
    </row>
    <row r="809" ht="12.75">
      <c r="A809" s="191"/>
    </row>
    <row r="810" ht="12.75">
      <c r="A810" s="191"/>
    </row>
    <row r="811" ht="12.75">
      <c r="A811" s="191"/>
    </row>
    <row r="812" ht="12.75">
      <c r="A812" s="191"/>
    </row>
    <row r="813" ht="12.75">
      <c r="A813" s="191"/>
    </row>
    <row r="814" ht="12.75">
      <c r="A814" s="191"/>
    </row>
    <row r="815" ht="12.75">
      <c r="A815" s="191"/>
    </row>
    <row r="816" ht="12.75">
      <c r="A816" s="191"/>
    </row>
    <row r="817" ht="12.75">
      <c r="A817" s="191"/>
    </row>
    <row r="818" ht="12.75">
      <c r="A818" s="191"/>
    </row>
    <row r="819" ht="12.75">
      <c r="A819" s="191"/>
    </row>
    <row r="820" ht="12.75">
      <c r="A820" s="191"/>
    </row>
    <row r="821" ht="12.75">
      <c r="A821" s="191"/>
    </row>
    <row r="822" ht="12.75">
      <c r="A822" s="191"/>
    </row>
    <row r="823" ht="12.75">
      <c r="A823" s="191"/>
    </row>
    <row r="824" ht="12.75">
      <c r="A824" s="191"/>
    </row>
    <row r="825" ht="12.75">
      <c r="A825" s="191"/>
    </row>
    <row r="826" ht="12.75">
      <c r="A826" s="191"/>
    </row>
    <row r="827" ht="12.75">
      <c r="A827" s="191"/>
    </row>
    <row r="828" ht="12.75">
      <c r="A828" s="191"/>
    </row>
    <row r="829" ht="12.75">
      <c r="A829" s="191"/>
    </row>
    <row r="830" ht="12.75">
      <c r="A830" s="191"/>
    </row>
    <row r="831" ht="12.75">
      <c r="A831" s="191"/>
    </row>
    <row r="832" ht="12.75">
      <c r="A832" s="191"/>
    </row>
    <row r="833" ht="12.75">
      <c r="A833" s="191"/>
    </row>
    <row r="834" ht="12.75">
      <c r="A834" s="191"/>
    </row>
    <row r="835" ht="12.75">
      <c r="A835" s="191"/>
    </row>
    <row r="836" ht="12.75">
      <c r="A836" s="191"/>
    </row>
    <row r="837" ht="12.75">
      <c r="A837" s="191"/>
    </row>
    <row r="838" ht="12.75">
      <c r="A838" s="191"/>
    </row>
    <row r="839" ht="12.75">
      <c r="A839" s="191"/>
    </row>
    <row r="840" ht="12.75">
      <c r="A840" s="191"/>
    </row>
    <row r="841" ht="12.75">
      <c r="A841" s="191"/>
    </row>
    <row r="842" ht="12.75">
      <c r="A842" s="191"/>
    </row>
    <row r="843" ht="12.75">
      <c r="A843" s="191"/>
    </row>
    <row r="844" ht="12.75">
      <c r="A844" s="191"/>
    </row>
    <row r="845" ht="12.75">
      <c r="A845" s="191"/>
    </row>
    <row r="846" ht="12.75">
      <c r="A846" s="191"/>
    </row>
    <row r="847" ht="12.75">
      <c r="A847" s="191"/>
    </row>
    <row r="848" ht="12.75">
      <c r="A848" s="191"/>
    </row>
    <row r="849" ht="12.75">
      <c r="A849" s="191"/>
    </row>
    <row r="850" ht="12.75">
      <c r="A850" s="191"/>
    </row>
    <row r="851" ht="12.75">
      <c r="A851" s="191"/>
    </row>
    <row r="852" ht="12.75">
      <c r="A852" s="191"/>
    </row>
    <row r="853" ht="12.75">
      <c r="A853" s="191"/>
    </row>
    <row r="854" ht="12.75">
      <c r="A854" s="191"/>
    </row>
    <row r="855" ht="12.75">
      <c r="A855" s="191"/>
    </row>
    <row r="856" ht="12.75">
      <c r="A856" s="191"/>
    </row>
    <row r="857" ht="12.75">
      <c r="A857" s="191"/>
    </row>
    <row r="858" ht="12.75">
      <c r="A858" s="191"/>
    </row>
    <row r="859" ht="12.75">
      <c r="A859" s="191"/>
    </row>
    <row r="860" ht="12.75">
      <c r="A860" s="191"/>
    </row>
    <row r="861" ht="12.75">
      <c r="A861" s="191"/>
    </row>
    <row r="862" ht="12.75">
      <c r="A862" s="191"/>
    </row>
    <row r="863" ht="12.75">
      <c r="A863" s="191"/>
    </row>
    <row r="864" ht="12.75">
      <c r="A864" s="191"/>
    </row>
    <row r="865" ht="12.75">
      <c r="A865" s="191"/>
    </row>
    <row r="866" ht="12.75">
      <c r="A866" s="191"/>
    </row>
    <row r="867" ht="12.75">
      <c r="A867" s="191"/>
    </row>
    <row r="868" ht="12.75">
      <c r="A868" s="191"/>
    </row>
    <row r="869" ht="12.75">
      <c r="A869" s="191"/>
    </row>
    <row r="870" ht="12.75">
      <c r="A870" s="191"/>
    </row>
    <row r="871" ht="12.75">
      <c r="A871" s="191"/>
    </row>
    <row r="872" ht="12.75">
      <c r="A872" s="191"/>
    </row>
    <row r="873" ht="12.75">
      <c r="A873" s="191"/>
    </row>
    <row r="874" ht="12.75">
      <c r="A874" s="191"/>
    </row>
    <row r="875" ht="12.75">
      <c r="A875" s="191"/>
    </row>
    <row r="876" ht="12.75">
      <c r="A876" s="191"/>
    </row>
    <row r="877" ht="12.75">
      <c r="A877" s="191"/>
    </row>
    <row r="878" ht="12.75">
      <c r="A878" s="191"/>
    </row>
    <row r="879" ht="12.75">
      <c r="A879" s="191"/>
    </row>
    <row r="880" ht="12.75">
      <c r="A880" s="191"/>
    </row>
    <row r="881" ht="12.75">
      <c r="A881" s="191"/>
    </row>
    <row r="882" ht="12.75">
      <c r="A882" s="191"/>
    </row>
    <row r="883" ht="12.75">
      <c r="A883" s="191"/>
    </row>
    <row r="884" ht="12.75">
      <c r="A884" s="191"/>
    </row>
    <row r="885" ht="12.75">
      <c r="A885" s="191"/>
    </row>
    <row r="886" ht="12.75">
      <c r="A886" s="191"/>
    </row>
    <row r="887" ht="12.75">
      <c r="A887" s="191"/>
    </row>
    <row r="888" ht="12.75">
      <c r="A888" s="191"/>
    </row>
    <row r="889" ht="12.75">
      <c r="A889" s="191"/>
    </row>
    <row r="890" ht="12.75">
      <c r="A890" s="191"/>
    </row>
    <row r="891" ht="12.75">
      <c r="A891" s="191"/>
    </row>
    <row r="892" ht="12.75">
      <c r="A892" s="191"/>
    </row>
    <row r="893" ht="12.75">
      <c r="A893" s="191"/>
    </row>
    <row r="894" ht="12.75">
      <c r="A894" s="191"/>
    </row>
    <row r="895" ht="12.75">
      <c r="A895" s="191"/>
    </row>
    <row r="896" ht="12.75">
      <c r="A896" s="191"/>
    </row>
    <row r="897" ht="12.75">
      <c r="A897" s="191"/>
    </row>
    <row r="898" ht="12.75">
      <c r="A898" s="191"/>
    </row>
    <row r="899" ht="12.75">
      <c r="A899" s="191"/>
    </row>
    <row r="900" ht="12.75">
      <c r="A900" s="191"/>
    </row>
    <row r="901" ht="12.75">
      <c r="A901" s="191"/>
    </row>
    <row r="902" ht="12.75">
      <c r="A902" s="191"/>
    </row>
    <row r="903" ht="12.75">
      <c r="A903" s="191"/>
    </row>
    <row r="904" ht="12.75">
      <c r="A904" s="191"/>
    </row>
    <row r="905" ht="12.75">
      <c r="A905" s="191"/>
    </row>
    <row r="906" ht="12.75">
      <c r="A906" s="191"/>
    </row>
    <row r="907" ht="12.75">
      <c r="A907" s="191"/>
    </row>
    <row r="908" ht="12.75">
      <c r="A908" s="191"/>
    </row>
    <row r="909" ht="12.75">
      <c r="A909" s="191"/>
    </row>
    <row r="910" ht="12.75">
      <c r="A910" s="191"/>
    </row>
    <row r="911" ht="12.75">
      <c r="A911" s="191"/>
    </row>
    <row r="912" ht="12.75">
      <c r="A912" s="191"/>
    </row>
    <row r="913" ht="12.75">
      <c r="A913" s="191"/>
    </row>
    <row r="914" ht="12.75">
      <c r="A914" s="191"/>
    </row>
    <row r="915" ht="12.75">
      <c r="A915" s="191"/>
    </row>
    <row r="916" ht="12.75">
      <c r="A916" s="191"/>
    </row>
    <row r="917" ht="12.75">
      <c r="A917" s="191"/>
    </row>
    <row r="918" ht="12.75">
      <c r="A918" s="191"/>
    </row>
    <row r="919" ht="12.75">
      <c r="A919" s="191"/>
    </row>
    <row r="920" ht="12.75">
      <c r="A920" s="191"/>
    </row>
    <row r="921" ht="12.75">
      <c r="A921" s="191"/>
    </row>
    <row r="922" ht="12.75">
      <c r="A922" s="191"/>
    </row>
    <row r="923" ht="12.75">
      <c r="A923" s="191"/>
    </row>
    <row r="924" ht="12.75">
      <c r="A924" s="191"/>
    </row>
    <row r="925" ht="12.75">
      <c r="A925" s="191"/>
    </row>
    <row r="926" ht="12.75">
      <c r="A926" s="191"/>
    </row>
    <row r="927" ht="12.75">
      <c r="A927" s="191"/>
    </row>
    <row r="928" ht="12.75">
      <c r="A928" s="191"/>
    </row>
    <row r="929" ht="12.75">
      <c r="A929" s="191"/>
    </row>
    <row r="930" ht="12.75">
      <c r="A930" s="191"/>
    </row>
    <row r="931" ht="12.75">
      <c r="A931" s="191"/>
    </row>
    <row r="932" ht="12.75">
      <c r="A932" s="191"/>
    </row>
    <row r="933" ht="12.75">
      <c r="A933" s="191"/>
    </row>
    <row r="934" ht="12.75">
      <c r="A934" s="191"/>
    </row>
    <row r="935" ht="12.75">
      <c r="A935" s="191"/>
    </row>
    <row r="936" ht="12.75">
      <c r="A936" s="191"/>
    </row>
    <row r="937" ht="12.75">
      <c r="A937" s="191"/>
    </row>
    <row r="938" ht="12.75">
      <c r="A938" s="191"/>
    </row>
    <row r="939" ht="12.75">
      <c r="A939" s="191"/>
    </row>
    <row r="940" ht="12.75">
      <c r="A940" s="191"/>
    </row>
    <row r="941" ht="12.75">
      <c r="A941" s="191"/>
    </row>
    <row r="942" ht="12.75">
      <c r="A942" s="191"/>
    </row>
    <row r="943" ht="12.75">
      <c r="A943" s="191"/>
    </row>
    <row r="944" ht="12.75">
      <c r="A944" s="191"/>
    </row>
    <row r="945" ht="12.75">
      <c r="A945" s="191"/>
    </row>
    <row r="946" ht="12.75">
      <c r="A946" s="191"/>
    </row>
    <row r="947" ht="12.75">
      <c r="A947" s="191"/>
    </row>
    <row r="948" ht="12.75">
      <c r="A948" s="191"/>
    </row>
    <row r="949" ht="12.75">
      <c r="A949" s="191"/>
    </row>
    <row r="950" ht="12.75">
      <c r="A950" s="191"/>
    </row>
    <row r="951" ht="12.75">
      <c r="A951" s="191"/>
    </row>
    <row r="952" ht="12.75">
      <c r="A952" s="191"/>
    </row>
    <row r="953" ht="12.75">
      <c r="A953" s="191"/>
    </row>
    <row r="954" ht="12.75">
      <c r="A954" s="191"/>
    </row>
    <row r="955" ht="12.75">
      <c r="A955" s="191"/>
    </row>
    <row r="956" ht="12.75">
      <c r="A956" s="191"/>
    </row>
    <row r="957" ht="12.75">
      <c r="A957" s="191"/>
    </row>
    <row r="958" ht="12.75">
      <c r="A958" s="191"/>
    </row>
    <row r="959" ht="12.75">
      <c r="A959" s="191"/>
    </row>
    <row r="960" ht="12.75">
      <c r="A960" s="191"/>
    </row>
    <row r="961" ht="12.75">
      <c r="A961" s="191"/>
    </row>
    <row r="962" ht="12.75">
      <c r="A962" s="191"/>
    </row>
    <row r="963" ht="12.75">
      <c r="A963" s="191"/>
    </row>
    <row r="964" ht="12.75">
      <c r="A964" s="191"/>
    </row>
    <row r="965" ht="12.75">
      <c r="A965" s="191"/>
    </row>
    <row r="966" ht="12.75">
      <c r="A966" s="191"/>
    </row>
    <row r="967" ht="12.75">
      <c r="A967" s="191"/>
    </row>
    <row r="968" ht="12.75">
      <c r="A968" s="191"/>
    </row>
    <row r="969" ht="12.75">
      <c r="A969" s="191"/>
    </row>
    <row r="970" ht="12.75">
      <c r="A970" s="191"/>
    </row>
    <row r="971" ht="12.75">
      <c r="A971" s="191"/>
    </row>
    <row r="972" ht="12.75">
      <c r="A972" s="191"/>
    </row>
    <row r="973" ht="12.75">
      <c r="A973" s="191"/>
    </row>
    <row r="974" ht="12.75">
      <c r="A974" s="191"/>
    </row>
    <row r="975" ht="12.75">
      <c r="A975" s="191"/>
    </row>
    <row r="976" ht="12.75">
      <c r="A976" s="191"/>
    </row>
    <row r="977" ht="12.75">
      <c r="A977" s="191"/>
    </row>
    <row r="978" ht="12.75">
      <c r="A978" s="191"/>
    </row>
    <row r="979" ht="12.75">
      <c r="A979" s="191"/>
    </row>
    <row r="980" ht="12.75">
      <c r="A980" s="191"/>
    </row>
    <row r="981" ht="12.75">
      <c r="A981" s="191"/>
    </row>
    <row r="982" ht="12.75">
      <c r="A982" s="191"/>
    </row>
    <row r="983" ht="12.75">
      <c r="A983" s="191"/>
    </row>
    <row r="984" ht="12.75">
      <c r="A984" s="191"/>
    </row>
    <row r="985" ht="12.75">
      <c r="A985" s="191"/>
    </row>
    <row r="986" ht="12.75">
      <c r="A986" s="191"/>
    </row>
    <row r="987" ht="12.75">
      <c r="A987" s="191"/>
    </row>
    <row r="988" ht="12.75">
      <c r="A988" s="191"/>
    </row>
    <row r="989" ht="12.75">
      <c r="A989" s="191"/>
    </row>
    <row r="990" ht="12.75">
      <c r="A990" s="191"/>
    </row>
    <row r="991" ht="12.75">
      <c r="A991" s="191"/>
    </row>
    <row r="992" ht="12.75">
      <c r="A992" s="191"/>
    </row>
    <row r="993" ht="12.75">
      <c r="A993" s="191"/>
    </row>
    <row r="994" ht="12.75">
      <c r="A994" s="191"/>
    </row>
    <row r="995" ht="12.75">
      <c r="A995" s="191"/>
    </row>
    <row r="996" ht="12.75">
      <c r="A996" s="191"/>
    </row>
    <row r="997" ht="12.75">
      <c r="A997" s="191"/>
    </row>
    <row r="998" ht="12.75">
      <c r="A998" s="191"/>
    </row>
    <row r="999" ht="12.75">
      <c r="A999" s="191"/>
    </row>
    <row r="1000" ht="12.75">
      <c r="A1000" s="191"/>
    </row>
    <row r="1001" ht="12.75">
      <c r="A1001" s="191"/>
    </row>
    <row r="1002" ht="12.75">
      <c r="A1002" s="191"/>
    </row>
    <row r="1003" ht="12.75">
      <c r="A1003" s="191"/>
    </row>
    <row r="1004" ht="12.75">
      <c r="A1004" s="191"/>
    </row>
    <row r="1005" ht="12.75">
      <c r="A1005" s="191"/>
    </row>
    <row r="1006" ht="12.75">
      <c r="A1006" s="191"/>
    </row>
    <row r="1007" ht="12.75">
      <c r="A1007" s="191"/>
    </row>
    <row r="1008" ht="12.75">
      <c r="A1008" s="191"/>
    </row>
    <row r="1009" ht="12.75">
      <c r="A1009" s="191"/>
    </row>
    <row r="1010" ht="12.75">
      <c r="A1010" s="191"/>
    </row>
    <row r="1011" ht="12.75">
      <c r="A1011" s="191"/>
    </row>
    <row r="1012" ht="12.75">
      <c r="A1012" s="191"/>
    </row>
    <row r="1013" ht="12.75">
      <c r="A1013" s="191"/>
    </row>
    <row r="1014" ht="12.75">
      <c r="A1014" s="191"/>
    </row>
    <row r="1015" ht="12.75">
      <c r="A1015" s="191"/>
    </row>
    <row r="1016" ht="12.75">
      <c r="A1016" s="191"/>
    </row>
    <row r="1017" ht="12.75">
      <c r="A1017" s="191"/>
    </row>
    <row r="1018" ht="12.75">
      <c r="A1018" s="191"/>
    </row>
    <row r="1019" ht="12.75">
      <c r="A1019" s="191"/>
    </row>
    <row r="1020" ht="12.75">
      <c r="A1020" s="191"/>
    </row>
    <row r="1021" ht="12.75">
      <c r="A1021" s="191"/>
    </row>
    <row r="1022" ht="12.75">
      <c r="A1022" s="191"/>
    </row>
    <row r="1023" ht="12.75">
      <c r="A1023" s="191"/>
    </row>
    <row r="1024" ht="12.75">
      <c r="A1024" s="191"/>
    </row>
    <row r="1025" ht="12.75">
      <c r="A1025" s="191"/>
    </row>
    <row r="1026" ht="12.75">
      <c r="A1026" s="191"/>
    </row>
    <row r="1027" ht="12.75">
      <c r="A1027" s="191"/>
    </row>
    <row r="1028" ht="12.75">
      <c r="A1028" s="191"/>
    </row>
    <row r="1029" ht="12.75">
      <c r="A1029" s="191"/>
    </row>
    <row r="1030" ht="12.75">
      <c r="A1030" s="191"/>
    </row>
    <row r="1031" ht="12.75">
      <c r="A1031" s="191"/>
    </row>
    <row r="1032" ht="12.75">
      <c r="A1032" s="191"/>
    </row>
    <row r="1033" ht="12.75">
      <c r="A1033" s="191"/>
    </row>
    <row r="1034" ht="12.75">
      <c r="A1034" s="191"/>
    </row>
    <row r="1035" ht="12.75">
      <c r="A1035" s="191"/>
    </row>
    <row r="1036" ht="12.75">
      <c r="A1036" s="191"/>
    </row>
    <row r="1037" ht="12.75">
      <c r="A1037" s="191"/>
    </row>
    <row r="1038" ht="12.75">
      <c r="A1038" s="191"/>
    </row>
    <row r="1039" ht="12.75">
      <c r="A1039" s="191"/>
    </row>
    <row r="1040" ht="12.75">
      <c r="A1040" s="191"/>
    </row>
    <row r="1041" ht="12.75">
      <c r="A1041" s="191"/>
    </row>
    <row r="1042" ht="12.75">
      <c r="A1042" s="191"/>
    </row>
    <row r="1043" ht="12.75">
      <c r="A1043" s="191"/>
    </row>
    <row r="1044" ht="12.75">
      <c r="A1044" s="191"/>
    </row>
    <row r="1045" ht="12.75">
      <c r="A1045" s="191"/>
    </row>
    <row r="1046" ht="12.75">
      <c r="A1046" s="191"/>
    </row>
    <row r="1047" ht="12.75">
      <c r="A1047" s="191"/>
    </row>
    <row r="1048" ht="12.75">
      <c r="A1048" s="191"/>
    </row>
    <row r="1049" ht="12.75">
      <c r="A1049" s="191"/>
    </row>
    <row r="1050" ht="12.75">
      <c r="A1050" s="191"/>
    </row>
    <row r="1051" ht="12.75">
      <c r="A1051" s="191"/>
    </row>
    <row r="1052" ht="12.75">
      <c r="A1052" s="191"/>
    </row>
    <row r="1053" ht="12.75">
      <c r="A1053" s="191"/>
    </row>
    <row r="1054" ht="12.75">
      <c r="A1054" s="191"/>
    </row>
    <row r="1055" ht="12.75">
      <c r="A1055" s="191"/>
    </row>
    <row r="1056" ht="12.75">
      <c r="A1056" s="191"/>
    </row>
    <row r="1057" ht="12.75">
      <c r="A1057" s="191"/>
    </row>
    <row r="1058" ht="12.75">
      <c r="A1058" s="191"/>
    </row>
    <row r="1059" ht="12.75">
      <c r="A1059" s="191"/>
    </row>
    <row r="1060" ht="12.75">
      <c r="A1060" s="191"/>
    </row>
    <row r="1061" ht="12.75">
      <c r="A1061" s="191"/>
    </row>
    <row r="1062" ht="12.75">
      <c r="A1062" s="191"/>
    </row>
    <row r="1063" ht="12.75">
      <c r="A1063" s="191"/>
    </row>
    <row r="1064" ht="12.75">
      <c r="A1064" s="191"/>
    </row>
    <row r="1065" ht="12.75">
      <c r="A1065" s="191"/>
    </row>
    <row r="1066" ht="12.75">
      <c r="A1066" s="191"/>
    </row>
    <row r="1067" ht="12.75">
      <c r="A1067" s="191"/>
    </row>
    <row r="1068" ht="12.75">
      <c r="A1068" s="191"/>
    </row>
    <row r="1069" ht="12.75">
      <c r="A1069" s="191"/>
    </row>
    <row r="1070" ht="12.75">
      <c r="A1070" s="191"/>
    </row>
    <row r="1071" ht="12.75">
      <c r="A1071" s="191"/>
    </row>
    <row r="1072" ht="12.75">
      <c r="A1072" s="191"/>
    </row>
    <row r="1073" ht="12.75">
      <c r="A1073" s="191"/>
    </row>
    <row r="1074" ht="12.75">
      <c r="A1074" s="191"/>
    </row>
    <row r="1075" ht="12.75">
      <c r="A1075" s="191"/>
    </row>
    <row r="1076" ht="12.75">
      <c r="A1076" s="191"/>
    </row>
    <row r="1077" ht="12.75">
      <c r="A1077" s="191"/>
    </row>
    <row r="1078" ht="12.75">
      <c r="A1078" s="191"/>
    </row>
    <row r="1079" ht="12.75">
      <c r="A1079" s="191"/>
    </row>
    <row r="1080" ht="12.75">
      <c r="A1080" s="191"/>
    </row>
    <row r="1081" ht="12.75">
      <c r="A1081" s="191"/>
    </row>
    <row r="1082" ht="12.75">
      <c r="A1082" s="191"/>
    </row>
    <row r="1083" ht="12.75">
      <c r="A1083" s="191"/>
    </row>
    <row r="1084" ht="12.75">
      <c r="A1084" s="191"/>
    </row>
    <row r="1085" ht="12.75">
      <c r="A1085" s="191"/>
    </row>
    <row r="1086" ht="12.75">
      <c r="A1086" s="191"/>
    </row>
    <row r="1087" ht="12.75">
      <c r="A1087" s="191"/>
    </row>
    <row r="1088" ht="12.75">
      <c r="A1088" s="191"/>
    </row>
    <row r="1089" ht="12.75">
      <c r="A1089" s="191"/>
    </row>
    <row r="1090" ht="12.75">
      <c r="A1090" s="191"/>
    </row>
    <row r="1091" ht="12.75">
      <c r="A1091" s="191"/>
    </row>
    <row r="1092" ht="12.75">
      <c r="A1092" s="191"/>
    </row>
    <row r="1093" ht="12.75">
      <c r="A1093" s="191"/>
    </row>
    <row r="1094" ht="12.75">
      <c r="A1094" s="191"/>
    </row>
    <row r="1095" ht="12.75">
      <c r="A1095" s="191"/>
    </row>
    <row r="1096" ht="12.75">
      <c r="A1096" s="191"/>
    </row>
    <row r="1097" ht="12.75">
      <c r="A1097" s="191"/>
    </row>
    <row r="1098" ht="12.75">
      <c r="A1098" s="191"/>
    </row>
    <row r="1099" ht="12.75">
      <c r="A1099" s="191"/>
    </row>
    <row r="1100" ht="12.75">
      <c r="A1100" s="191"/>
    </row>
    <row r="1101" ht="12.75">
      <c r="A1101" s="191"/>
    </row>
    <row r="1102" ht="12.75">
      <c r="A1102" s="191"/>
    </row>
    <row r="1103" ht="12.75">
      <c r="A1103" s="191"/>
    </row>
    <row r="1104" ht="12.75">
      <c r="A1104" s="191"/>
    </row>
    <row r="1105" ht="12.75">
      <c r="A1105" s="191"/>
    </row>
    <row r="1106" ht="12.75">
      <c r="A1106" s="191"/>
    </row>
    <row r="1107" ht="12.75">
      <c r="A1107" s="191"/>
    </row>
    <row r="1108" ht="12.75">
      <c r="A1108" s="191"/>
    </row>
    <row r="1109" ht="12.75">
      <c r="A1109" s="191"/>
    </row>
    <row r="1110" ht="12.75">
      <c r="A1110" s="191"/>
    </row>
    <row r="1111" ht="12.75">
      <c r="A1111" s="191"/>
    </row>
    <row r="1112" ht="12.75">
      <c r="A1112" s="191"/>
    </row>
    <row r="1113" ht="12.75">
      <c r="A1113" s="191"/>
    </row>
    <row r="1114" ht="12.75">
      <c r="A1114" s="191"/>
    </row>
    <row r="1115" ht="12.75">
      <c r="A1115" s="191"/>
    </row>
    <row r="1116" ht="12.75">
      <c r="A1116" s="191"/>
    </row>
    <row r="1117" ht="12.75">
      <c r="A1117" s="191"/>
    </row>
    <row r="1118" ht="12.75">
      <c r="A1118" s="191"/>
    </row>
    <row r="1119" ht="12.75">
      <c r="A1119" s="191"/>
    </row>
    <row r="1120" ht="12.75">
      <c r="A1120" s="191"/>
    </row>
    <row r="1121" ht="12.75">
      <c r="A1121" s="191"/>
    </row>
    <row r="1122" ht="12.75">
      <c r="A1122" s="191"/>
    </row>
    <row r="1123" ht="12.75">
      <c r="A1123" s="191"/>
    </row>
    <row r="1124" ht="12.75">
      <c r="A1124" s="191"/>
    </row>
    <row r="1125" ht="12.75">
      <c r="A1125" s="191"/>
    </row>
    <row r="1126" ht="12.75">
      <c r="A1126" s="191"/>
    </row>
    <row r="1127" ht="12.75">
      <c r="A1127" s="191"/>
    </row>
    <row r="1128" ht="12.75">
      <c r="A1128" s="191"/>
    </row>
    <row r="1129" ht="12.75">
      <c r="A1129" s="191"/>
    </row>
    <row r="1130" ht="12.75">
      <c r="A1130" s="191"/>
    </row>
    <row r="1131" ht="12.75">
      <c r="A1131" s="191"/>
    </row>
    <row r="1132" ht="12.75">
      <c r="A1132" s="191"/>
    </row>
    <row r="1133" ht="12.75">
      <c r="A1133" s="191"/>
    </row>
    <row r="1134" ht="12.75">
      <c r="A1134" s="191"/>
    </row>
    <row r="1135" ht="12.75">
      <c r="A1135" s="191"/>
    </row>
    <row r="1136" ht="12.75">
      <c r="A1136" s="191"/>
    </row>
    <row r="1137" ht="12.75">
      <c r="A1137" s="191"/>
    </row>
    <row r="1138" ht="12.75">
      <c r="A1138" s="191"/>
    </row>
    <row r="1139" ht="12.75">
      <c r="A1139" s="191"/>
    </row>
    <row r="1140" ht="12.75">
      <c r="A1140" s="191"/>
    </row>
    <row r="1141" ht="12.75">
      <c r="A1141" s="191"/>
    </row>
    <row r="1142" ht="12.75">
      <c r="A1142" s="191"/>
    </row>
    <row r="1143" ht="12.75">
      <c r="A1143" s="191"/>
    </row>
    <row r="1144" ht="12.75">
      <c r="A1144" s="191"/>
    </row>
    <row r="1145" ht="12.75">
      <c r="A1145" s="191"/>
    </row>
    <row r="1146" ht="12.75">
      <c r="A1146" s="191"/>
    </row>
    <row r="1147" ht="12.75">
      <c r="A1147" s="191"/>
    </row>
    <row r="1148" ht="12.75">
      <c r="A1148" s="191"/>
    </row>
    <row r="1149" ht="12.75">
      <c r="A1149" s="191"/>
    </row>
    <row r="1150" ht="12.75">
      <c r="A1150" s="191"/>
    </row>
    <row r="1151" ht="12.75">
      <c r="A1151" s="191"/>
    </row>
    <row r="1152" ht="12.75">
      <c r="A1152" s="191"/>
    </row>
    <row r="1153" ht="12.75">
      <c r="A1153" s="191"/>
    </row>
    <row r="1154" ht="12.75">
      <c r="A1154" s="191"/>
    </row>
    <row r="1155" ht="12.75">
      <c r="A1155" s="191"/>
    </row>
    <row r="1156" ht="12.75">
      <c r="A1156" s="191"/>
    </row>
    <row r="1157" ht="12.75">
      <c r="A1157" s="191"/>
    </row>
    <row r="1158" ht="12.75">
      <c r="A1158" s="191"/>
    </row>
    <row r="1159" ht="12.75">
      <c r="A1159" s="191"/>
    </row>
    <row r="1160" ht="12.75">
      <c r="A1160" s="191"/>
    </row>
    <row r="1161" ht="12.75">
      <c r="A1161" s="191"/>
    </row>
    <row r="1162" ht="12.75">
      <c r="A1162" s="191"/>
    </row>
    <row r="1163" ht="12.75">
      <c r="A1163" s="191"/>
    </row>
    <row r="1164" ht="12.75">
      <c r="A1164" s="191"/>
    </row>
    <row r="1165" ht="12.75">
      <c r="A1165" s="191"/>
    </row>
    <row r="1166" ht="12.75">
      <c r="A1166" s="191"/>
    </row>
    <row r="1167" ht="12.75">
      <c r="A1167" s="191"/>
    </row>
    <row r="1168" ht="12.75">
      <c r="A1168" s="191"/>
    </row>
    <row r="1169" ht="12.75">
      <c r="A1169" s="191"/>
    </row>
    <row r="1170" ht="12.75">
      <c r="A1170" s="191"/>
    </row>
    <row r="1171" ht="12.75">
      <c r="A1171" s="191"/>
    </row>
    <row r="1172" ht="12.75">
      <c r="A1172" s="191"/>
    </row>
    <row r="1173" ht="12.75">
      <c r="A1173" s="191"/>
    </row>
    <row r="1174" ht="12.75">
      <c r="A1174" s="191"/>
    </row>
    <row r="1175" ht="12.75">
      <c r="A1175" s="191"/>
    </row>
    <row r="1176" ht="12.75">
      <c r="A1176" s="191"/>
    </row>
    <row r="1177" ht="12.75">
      <c r="A1177" s="191"/>
    </row>
    <row r="1178" ht="12.75">
      <c r="A1178" s="191"/>
    </row>
    <row r="1179" ht="12.75">
      <c r="A1179" s="191"/>
    </row>
    <row r="1180" ht="12.75">
      <c r="A1180" s="191"/>
    </row>
    <row r="1181" ht="12.75">
      <c r="A1181" s="191"/>
    </row>
    <row r="1182" ht="12.75">
      <c r="A1182" s="191"/>
    </row>
    <row r="1183" ht="12.75">
      <c r="A1183" s="191"/>
    </row>
    <row r="1184" ht="12.75">
      <c r="A1184" s="191"/>
    </row>
    <row r="1185" ht="12.75">
      <c r="A1185" s="191"/>
    </row>
    <row r="1186" ht="12.75">
      <c r="A1186" s="191"/>
    </row>
    <row r="1187" ht="12.75">
      <c r="A1187" s="191"/>
    </row>
    <row r="1188" ht="12.75">
      <c r="A1188" s="191"/>
    </row>
    <row r="1189" ht="12.75">
      <c r="A1189" s="191"/>
    </row>
    <row r="1190" ht="12.75">
      <c r="A1190" s="191"/>
    </row>
    <row r="1191" ht="12.75">
      <c r="A1191" s="191"/>
    </row>
    <row r="1192" ht="12.75">
      <c r="A1192" s="191"/>
    </row>
    <row r="1193" ht="12.75">
      <c r="A1193" s="191"/>
    </row>
    <row r="1194" ht="12.75">
      <c r="A1194" s="191"/>
    </row>
    <row r="1195" ht="12.75">
      <c r="A1195" s="191"/>
    </row>
    <row r="1196" ht="12.75">
      <c r="A1196" s="191"/>
    </row>
    <row r="1197" ht="12.75">
      <c r="A1197" s="191"/>
    </row>
    <row r="1198" ht="12.75">
      <c r="A1198" s="191"/>
    </row>
    <row r="1199" ht="12.75">
      <c r="A1199" s="191"/>
    </row>
    <row r="1200" ht="12.75">
      <c r="A1200" s="191"/>
    </row>
    <row r="1201" ht="12.75">
      <c r="A1201" s="191"/>
    </row>
    <row r="1202" ht="12.75">
      <c r="A1202" s="191"/>
    </row>
    <row r="1203" ht="12.75">
      <c r="A1203" s="191"/>
    </row>
    <row r="1204" ht="12.75">
      <c r="A1204" s="191"/>
    </row>
    <row r="1205" ht="12.75">
      <c r="A1205" s="191"/>
    </row>
    <row r="1206" ht="12.75">
      <c r="A1206" s="191"/>
    </row>
    <row r="1207" ht="12.75">
      <c r="A1207" s="191"/>
    </row>
    <row r="1208" ht="12.75">
      <c r="A1208" s="191"/>
    </row>
    <row r="1209" ht="12.75">
      <c r="A1209" s="191"/>
    </row>
    <row r="1210" ht="12.75">
      <c r="A1210" s="191"/>
    </row>
    <row r="1211" ht="12.75">
      <c r="A1211" s="191"/>
    </row>
    <row r="1212" ht="12.75">
      <c r="A1212" s="191"/>
    </row>
    <row r="1213" ht="12.75">
      <c r="A1213" s="191"/>
    </row>
    <row r="1214" ht="12.75">
      <c r="A1214" s="191"/>
    </row>
    <row r="1215" ht="12.75">
      <c r="A1215" s="191"/>
    </row>
    <row r="1216" ht="12.75">
      <c r="A1216" s="191"/>
    </row>
    <row r="1217" ht="12.75">
      <c r="A1217" s="191"/>
    </row>
    <row r="1218" ht="12.75">
      <c r="A1218" s="191"/>
    </row>
    <row r="1219" ht="12.75">
      <c r="A1219" s="191"/>
    </row>
    <row r="1220" ht="12.75">
      <c r="A1220" s="191"/>
    </row>
    <row r="1221" ht="12.75">
      <c r="A1221" s="191"/>
    </row>
    <row r="1222" ht="12.75">
      <c r="A1222" s="191"/>
    </row>
    <row r="1223" ht="12.75">
      <c r="A1223" s="191"/>
    </row>
    <row r="1224" ht="12.75">
      <c r="A1224" s="191"/>
    </row>
    <row r="1225" ht="12.75">
      <c r="A1225" s="191"/>
    </row>
    <row r="1226" ht="12.75">
      <c r="A1226" s="191"/>
    </row>
    <row r="1227" ht="12.75">
      <c r="A1227" s="191"/>
    </row>
    <row r="1228" ht="12.75">
      <c r="A1228" s="191"/>
    </row>
    <row r="1229" ht="12.75">
      <c r="A1229" s="191"/>
    </row>
    <row r="1230" ht="12.75">
      <c r="A1230" s="191"/>
    </row>
    <row r="1231" ht="12.75">
      <c r="A1231" s="191"/>
    </row>
    <row r="1232" ht="12.75">
      <c r="A1232" s="191"/>
    </row>
    <row r="1233" ht="12.75">
      <c r="A1233" s="191"/>
    </row>
    <row r="1234" ht="12.75">
      <c r="A1234" s="191"/>
    </row>
    <row r="1235" ht="12.75">
      <c r="A1235" s="191"/>
    </row>
    <row r="1236" ht="12.75">
      <c r="A1236" s="191"/>
    </row>
    <row r="1237" ht="12.75">
      <c r="A1237" s="191"/>
    </row>
    <row r="1238" ht="12.75">
      <c r="A1238" s="191"/>
    </row>
    <row r="1239" ht="12.75">
      <c r="A1239" s="191"/>
    </row>
    <row r="1240" ht="12.75">
      <c r="A1240" s="191"/>
    </row>
    <row r="1241" ht="12.75">
      <c r="A1241" s="191"/>
    </row>
    <row r="1242" ht="12.75">
      <c r="A1242" s="191"/>
    </row>
    <row r="1243" ht="12.75">
      <c r="A1243" s="191"/>
    </row>
    <row r="1244" ht="12.75">
      <c r="A1244" s="191"/>
    </row>
    <row r="1245" ht="12.75">
      <c r="A1245" s="191"/>
    </row>
    <row r="1246" ht="12.75">
      <c r="A1246" s="191"/>
    </row>
    <row r="1247" ht="12.75">
      <c r="A1247" s="191"/>
    </row>
    <row r="1248" ht="12.75">
      <c r="A1248" s="191"/>
    </row>
    <row r="1249" ht="12.75">
      <c r="A1249" s="191"/>
    </row>
    <row r="1250" ht="12.75">
      <c r="A1250" s="191"/>
    </row>
    <row r="1251" ht="12.75">
      <c r="A1251" s="191"/>
    </row>
    <row r="1252" ht="12.75">
      <c r="A1252" s="191"/>
    </row>
    <row r="1253" ht="12.75">
      <c r="A1253" s="191"/>
    </row>
    <row r="1254" ht="12.75">
      <c r="A1254" s="191"/>
    </row>
    <row r="1255" ht="12.75">
      <c r="A1255" s="191"/>
    </row>
    <row r="1256" ht="12.75">
      <c r="A1256" s="191"/>
    </row>
    <row r="1257" ht="12.75">
      <c r="A1257" s="191"/>
    </row>
    <row r="1258" ht="12.75">
      <c r="A1258" s="191"/>
    </row>
    <row r="1259" ht="12.75">
      <c r="A1259" s="191"/>
    </row>
    <row r="1260" ht="12.75">
      <c r="A1260" s="191"/>
    </row>
    <row r="1261" ht="12.75">
      <c r="A1261" s="191"/>
    </row>
    <row r="1262" ht="12.75">
      <c r="A1262" s="191"/>
    </row>
    <row r="1263" ht="12.75">
      <c r="A1263" s="191"/>
    </row>
    <row r="1264" ht="12.75">
      <c r="A1264" s="191"/>
    </row>
    <row r="1265" ht="12.75">
      <c r="A1265" s="191"/>
    </row>
    <row r="1266" ht="12.75">
      <c r="A1266" s="191"/>
    </row>
    <row r="1267" ht="12.75">
      <c r="A1267" s="191"/>
    </row>
    <row r="1268" ht="12.75">
      <c r="A1268" s="191"/>
    </row>
    <row r="1269" ht="12.75">
      <c r="A1269" s="191"/>
    </row>
    <row r="1270" ht="12.75">
      <c r="A1270" s="191"/>
    </row>
    <row r="1271" ht="12.75">
      <c r="A1271" s="191"/>
    </row>
    <row r="1272" ht="12.75">
      <c r="A1272" s="191"/>
    </row>
    <row r="1273" ht="12.75">
      <c r="A1273" s="191"/>
    </row>
    <row r="1274" ht="12.75">
      <c r="A1274" s="191"/>
    </row>
    <row r="1275" ht="12.75">
      <c r="A1275" s="191"/>
    </row>
    <row r="1276" ht="12.75">
      <c r="A1276" s="191"/>
    </row>
    <row r="1277" ht="12.75">
      <c r="A1277" s="191"/>
    </row>
    <row r="1278" ht="12.75">
      <c r="A1278" s="191"/>
    </row>
    <row r="1279" ht="12.75">
      <c r="A1279" s="191"/>
    </row>
    <row r="1280" ht="12.75">
      <c r="A1280" s="191"/>
    </row>
    <row r="1281" ht="12.75">
      <c r="A1281" s="191"/>
    </row>
    <row r="1282" ht="12.75">
      <c r="A1282" s="191"/>
    </row>
    <row r="1283" ht="12.75">
      <c r="A1283" s="191"/>
    </row>
    <row r="1284" ht="12.75">
      <c r="A1284" s="191"/>
    </row>
    <row r="1285" ht="12.75">
      <c r="A1285" s="191"/>
    </row>
    <row r="1286" ht="12.75">
      <c r="A1286" s="191"/>
    </row>
    <row r="1287" ht="12.75">
      <c r="A1287" s="191"/>
    </row>
    <row r="1288" ht="12.75">
      <c r="A1288" s="191"/>
    </row>
    <row r="1289" ht="12.75">
      <c r="A1289" s="191"/>
    </row>
    <row r="1290" ht="12.75">
      <c r="A1290" s="191"/>
    </row>
    <row r="1291" ht="12.75">
      <c r="A1291" s="191"/>
    </row>
    <row r="1292" ht="12.75">
      <c r="A1292" s="191"/>
    </row>
    <row r="1293" ht="12.75">
      <c r="A1293" s="191"/>
    </row>
    <row r="1294" ht="12.75">
      <c r="A1294" s="191"/>
    </row>
    <row r="1295" ht="12.75">
      <c r="A1295" s="191"/>
    </row>
    <row r="1296" ht="12.75">
      <c r="A1296" s="191"/>
    </row>
    <row r="1297" ht="12.75">
      <c r="A1297" s="191"/>
    </row>
    <row r="1298" ht="12.75">
      <c r="A1298" s="191"/>
    </row>
    <row r="1299" ht="12.75">
      <c r="A1299" s="191"/>
    </row>
    <row r="1300" ht="12.75">
      <c r="A1300" s="191"/>
    </row>
    <row r="1301" ht="12.75">
      <c r="A1301" s="191"/>
    </row>
    <row r="1302" ht="12.75">
      <c r="A1302" s="191"/>
    </row>
    <row r="1303" ht="12.75">
      <c r="A1303" s="191"/>
    </row>
    <row r="1304" ht="12.75">
      <c r="A1304" s="191"/>
    </row>
    <row r="1305" ht="12.75">
      <c r="A1305" s="191"/>
    </row>
    <row r="1306" ht="12.75">
      <c r="A1306" s="191"/>
    </row>
    <row r="1307" ht="12.75">
      <c r="A1307" s="191"/>
    </row>
    <row r="1308" ht="12.75">
      <c r="A1308" s="191"/>
    </row>
    <row r="1309" ht="12.75">
      <c r="A1309" s="191"/>
    </row>
    <row r="1310" ht="12.75">
      <c r="A1310" s="191"/>
    </row>
    <row r="1311" ht="12.75">
      <c r="A1311" s="191"/>
    </row>
    <row r="1312" ht="12.75">
      <c r="A1312" s="191"/>
    </row>
    <row r="1313" ht="12.75">
      <c r="A1313" s="191"/>
    </row>
    <row r="1314" ht="12.75">
      <c r="A1314" s="191"/>
    </row>
    <row r="1315" ht="12.75">
      <c r="A1315" s="191"/>
    </row>
    <row r="1316" ht="12.75">
      <c r="A1316" s="191"/>
    </row>
    <row r="1317" ht="12.75">
      <c r="A1317" s="191"/>
    </row>
    <row r="1318" ht="12.75">
      <c r="A1318" s="191"/>
    </row>
    <row r="1319" ht="12.75">
      <c r="A1319" s="191"/>
    </row>
    <row r="1320" ht="12.75">
      <c r="A1320" s="191"/>
    </row>
    <row r="1321" ht="12.75">
      <c r="A1321" s="191"/>
    </row>
    <row r="1322" ht="12.75">
      <c r="A1322" s="191"/>
    </row>
    <row r="1323" ht="12.75">
      <c r="A1323" s="191"/>
    </row>
    <row r="1324" ht="12.75">
      <c r="A1324" s="191"/>
    </row>
    <row r="1325" ht="12.75">
      <c r="A1325" s="191"/>
    </row>
    <row r="1326" ht="12.75">
      <c r="A1326" s="191"/>
    </row>
    <row r="1327" ht="12.75">
      <c r="A1327" s="191"/>
    </row>
    <row r="1328" ht="12.75">
      <c r="A1328" s="191"/>
    </row>
    <row r="1329" ht="12.75">
      <c r="A1329" s="191"/>
    </row>
    <row r="1330" ht="12.75">
      <c r="A1330" s="191"/>
    </row>
    <row r="1331" ht="12.75">
      <c r="A1331" s="191"/>
    </row>
    <row r="1332" ht="12.75">
      <c r="A1332" s="191"/>
    </row>
    <row r="1333" ht="12.75">
      <c r="A1333" s="191"/>
    </row>
    <row r="1334" ht="12.75">
      <c r="A1334" s="191"/>
    </row>
    <row r="1335" ht="12.75">
      <c r="A1335" s="191"/>
    </row>
    <row r="1336" ht="12.75">
      <c r="A1336" s="191"/>
    </row>
    <row r="1337" ht="12.75">
      <c r="A1337" s="191"/>
    </row>
    <row r="1338" ht="12.75">
      <c r="A1338" s="191"/>
    </row>
    <row r="1339" ht="12.75">
      <c r="A1339" s="191"/>
    </row>
    <row r="1340" ht="12.75">
      <c r="A1340" s="191"/>
    </row>
    <row r="1341" ht="12.75">
      <c r="A1341" s="191"/>
    </row>
    <row r="1342" ht="12.75">
      <c r="A1342" s="191"/>
    </row>
    <row r="1343" ht="12.75">
      <c r="A1343" s="191"/>
    </row>
    <row r="1344" ht="12.75">
      <c r="A1344" s="191"/>
    </row>
    <row r="1345" ht="12.75">
      <c r="A1345" s="191"/>
    </row>
    <row r="1346" ht="12.75">
      <c r="A1346" s="191"/>
    </row>
    <row r="1347" ht="12.75">
      <c r="A1347" s="191"/>
    </row>
    <row r="1348" ht="12.75">
      <c r="A1348" s="191"/>
    </row>
    <row r="1349" ht="12.75">
      <c r="A1349" s="191"/>
    </row>
    <row r="1350" ht="12.75">
      <c r="A1350" s="191"/>
    </row>
    <row r="1351" ht="12.75">
      <c r="A1351" s="191"/>
    </row>
    <row r="1352" ht="12.75">
      <c r="A1352" s="191"/>
    </row>
    <row r="1353" ht="12.75">
      <c r="A1353" s="191"/>
    </row>
    <row r="1354" ht="12.75">
      <c r="A1354" s="191"/>
    </row>
    <row r="1355" ht="12.75">
      <c r="A1355" s="191"/>
    </row>
    <row r="1356" ht="12.75">
      <c r="A1356" s="191"/>
    </row>
    <row r="1357" ht="12.75">
      <c r="A1357" s="191"/>
    </row>
    <row r="1358" ht="12.75">
      <c r="A1358" s="191"/>
    </row>
    <row r="1359" ht="12.75">
      <c r="A1359" s="191"/>
    </row>
    <row r="1360" ht="12.75">
      <c r="A1360" s="191"/>
    </row>
    <row r="1361" ht="12.75">
      <c r="A1361" s="191"/>
    </row>
    <row r="1362" ht="12.75">
      <c r="A1362" s="191"/>
    </row>
    <row r="1363" ht="12.75">
      <c r="A1363" s="191"/>
    </row>
    <row r="1364" ht="12.75">
      <c r="A1364" s="191"/>
    </row>
    <row r="1365" ht="12.75">
      <c r="A1365" s="191"/>
    </row>
    <row r="1366" ht="12.75">
      <c r="A1366" s="191"/>
    </row>
    <row r="1367" ht="12.75">
      <c r="A1367" s="191"/>
    </row>
    <row r="1368" ht="12.75">
      <c r="A1368" s="191"/>
    </row>
    <row r="1369" ht="12.75">
      <c r="A1369" s="191"/>
    </row>
    <row r="1370" ht="12.75">
      <c r="A1370" s="191"/>
    </row>
    <row r="1371" ht="12.75">
      <c r="A1371" s="191"/>
    </row>
    <row r="1372" ht="12.75">
      <c r="A1372" s="191"/>
    </row>
    <row r="1373" ht="12.75">
      <c r="A1373" s="191"/>
    </row>
    <row r="1374" ht="12.75">
      <c r="A1374" s="191"/>
    </row>
    <row r="1375" ht="12.75">
      <c r="A1375" s="191"/>
    </row>
    <row r="1376" ht="12.75">
      <c r="A1376" s="191"/>
    </row>
    <row r="1377" ht="12.75">
      <c r="A1377" s="191"/>
    </row>
    <row r="1378" ht="12.75">
      <c r="A1378" s="191"/>
    </row>
    <row r="1379" ht="12.75">
      <c r="A1379" s="191"/>
    </row>
    <row r="1380" ht="12.75">
      <c r="A1380" s="191"/>
    </row>
    <row r="1381" ht="12.75">
      <c r="A1381" s="191"/>
    </row>
    <row r="1382" ht="12.75">
      <c r="A1382" s="191"/>
    </row>
    <row r="1383" ht="12.75">
      <c r="A1383" s="191"/>
    </row>
    <row r="1384" ht="12.75">
      <c r="A1384" s="191"/>
    </row>
    <row r="1385" ht="12.75">
      <c r="A1385" s="191"/>
    </row>
    <row r="1386" ht="12.75">
      <c r="A1386" s="191"/>
    </row>
    <row r="1387" ht="12.75">
      <c r="A1387" s="191"/>
    </row>
    <row r="1388" ht="12.75">
      <c r="A1388" s="191"/>
    </row>
    <row r="1389" ht="12.75">
      <c r="A1389" s="191"/>
    </row>
    <row r="1390" ht="12.75">
      <c r="A1390" s="191"/>
    </row>
    <row r="1391" ht="12.75">
      <c r="A1391" s="191"/>
    </row>
    <row r="1392" ht="12.75">
      <c r="A1392" s="191"/>
    </row>
    <row r="1393" ht="12.75">
      <c r="A1393" s="191"/>
    </row>
    <row r="1394" ht="12.75">
      <c r="A1394" s="191"/>
    </row>
    <row r="1395" ht="12.75">
      <c r="A1395" s="191"/>
    </row>
    <row r="1396" ht="12.75">
      <c r="A1396" s="191"/>
    </row>
    <row r="1397" ht="12.75">
      <c r="A1397" s="191"/>
    </row>
    <row r="1398" ht="12.75">
      <c r="A1398" s="191"/>
    </row>
    <row r="1399" ht="12.75">
      <c r="A1399" s="191"/>
    </row>
    <row r="1400" ht="12.75">
      <c r="A1400" s="191"/>
    </row>
    <row r="1401" ht="12.75">
      <c r="A1401" s="191"/>
    </row>
    <row r="1402" ht="12.75">
      <c r="A1402" s="191"/>
    </row>
    <row r="1403" ht="12.75">
      <c r="A1403" s="191"/>
    </row>
    <row r="1404" ht="12.75">
      <c r="A1404" s="191"/>
    </row>
    <row r="1405" ht="12.75">
      <c r="A1405" s="191"/>
    </row>
    <row r="1406" ht="12.75">
      <c r="A1406" s="191"/>
    </row>
    <row r="1407" ht="12.75">
      <c r="A1407" s="191"/>
    </row>
    <row r="1408" ht="12.75">
      <c r="A1408" s="191"/>
    </row>
    <row r="1409" ht="12.75">
      <c r="A1409" s="191"/>
    </row>
    <row r="1410" ht="12.75">
      <c r="A1410" s="191"/>
    </row>
    <row r="1411" ht="12.75">
      <c r="A1411" s="191"/>
    </row>
    <row r="1412" ht="12.75">
      <c r="A1412" s="191"/>
    </row>
    <row r="1413" ht="12.75">
      <c r="A1413" s="191"/>
    </row>
    <row r="1414" ht="12.75">
      <c r="A1414" s="191"/>
    </row>
    <row r="1415" ht="12.75">
      <c r="A1415" s="191"/>
    </row>
    <row r="1416" ht="12.75">
      <c r="A1416" s="191"/>
    </row>
    <row r="1417" ht="12.75">
      <c r="A1417" s="191"/>
    </row>
    <row r="1418" ht="12.75">
      <c r="A1418" s="191"/>
    </row>
    <row r="1419" ht="12.75">
      <c r="A1419" s="191"/>
    </row>
    <row r="1420" ht="12.75">
      <c r="A1420" s="191"/>
    </row>
    <row r="1421" ht="12.75">
      <c r="A1421" s="191"/>
    </row>
    <row r="1422" ht="12.75">
      <c r="A1422" s="191"/>
    </row>
    <row r="1423" ht="12.75">
      <c r="A1423" s="191"/>
    </row>
    <row r="1424" ht="12.75">
      <c r="A1424" s="191"/>
    </row>
    <row r="1425" ht="12.75">
      <c r="A1425" s="191"/>
    </row>
    <row r="1426" ht="12.75">
      <c r="A1426" s="191"/>
    </row>
    <row r="1427" ht="12.75">
      <c r="A1427" s="191"/>
    </row>
    <row r="1428" ht="12.75">
      <c r="A1428" s="191"/>
    </row>
    <row r="1429" ht="12.75">
      <c r="A1429" s="191"/>
    </row>
    <row r="1430" ht="12.75">
      <c r="A1430" s="191"/>
    </row>
    <row r="1431" ht="12.75">
      <c r="A1431" s="191"/>
    </row>
    <row r="1432" ht="12.75">
      <c r="A1432" s="191"/>
    </row>
    <row r="1433" ht="12.75">
      <c r="A1433" s="191"/>
    </row>
    <row r="1434" ht="12.75">
      <c r="A1434" s="191"/>
    </row>
    <row r="1435" ht="12.75">
      <c r="A1435" s="191"/>
    </row>
    <row r="1436" ht="12.75">
      <c r="A1436" s="191"/>
    </row>
    <row r="1437" ht="12.75">
      <c r="A1437" s="191"/>
    </row>
    <row r="1438" ht="12.75">
      <c r="A1438" s="191"/>
    </row>
    <row r="1439" ht="12.75">
      <c r="A1439" s="191"/>
    </row>
    <row r="1440" ht="12.75">
      <c r="A1440" s="191"/>
    </row>
    <row r="1441" ht="12.75">
      <c r="A1441" s="191"/>
    </row>
    <row r="1442" ht="12.75">
      <c r="A1442" s="191"/>
    </row>
    <row r="1443" ht="12.75">
      <c r="A1443" s="191"/>
    </row>
    <row r="1444" ht="12.75">
      <c r="A1444" s="191"/>
    </row>
    <row r="1445" ht="12.75">
      <c r="A1445" s="191"/>
    </row>
    <row r="1446" ht="12.75">
      <c r="A1446" s="191"/>
    </row>
    <row r="1447" ht="12.75">
      <c r="A1447" s="191"/>
    </row>
    <row r="1448" ht="12.75">
      <c r="A1448" s="191"/>
    </row>
    <row r="1449" ht="12.75">
      <c r="A1449" s="191"/>
    </row>
    <row r="1450" ht="12.75">
      <c r="A1450" s="191"/>
    </row>
    <row r="1451" ht="12.75">
      <c r="A1451" s="191"/>
    </row>
    <row r="1452" ht="12.75">
      <c r="A1452" s="191"/>
    </row>
    <row r="1453" ht="12.75">
      <c r="A1453" s="191"/>
    </row>
    <row r="1454" ht="12.75">
      <c r="A1454" s="191"/>
    </row>
    <row r="1455" ht="12.75">
      <c r="A1455" s="191"/>
    </row>
    <row r="1456" ht="12.75">
      <c r="A1456" s="191"/>
    </row>
    <row r="1457" ht="12.75">
      <c r="A1457" s="191"/>
    </row>
    <row r="1458" ht="12.75">
      <c r="A1458" s="191"/>
    </row>
    <row r="1459" ht="12.75">
      <c r="A1459" s="191"/>
    </row>
    <row r="1460" ht="12.75">
      <c r="A1460" s="191"/>
    </row>
    <row r="1461" ht="12.75">
      <c r="A1461" s="191"/>
    </row>
    <row r="1462" ht="12.75">
      <c r="A1462" s="191"/>
    </row>
    <row r="1463" ht="12.75">
      <c r="A1463" s="191"/>
    </row>
    <row r="1464" ht="12.75">
      <c r="A1464" s="191"/>
    </row>
    <row r="1465" ht="12.75">
      <c r="A1465" s="191"/>
    </row>
    <row r="1466" ht="12.75">
      <c r="A1466" s="191"/>
    </row>
    <row r="1467" ht="12.75">
      <c r="A1467" s="191"/>
    </row>
    <row r="1468" ht="12.75">
      <c r="A1468" s="191"/>
    </row>
    <row r="1469" ht="12.75">
      <c r="A1469" s="191"/>
    </row>
    <row r="1470" ht="12.75">
      <c r="A1470" s="191"/>
    </row>
    <row r="1471" ht="12.75">
      <c r="A1471" s="191"/>
    </row>
    <row r="1472" ht="12.75">
      <c r="A1472" s="191"/>
    </row>
    <row r="1473" ht="12.75">
      <c r="A1473" s="191"/>
    </row>
    <row r="1474" ht="12.75">
      <c r="A1474" s="191"/>
    </row>
    <row r="1475" ht="12.75">
      <c r="A1475" s="191"/>
    </row>
    <row r="1476" ht="12.75">
      <c r="A1476" s="191"/>
    </row>
    <row r="1477" ht="12.75">
      <c r="A1477" s="191"/>
    </row>
    <row r="1478" ht="12.75">
      <c r="A1478" s="191"/>
    </row>
    <row r="1479" ht="12.75">
      <c r="A1479" s="191"/>
    </row>
    <row r="1480" ht="12.75">
      <c r="A1480" s="191"/>
    </row>
    <row r="1481" ht="12.75">
      <c r="A1481" s="191"/>
    </row>
    <row r="1482" ht="12.75">
      <c r="A1482" s="191"/>
    </row>
    <row r="1483" ht="12.75">
      <c r="A1483" s="191"/>
    </row>
    <row r="1484" ht="12.75">
      <c r="A1484" s="191"/>
    </row>
    <row r="1485" ht="12.75">
      <c r="A1485" s="191"/>
    </row>
    <row r="1486" ht="12.75">
      <c r="A1486" s="191"/>
    </row>
    <row r="1487" ht="12.75">
      <c r="A1487" s="191"/>
    </row>
    <row r="1488" ht="12.75">
      <c r="A1488" s="191"/>
    </row>
    <row r="1489" ht="12.75">
      <c r="A1489" s="191"/>
    </row>
    <row r="1490" ht="12.75">
      <c r="A1490" s="191"/>
    </row>
    <row r="1491" ht="12.75">
      <c r="A1491" s="191"/>
    </row>
    <row r="1492" ht="12.75">
      <c r="A1492" s="191"/>
    </row>
    <row r="1493" ht="12.75">
      <c r="A1493" s="191"/>
    </row>
    <row r="1494" ht="12.75">
      <c r="A1494" s="191"/>
    </row>
    <row r="1495" ht="12.75">
      <c r="A1495" s="191"/>
    </row>
    <row r="1496" ht="12.75">
      <c r="A1496" s="191"/>
    </row>
    <row r="1497" ht="12.75">
      <c r="A1497" s="191"/>
    </row>
    <row r="1498" ht="12.75">
      <c r="A1498" s="191"/>
    </row>
    <row r="1499" ht="12.75">
      <c r="A1499" s="191"/>
    </row>
    <row r="1500" ht="12.75">
      <c r="A1500" s="191"/>
    </row>
    <row r="1501" ht="12.75">
      <c r="A1501" s="191"/>
    </row>
    <row r="1502" ht="12.75">
      <c r="A1502" s="191"/>
    </row>
    <row r="1503" ht="12.75">
      <c r="A1503" s="191"/>
    </row>
    <row r="1504" ht="12.75">
      <c r="A1504" s="191"/>
    </row>
    <row r="1505" ht="12.75">
      <c r="A1505" s="191"/>
    </row>
    <row r="1506" ht="12.75">
      <c r="A1506" s="191"/>
    </row>
    <row r="1507" ht="12.75">
      <c r="A1507" s="191"/>
    </row>
    <row r="1508" ht="12.75">
      <c r="A1508" s="191"/>
    </row>
    <row r="1509" ht="12.75">
      <c r="A1509" s="191"/>
    </row>
    <row r="1510" ht="12.75">
      <c r="A1510" s="191"/>
    </row>
    <row r="1511" ht="12.75">
      <c r="A1511" s="191"/>
    </row>
    <row r="1512" ht="12.75">
      <c r="A1512" s="191"/>
    </row>
    <row r="1513" ht="12.75">
      <c r="A1513" s="191"/>
    </row>
    <row r="1514" ht="12.75">
      <c r="A1514" s="191"/>
    </row>
    <row r="1515" ht="12.75">
      <c r="A1515" s="191"/>
    </row>
    <row r="1516" ht="12.75">
      <c r="A1516" s="191"/>
    </row>
    <row r="1517" ht="12.75">
      <c r="A1517" s="191"/>
    </row>
    <row r="1518" ht="12.75">
      <c r="A1518" s="191"/>
    </row>
    <row r="1519" ht="12.75">
      <c r="A1519" s="191"/>
    </row>
    <row r="1520" ht="12.75">
      <c r="A1520" s="191"/>
    </row>
    <row r="1521" ht="12.75">
      <c r="A1521" s="191"/>
    </row>
    <row r="1522" ht="12.75">
      <c r="A1522" s="191"/>
    </row>
    <row r="1523" ht="12.75">
      <c r="A1523" s="191"/>
    </row>
    <row r="1524" ht="12.75">
      <c r="A1524" s="191"/>
    </row>
    <row r="1525" ht="12.75">
      <c r="A1525" s="191"/>
    </row>
    <row r="1526" ht="12.75">
      <c r="A1526" s="191"/>
    </row>
    <row r="1527" ht="12.75">
      <c r="A1527" s="191"/>
    </row>
    <row r="1528" ht="12.75">
      <c r="A1528" s="191"/>
    </row>
    <row r="1529" ht="12.75">
      <c r="A1529" s="191"/>
    </row>
    <row r="1530" ht="12.75">
      <c r="A1530" s="191"/>
    </row>
    <row r="1531" ht="12.75">
      <c r="A1531" s="191"/>
    </row>
    <row r="1532" ht="12.75">
      <c r="A1532" s="191"/>
    </row>
    <row r="1533" ht="12.75">
      <c r="A1533" s="191"/>
    </row>
    <row r="1534" ht="12.75">
      <c r="A1534" s="191"/>
    </row>
    <row r="1535" ht="12.75">
      <c r="A1535" s="191"/>
    </row>
    <row r="1536" ht="12.75">
      <c r="A1536" s="191"/>
    </row>
    <row r="1537" ht="12.75">
      <c r="A1537" s="191"/>
    </row>
    <row r="1538" ht="12.75">
      <c r="A1538" s="191"/>
    </row>
    <row r="1539" ht="12.75">
      <c r="A1539" s="191"/>
    </row>
    <row r="1540" ht="12.75">
      <c r="A1540" s="191"/>
    </row>
    <row r="1541" ht="12.75">
      <c r="A1541" s="191"/>
    </row>
    <row r="1542" ht="12.75">
      <c r="A1542" s="191"/>
    </row>
    <row r="1543" ht="12.75">
      <c r="A1543" s="191"/>
    </row>
    <row r="1544" ht="12.75">
      <c r="A1544" s="191"/>
    </row>
    <row r="1545" ht="12.75">
      <c r="A1545" s="191"/>
    </row>
    <row r="1546" ht="12.75">
      <c r="A1546" s="191"/>
    </row>
    <row r="1547" ht="12.75">
      <c r="A1547" s="191"/>
    </row>
    <row r="1548" ht="12.75">
      <c r="A1548" s="191"/>
    </row>
    <row r="1549" ht="12.75">
      <c r="A1549" s="191"/>
    </row>
    <row r="1550" ht="12.75">
      <c r="A1550" s="191"/>
    </row>
    <row r="1551" ht="12.75">
      <c r="A1551" s="191"/>
    </row>
    <row r="1552" ht="12.75">
      <c r="A1552" s="191"/>
    </row>
    <row r="1553" ht="12.75">
      <c r="A1553" s="191"/>
    </row>
    <row r="1554" ht="12.75">
      <c r="A1554" s="191"/>
    </row>
    <row r="1555" ht="12.75">
      <c r="A1555" s="191"/>
    </row>
    <row r="1556" ht="12.75">
      <c r="A1556" s="191"/>
    </row>
    <row r="1557" ht="12.75">
      <c r="A1557" s="191"/>
    </row>
    <row r="1558" ht="12.75">
      <c r="A1558" s="191"/>
    </row>
    <row r="1559" ht="12.75">
      <c r="A1559" s="191"/>
    </row>
    <row r="1560" ht="12.75">
      <c r="A1560" s="191"/>
    </row>
    <row r="1561" ht="12.75">
      <c r="A1561" s="191"/>
    </row>
    <row r="1562" ht="12.75">
      <c r="A1562" s="191"/>
    </row>
    <row r="1563" ht="12.75">
      <c r="A1563" s="191"/>
    </row>
    <row r="1564" ht="12.75">
      <c r="A1564" s="191"/>
    </row>
    <row r="1565" ht="12.75">
      <c r="A1565" s="191"/>
    </row>
    <row r="1566" ht="12.75">
      <c r="A1566" s="191"/>
    </row>
    <row r="1567" ht="12.75">
      <c r="A1567" s="191"/>
    </row>
    <row r="1568" ht="12.75">
      <c r="A1568" s="191"/>
    </row>
    <row r="1569" ht="12.75">
      <c r="A1569" s="191"/>
    </row>
    <row r="1570" ht="12.75">
      <c r="A1570" s="191"/>
    </row>
    <row r="1571" ht="12.75">
      <c r="A1571" s="191"/>
    </row>
    <row r="1572" ht="12.75">
      <c r="A1572" s="191"/>
    </row>
    <row r="1573" ht="12.75">
      <c r="A1573" s="191"/>
    </row>
    <row r="1574" ht="12.75">
      <c r="A1574" s="191"/>
    </row>
    <row r="1575" ht="12.75">
      <c r="A1575" s="191"/>
    </row>
    <row r="1576" ht="12.75">
      <c r="A1576" s="191"/>
    </row>
    <row r="1577" ht="12.75">
      <c r="A1577" s="191"/>
    </row>
    <row r="1578" ht="12.75">
      <c r="A1578" s="191"/>
    </row>
    <row r="1579" ht="12.75">
      <c r="A1579" s="191"/>
    </row>
    <row r="1580" ht="12.75">
      <c r="A1580" s="191"/>
    </row>
    <row r="1581" ht="12.75">
      <c r="A1581" s="191"/>
    </row>
    <row r="1582" ht="12.75">
      <c r="A1582" s="191"/>
    </row>
    <row r="1583" ht="12.75">
      <c r="A1583" s="191"/>
    </row>
    <row r="1584" ht="12.75">
      <c r="A1584" s="191"/>
    </row>
    <row r="1585" ht="12.75">
      <c r="A1585" s="191"/>
    </row>
    <row r="1586" ht="12.75">
      <c r="A1586" s="191"/>
    </row>
    <row r="1587" ht="12.75">
      <c r="A1587" s="191"/>
    </row>
    <row r="1588" ht="12.75">
      <c r="A1588" s="191"/>
    </row>
    <row r="1589" ht="12.75">
      <c r="A1589" s="191"/>
    </row>
    <row r="1590" ht="12.75">
      <c r="A1590" s="191"/>
    </row>
    <row r="1591" ht="12.75">
      <c r="A1591" s="191"/>
    </row>
    <row r="1592" ht="12.75">
      <c r="A1592" s="191"/>
    </row>
    <row r="1593" ht="12.75">
      <c r="A1593" s="191"/>
    </row>
    <row r="1594" ht="12.75">
      <c r="A1594" s="191"/>
    </row>
    <row r="1595" ht="12.75">
      <c r="A1595" s="191"/>
    </row>
    <row r="1596" ht="12.75">
      <c r="A1596" s="191"/>
    </row>
    <row r="1597" ht="12.75">
      <c r="A1597" s="191"/>
    </row>
    <row r="1598" ht="12.75">
      <c r="A1598" s="191"/>
    </row>
    <row r="1599" ht="12.75">
      <c r="A1599" s="191"/>
    </row>
    <row r="1600" ht="12.75">
      <c r="A1600" s="191"/>
    </row>
    <row r="1601" ht="12.75">
      <c r="A1601" s="191"/>
    </row>
    <row r="1602" ht="12.75">
      <c r="A1602" s="191"/>
    </row>
    <row r="1603" ht="12.75">
      <c r="A1603" s="191"/>
    </row>
    <row r="1604" ht="12.75">
      <c r="A1604" s="191"/>
    </row>
    <row r="1605" ht="12.75">
      <c r="A1605" s="191"/>
    </row>
    <row r="1606" ht="12.75">
      <c r="A1606" s="191"/>
    </row>
    <row r="1607" ht="12.75">
      <c r="A1607" s="191"/>
    </row>
    <row r="1608" ht="12.75">
      <c r="A1608" s="191"/>
    </row>
    <row r="1609" ht="12.75">
      <c r="A1609" s="191"/>
    </row>
    <row r="1610" ht="12.75">
      <c r="A1610" s="191"/>
    </row>
    <row r="1611" ht="12.75">
      <c r="A1611" s="191"/>
    </row>
    <row r="1612" ht="12.75">
      <c r="A1612" s="191"/>
    </row>
    <row r="1613" ht="12.75">
      <c r="A1613" s="191"/>
    </row>
    <row r="1614" ht="12.75">
      <c r="A1614" s="191"/>
    </row>
    <row r="1615" ht="12.75">
      <c r="A1615" s="191"/>
    </row>
    <row r="1616" ht="12.75">
      <c r="A1616" s="191"/>
    </row>
    <row r="1617" ht="12.75">
      <c r="A1617" s="191"/>
    </row>
    <row r="1618" ht="12.75">
      <c r="A1618" s="191"/>
    </row>
    <row r="1619" ht="12.75">
      <c r="A1619" s="191"/>
    </row>
    <row r="1620" ht="12.75">
      <c r="A1620" s="191"/>
    </row>
    <row r="1621" ht="12.75">
      <c r="A1621" s="191"/>
    </row>
    <row r="1622" ht="12.75">
      <c r="A1622" s="191"/>
    </row>
    <row r="1623" ht="12.75">
      <c r="A1623" s="191"/>
    </row>
    <row r="1624" ht="12.75">
      <c r="A1624" s="191"/>
    </row>
    <row r="1625" ht="12.75">
      <c r="A1625" s="191"/>
    </row>
    <row r="1626" ht="12.75">
      <c r="A1626" s="191"/>
    </row>
    <row r="1627" ht="12.75">
      <c r="A1627" s="191"/>
    </row>
    <row r="1628" ht="12.75">
      <c r="A1628" s="191"/>
    </row>
    <row r="1629" ht="12.75">
      <c r="A1629" s="191"/>
    </row>
    <row r="1630" ht="12.75">
      <c r="A1630" s="191"/>
    </row>
    <row r="1631" ht="12.75">
      <c r="A1631" s="191"/>
    </row>
    <row r="1632" ht="12.75">
      <c r="A1632" s="191"/>
    </row>
    <row r="1633" ht="12.75">
      <c r="A1633" s="191"/>
    </row>
    <row r="1634" ht="12.75">
      <c r="A1634" s="191"/>
    </row>
    <row r="1635" ht="12.75">
      <c r="A1635" s="191"/>
    </row>
    <row r="1636" ht="12.75">
      <c r="A1636" s="191"/>
    </row>
    <row r="1637" ht="12.75">
      <c r="A1637" s="191"/>
    </row>
    <row r="1638" ht="12.75">
      <c r="A1638" s="191"/>
    </row>
    <row r="1639" ht="12.75">
      <c r="A1639" s="191"/>
    </row>
    <row r="1640" ht="12.75">
      <c r="A1640" s="191"/>
    </row>
    <row r="1641" ht="12.75">
      <c r="A1641" s="191"/>
    </row>
    <row r="1642" ht="12.75">
      <c r="A1642" s="191"/>
    </row>
    <row r="1643" ht="12.75">
      <c r="A1643" s="191"/>
    </row>
    <row r="1644" ht="12.75">
      <c r="A1644" s="191"/>
    </row>
    <row r="1645" ht="12.75">
      <c r="A1645" s="191"/>
    </row>
    <row r="1646" ht="12.75">
      <c r="A1646" s="191"/>
    </row>
    <row r="1647" ht="12.75">
      <c r="A1647" s="191"/>
    </row>
    <row r="1648" ht="12.75">
      <c r="A1648" s="191"/>
    </row>
    <row r="1649" ht="12.75">
      <c r="A1649" s="191"/>
    </row>
    <row r="1650" ht="12.75">
      <c r="A1650" s="191"/>
    </row>
    <row r="1651" ht="12.75">
      <c r="A1651" s="191"/>
    </row>
    <row r="1652" ht="12.75">
      <c r="A1652" s="191"/>
    </row>
    <row r="1653" ht="12.75">
      <c r="A1653" s="191"/>
    </row>
    <row r="1654" ht="12.75">
      <c r="A1654" s="191"/>
    </row>
    <row r="1655" ht="12.75">
      <c r="A1655" s="191"/>
    </row>
    <row r="1656" ht="12.75">
      <c r="A1656" s="191"/>
    </row>
    <row r="1657" ht="12.75">
      <c r="A1657" s="191"/>
    </row>
    <row r="1658" ht="12.75">
      <c r="A1658" s="191"/>
    </row>
    <row r="1659" ht="12.75">
      <c r="A1659" s="191"/>
    </row>
    <row r="1660" ht="12.75">
      <c r="A1660" s="191"/>
    </row>
    <row r="1661" ht="12.75">
      <c r="A1661" s="191"/>
    </row>
    <row r="1662" ht="12.75">
      <c r="A1662" s="191"/>
    </row>
    <row r="1663" ht="12.75">
      <c r="A1663" s="191"/>
    </row>
    <row r="1664" ht="12.75">
      <c r="A1664" s="191"/>
    </row>
    <row r="1665" ht="12.75">
      <c r="A1665" s="191"/>
    </row>
    <row r="1666" ht="12.75">
      <c r="A1666" s="191"/>
    </row>
    <row r="1667" ht="12.75">
      <c r="A1667" s="191"/>
    </row>
    <row r="1668" ht="12.75">
      <c r="A1668" s="191"/>
    </row>
    <row r="1669" ht="12.75">
      <c r="A1669" s="191"/>
    </row>
    <row r="1670" ht="12.75">
      <c r="A1670" s="191"/>
    </row>
    <row r="1671" ht="12.75">
      <c r="A1671" s="191"/>
    </row>
    <row r="1672" ht="12.75">
      <c r="A1672" s="191"/>
    </row>
    <row r="1673" ht="12.75">
      <c r="A1673" s="191"/>
    </row>
    <row r="1674" ht="12.75">
      <c r="A1674" s="191"/>
    </row>
    <row r="1675" ht="12.75">
      <c r="A1675" s="191"/>
    </row>
    <row r="1676" ht="12.75">
      <c r="A1676" s="191"/>
    </row>
    <row r="1677" ht="12.75">
      <c r="A1677" s="191"/>
    </row>
    <row r="1678" ht="12.75">
      <c r="A1678" s="191"/>
    </row>
    <row r="1679" ht="12.75">
      <c r="A1679" s="191"/>
    </row>
    <row r="1680" ht="12.75">
      <c r="A1680" s="191"/>
    </row>
    <row r="1681" ht="12.75">
      <c r="A1681" s="191"/>
    </row>
    <row r="1682" ht="12.75">
      <c r="A1682" s="191"/>
    </row>
    <row r="1683" ht="12.75">
      <c r="A1683" s="191"/>
    </row>
    <row r="1684" ht="12.75">
      <c r="A1684" s="191"/>
    </row>
    <row r="1685" ht="12.75">
      <c r="A1685" s="191"/>
    </row>
    <row r="1686" ht="12.75">
      <c r="A1686" s="191"/>
    </row>
    <row r="1687" ht="12.75">
      <c r="A1687" s="191"/>
    </row>
    <row r="1688" ht="12.75">
      <c r="A1688" s="191"/>
    </row>
    <row r="1689" ht="12.75">
      <c r="A1689" s="191"/>
    </row>
    <row r="1690" ht="12.75">
      <c r="A1690" s="191"/>
    </row>
    <row r="1691" ht="12.75">
      <c r="A1691" s="191"/>
    </row>
    <row r="1692" ht="12.75">
      <c r="A1692" s="191"/>
    </row>
    <row r="1693" ht="12.75">
      <c r="A1693" s="191"/>
    </row>
    <row r="1694" ht="12.75">
      <c r="A1694" s="191"/>
    </row>
    <row r="1695" ht="12.75">
      <c r="A1695" s="191"/>
    </row>
    <row r="1696" ht="12.75">
      <c r="A1696" s="191"/>
    </row>
    <row r="1697" ht="12.75">
      <c r="A1697" s="191"/>
    </row>
    <row r="1698" ht="12.75">
      <c r="A1698" s="191"/>
    </row>
    <row r="1699" ht="12.75">
      <c r="A1699" s="191"/>
    </row>
    <row r="1700" ht="12.75">
      <c r="A1700" s="191"/>
    </row>
    <row r="1701" ht="12.75">
      <c r="A1701" s="191"/>
    </row>
    <row r="1702" ht="12.75">
      <c r="A1702" s="191"/>
    </row>
    <row r="1703" ht="12.75">
      <c r="A1703" s="191"/>
    </row>
    <row r="1704" ht="12.75">
      <c r="A1704" s="191"/>
    </row>
    <row r="1705" ht="12.75">
      <c r="A1705" s="191"/>
    </row>
    <row r="1706" ht="12.75">
      <c r="A1706" s="191"/>
    </row>
    <row r="1707" ht="12.75">
      <c r="A1707" s="191"/>
    </row>
    <row r="1708" ht="12.75">
      <c r="A1708" s="191"/>
    </row>
    <row r="1709" ht="12.75">
      <c r="A1709" s="191"/>
    </row>
    <row r="1710" ht="12.75">
      <c r="A1710" s="191"/>
    </row>
    <row r="1711" ht="12.75">
      <c r="A1711" s="191"/>
    </row>
    <row r="1712" ht="12.75">
      <c r="A1712" s="191"/>
    </row>
    <row r="1713" ht="12.75">
      <c r="A1713" s="191"/>
    </row>
    <row r="1714" ht="12.75">
      <c r="A1714" s="191"/>
    </row>
    <row r="1715" ht="12.75">
      <c r="A1715" s="191"/>
    </row>
    <row r="1716" ht="12.75">
      <c r="A1716" s="191"/>
    </row>
    <row r="1717" ht="12.75">
      <c r="A1717" s="191"/>
    </row>
    <row r="1718" ht="12.75">
      <c r="A1718" s="191"/>
    </row>
    <row r="1719" ht="12.75">
      <c r="A1719" s="191"/>
    </row>
    <row r="1720" ht="12.75">
      <c r="A1720" s="191"/>
    </row>
    <row r="1721" ht="12.75">
      <c r="A1721" s="191"/>
    </row>
    <row r="1722" ht="12.75">
      <c r="A1722" s="191"/>
    </row>
    <row r="1723" ht="12.75">
      <c r="A1723" s="191"/>
    </row>
    <row r="1724" ht="12.75">
      <c r="A1724" s="191"/>
    </row>
    <row r="1725" ht="12.75">
      <c r="A1725" s="191"/>
    </row>
    <row r="1726" ht="12.75">
      <c r="A1726" s="191"/>
    </row>
    <row r="1727" ht="12.75">
      <c r="A1727" s="191"/>
    </row>
    <row r="1728" ht="12.75">
      <c r="A1728" s="191"/>
    </row>
    <row r="1729" ht="12.75">
      <c r="A1729" s="191"/>
    </row>
    <row r="1730" ht="12.75">
      <c r="A1730" s="191"/>
    </row>
    <row r="1731" ht="12.75">
      <c r="A1731" s="191"/>
    </row>
    <row r="1732" ht="12.75">
      <c r="A1732" s="191"/>
    </row>
    <row r="1733" ht="12.75">
      <c r="A1733" s="191"/>
    </row>
    <row r="1734" ht="12.75">
      <c r="A1734" s="191"/>
    </row>
    <row r="1735" ht="12.75">
      <c r="A1735" s="191"/>
    </row>
    <row r="1736" ht="12.75">
      <c r="A1736" s="191"/>
    </row>
    <row r="1737" ht="12.75">
      <c r="A1737" s="191"/>
    </row>
    <row r="1738" ht="12.75">
      <c r="A1738" s="191"/>
    </row>
    <row r="1739" ht="12.75">
      <c r="A1739" s="191"/>
    </row>
    <row r="1740" ht="12.75">
      <c r="A1740" s="191"/>
    </row>
    <row r="1741" ht="12.75">
      <c r="A1741" s="191"/>
    </row>
    <row r="1742" ht="12.75">
      <c r="A1742" s="191"/>
    </row>
    <row r="1743" ht="12.75">
      <c r="A1743" s="191"/>
    </row>
    <row r="1744" ht="12.75">
      <c r="A1744" s="191"/>
    </row>
    <row r="1745" ht="12.75">
      <c r="A1745" s="191"/>
    </row>
    <row r="1746" ht="12.75">
      <c r="A1746" s="191"/>
    </row>
    <row r="1747" ht="12.75">
      <c r="A1747" s="191"/>
    </row>
    <row r="1748" ht="12.75">
      <c r="A1748" s="191"/>
    </row>
    <row r="1749" ht="12.75">
      <c r="A1749" s="191"/>
    </row>
    <row r="1750" ht="12.75">
      <c r="A1750" s="191"/>
    </row>
    <row r="1751" ht="12.75">
      <c r="A1751" s="191"/>
    </row>
    <row r="1752" ht="12.75">
      <c r="A1752" s="191"/>
    </row>
    <row r="1753" ht="12.75">
      <c r="A1753" s="191"/>
    </row>
    <row r="1754" ht="12.75">
      <c r="A1754" s="191"/>
    </row>
    <row r="1755" ht="12.75">
      <c r="A1755" s="191"/>
    </row>
    <row r="1756" ht="12.75">
      <c r="A1756" s="191"/>
    </row>
    <row r="1757" ht="12.75">
      <c r="A1757" s="191"/>
    </row>
    <row r="1758" ht="12.75">
      <c r="A1758" s="191"/>
    </row>
    <row r="1759" ht="12.75">
      <c r="A1759" s="191"/>
    </row>
    <row r="1760" ht="12.75">
      <c r="A1760" s="191"/>
    </row>
    <row r="1761" ht="12.75">
      <c r="A1761" s="191"/>
    </row>
    <row r="1762" ht="12.75">
      <c r="A1762" s="191"/>
    </row>
    <row r="1763" ht="12.75">
      <c r="A1763" s="191"/>
    </row>
    <row r="1764" ht="12.75">
      <c r="A1764" s="191"/>
    </row>
    <row r="1765" ht="12.75">
      <c r="A1765" s="191"/>
    </row>
    <row r="1766" ht="12.75">
      <c r="A1766" s="191"/>
    </row>
    <row r="1767" ht="12.75">
      <c r="A1767" s="191"/>
    </row>
    <row r="1768" ht="12.75">
      <c r="A1768" s="191"/>
    </row>
    <row r="1769" ht="12.75">
      <c r="A1769" s="191"/>
    </row>
    <row r="1770" ht="12.75">
      <c r="A1770" s="191"/>
    </row>
    <row r="1771" ht="12.75">
      <c r="A1771" s="191"/>
    </row>
    <row r="1772" ht="12.75">
      <c r="A1772" s="191"/>
    </row>
    <row r="1773" ht="12.75">
      <c r="A1773" s="191"/>
    </row>
    <row r="1774" ht="12.75">
      <c r="A1774" s="191"/>
    </row>
    <row r="1775" ht="12.75">
      <c r="A1775" s="191"/>
    </row>
    <row r="1776" ht="12.75">
      <c r="A1776" s="191"/>
    </row>
    <row r="1777" ht="12.75">
      <c r="A1777" s="191"/>
    </row>
    <row r="1778" ht="12.75">
      <c r="A1778" s="191"/>
    </row>
    <row r="1779" ht="12.75">
      <c r="A1779" s="191"/>
    </row>
    <row r="1780" ht="12.75">
      <c r="A1780" s="191"/>
    </row>
    <row r="1781" ht="12.75">
      <c r="A1781" s="191"/>
    </row>
    <row r="1782" ht="12.75">
      <c r="A1782" s="191"/>
    </row>
    <row r="1783" ht="12.75">
      <c r="A1783" s="191"/>
    </row>
    <row r="1784" ht="12.75">
      <c r="A1784" s="191"/>
    </row>
    <row r="1785" ht="12.75">
      <c r="A1785" s="191"/>
    </row>
    <row r="1786" ht="12.75">
      <c r="A1786" s="191"/>
    </row>
    <row r="1787" ht="12.75">
      <c r="A1787" s="191"/>
    </row>
    <row r="1788" ht="12.75">
      <c r="A1788" s="191"/>
    </row>
    <row r="1789" ht="12.75">
      <c r="A1789" s="191"/>
    </row>
    <row r="1790" ht="12.75">
      <c r="A1790" s="191"/>
    </row>
    <row r="1791" ht="12.75">
      <c r="A1791" s="191"/>
    </row>
    <row r="1792" ht="12.75">
      <c r="A1792" s="191"/>
    </row>
    <row r="1793" ht="12.75">
      <c r="A1793" s="191"/>
    </row>
    <row r="1794" ht="12.75">
      <c r="A1794" s="191"/>
    </row>
    <row r="1795" ht="12.75">
      <c r="A1795" s="191"/>
    </row>
    <row r="1796" ht="12.75">
      <c r="A1796" s="191"/>
    </row>
    <row r="1797" ht="12.75">
      <c r="A1797" s="191"/>
    </row>
    <row r="1798" ht="12.75">
      <c r="A1798" s="191"/>
    </row>
    <row r="1799" ht="12.75">
      <c r="A1799" s="191"/>
    </row>
    <row r="1800" ht="12.75">
      <c r="A1800" s="191"/>
    </row>
    <row r="1801" ht="12.75">
      <c r="A1801" s="191"/>
    </row>
    <row r="1802" ht="12.75">
      <c r="A1802" s="191"/>
    </row>
    <row r="1803" ht="12.75">
      <c r="A1803" s="191"/>
    </row>
    <row r="1804" ht="12.75">
      <c r="A1804" s="191"/>
    </row>
    <row r="1805" ht="12.75">
      <c r="A1805" s="191"/>
    </row>
    <row r="1806" ht="12.75">
      <c r="A1806" s="191"/>
    </row>
    <row r="1807" ht="12.75">
      <c r="A1807" s="191"/>
    </row>
    <row r="1808" ht="12.75">
      <c r="A1808" s="191"/>
    </row>
    <row r="1809" ht="12.75">
      <c r="A1809" s="191"/>
    </row>
    <row r="1810" ht="12.75">
      <c r="A1810" s="191"/>
    </row>
    <row r="1811" ht="12.75">
      <c r="A1811" s="191"/>
    </row>
    <row r="1812" ht="12.75">
      <c r="A1812" s="191"/>
    </row>
    <row r="1813" ht="12.75">
      <c r="A1813" s="191"/>
    </row>
    <row r="1814" ht="12.75">
      <c r="A1814" s="191"/>
    </row>
    <row r="1815" ht="12.75">
      <c r="A1815" s="191"/>
    </row>
    <row r="1816" ht="12.75">
      <c r="A1816" s="191"/>
    </row>
    <row r="1817" ht="12.75">
      <c r="A1817" s="191"/>
    </row>
    <row r="1818" ht="12.75">
      <c r="A1818" s="191"/>
    </row>
    <row r="1819" ht="12.75">
      <c r="A1819" s="191"/>
    </row>
    <row r="1820" ht="12.75">
      <c r="A1820" s="191"/>
    </row>
    <row r="1821" ht="12.75">
      <c r="A1821" s="191"/>
    </row>
    <row r="1822" ht="12.75">
      <c r="A1822" s="191"/>
    </row>
    <row r="1823" ht="12.75">
      <c r="A1823" s="191"/>
    </row>
    <row r="1824" ht="12.75">
      <c r="A1824" s="191"/>
    </row>
    <row r="1825" ht="12.75">
      <c r="A1825" s="191"/>
    </row>
    <row r="1826" ht="12.75">
      <c r="A1826" s="191"/>
    </row>
    <row r="1827" ht="12.75">
      <c r="A1827" s="191"/>
    </row>
    <row r="1828" ht="12.75">
      <c r="A1828" s="191"/>
    </row>
    <row r="1829" ht="12.75">
      <c r="A1829" s="191"/>
    </row>
    <row r="1830" ht="12.75">
      <c r="A1830" s="191"/>
    </row>
    <row r="1831" ht="12.75">
      <c r="A1831" s="191"/>
    </row>
    <row r="1832" ht="12.75">
      <c r="A1832" s="191"/>
    </row>
    <row r="1833" ht="12.75">
      <c r="A1833" s="191"/>
    </row>
    <row r="1834" ht="12.75">
      <c r="A1834" s="191"/>
    </row>
    <row r="1835" ht="12.75">
      <c r="A1835" s="191"/>
    </row>
    <row r="1836" ht="12.75">
      <c r="A1836" s="191"/>
    </row>
    <row r="1837" ht="12.75">
      <c r="A1837" s="191"/>
    </row>
    <row r="1838" ht="12.75">
      <c r="A1838" s="191"/>
    </row>
    <row r="1839" ht="12.75">
      <c r="A1839" s="191"/>
    </row>
    <row r="1840" ht="12.75">
      <c r="A1840" s="191"/>
    </row>
    <row r="1841" ht="12.75">
      <c r="A1841" s="191"/>
    </row>
    <row r="1842" ht="12.75">
      <c r="A1842" s="191"/>
    </row>
    <row r="1843" ht="12.75">
      <c r="A1843" s="191"/>
    </row>
    <row r="1844" ht="12.75">
      <c r="A1844" s="191"/>
    </row>
    <row r="1845" ht="12.75">
      <c r="A1845" s="191"/>
    </row>
    <row r="1846" ht="12.75">
      <c r="A1846" s="191"/>
    </row>
    <row r="1847" ht="12.75">
      <c r="A1847" s="191"/>
    </row>
    <row r="1848" ht="12.75">
      <c r="A1848" s="191"/>
    </row>
    <row r="1849" ht="12.75">
      <c r="A1849" s="191"/>
    </row>
    <row r="1850" ht="12.75">
      <c r="A1850" s="191"/>
    </row>
    <row r="1851" ht="12.75">
      <c r="A1851" s="191"/>
    </row>
    <row r="1852" ht="12.75">
      <c r="A1852" s="191"/>
    </row>
    <row r="1853" ht="12.75">
      <c r="A1853" s="191"/>
    </row>
    <row r="1854" ht="12.75">
      <c r="A1854" s="191"/>
    </row>
    <row r="1855" ht="12.75">
      <c r="A1855" s="191"/>
    </row>
    <row r="1856" ht="12.75">
      <c r="A1856" s="191"/>
    </row>
    <row r="1857" ht="12.75">
      <c r="A1857" s="191"/>
    </row>
    <row r="1858" ht="12.75">
      <c r="A1858" s="191"/>
    </row>
    <row r="1859" ht="12.75">
      <c r="A1859" s="191"/>
    </row>
    <row r="1860" ht="12.75">
      <c r="A1860" s="191"/>
    </row>
    <row r="1861" ht="12.75">
      <c r="A1861" s="191"/>
    </row>
    <row r="1862" ht="12.75">
      <c r="A1862" s="191"/>
    </row>
    <row r="1863" ht="12.75">
      <c r="A1863" s="191"/>
    </row>
    <row r="1864" ht="12.75">
      <c r="A1864" s="191"/>
    </row>
    <row r="1865" ht="12.75">
      <c r="A1865" s="191"/>
    </row>
    <row r="1866" ht="12.75">
      <c r="A1866" s="191"/>
    </row>
    <row r="1867" ht="12.75">
      <c r="A1867" s="191"/>
    </row>
    <row r="1868" ht="12.75">
      <c r="A1868" s="191"/>
    </row>
    <row r="1869" ht="12.75">
      <c r="A1869" s="191"/>
    </row>
    <row r="1870" ht="12.75">
      <c r="A1870" s="191"/>
    </row>
    <row r="1871" ht="12.75">
      <c r="A1871" s="191"/>
    </row>
    <row r="1872" ht="12.75">
      <c r="A1872" s="191"/>
    </row>
    <row r="1873" ht="12.75">
      <c r="A1873" s="191"/>
    </row>
    <row r="1874" ht="12.75">
      <c r="A1874" s="191"/>
    </row>
    <row r="1875" ht="12.75">
      <c r="A1875" s="191"/>
    </row>
    <row r="1876" ht="12.75">
      <c r="A1876" s="191"/>
    </row>
    <row r="1877" ht="12.75">
      <c r="A1877" s="191"/>
    </row>
    <row r="1878" ht="12.75">
      <c r="A1878" s="191"/>
    </row>
    <row r="1879" ht="12.75">
      <c r="A1879" s="191"/>
    </row>
    <row r="1880" ht="12.75">
      <c r="A1880" s="191"/>
    </row>
    <row r="1881" ht="12.75">
      <c r="A1881" s="191"/>
    </row>
    <row r="1882" ht="12.75">
      <c r="A1882" s="191"/>
    </row>
    <row r="1883" ht="12.75">
      <c r="A1883" s="191"/>
    </row>
    <row r="1884" ht="12.75">
      <c r="A1884" s="191"/>
    </row>
    <row r="1885" ht="12.75">
      <c r="A1885" s="191"/>
    </row>
    <row r="1886" ht="12.75">
      <c r="A1886" s="191"/>
    </row>
    <row r="1887" ht="12.75">
      <c r="A1887" s="191"/>
    </row>
    <row r="1888" ht="12.75">
      <c r="A1888" s="191"/>
    </row>
    <row r="1889" ht="12.75">
      <c r="A1889" s="191"/>
    </row>
    <row r="1890" ht="12.75">
      <c r="A1890" s="191"/>
    </row>
    <row r="1891" ht="12.75">
      <c r="A1891" s="191"/>
    </row>
    <row r="1892" ht="12.75">
      <c r="A1892" s="191"/>
    </row>
    <row r="1893" ht="12.75">
      <c r="A1893" s="191"/>
    </row>
    <row r="1894" ht="12.75">
      <c r="A1894" s="191"/>
    </row>
    <row r="1895" ht="12.75">
      <c r="A1895" s="191"/>
    </row>
    <row r="1896" ht="12.75">
      <c r="A1896" s="191"/>
    </row>
    <row r="1897" ht="12.75">
      <c r="A1897" s="191"/>
    </row>
    <row r="1898" ht="12.75">
      <c r="A1898" s="191"/>
    </row>
    <row r="1899" ht="12.75">
      <c r="A1899" s="191"/>
    </row>
    <row r="1900" ht="12.75">
      <c r="A1900" s="191"/>
    </row>
    <row r="1901" ht="12.75">
      <c r="A1901" s="191"/>
    </row>
    <row r="1902" ht="12.75">
      <c r="A1902" s="191"/>
    </row>
    <row r="1903" ht="12.75">
      <c r="A1903" s="191"/>
    </row>
    <row r="1904" ht="12.75">
      <c r="A1904" s="191"/>
    </row>
    <row r="1905" ht="12.75">
      <c r="A1905" s="191"/>
    </row>
    <row r="1906" ht="12.75">
      <c r="A1906" s="191"/>
    </row>
    <row r="1907" ht="12.75">
      <c r="A1907" s="191"/>
    </row>
    <row r="1908" ht="12.75">
      <c r="A1908" s="191"/>
    </row>
    <row r="1909" ht="12.75">
      <c r="A1909" s="191"/>
    </row>
    <row r="1910" ht="12.75">
      <c r="A1910" s="191"/>
    </row>
    <row r="1911" ht="12.75">
      <c r="A1911" s="191"/>
    </row>
    <row r="1912" ht="12.75">
      <c r="A1912" s="191"/>
    </row>
    <row r="1913" ht="12.75">
      <c r="A1913" s="191"/>
    </row>
    <row r="1914" ht="12.75">
      <c r="A1914" s="191"/>
    </row>
    <row r="1915" ht="12.75">
      <c r="A1915" s="191"/>
    </row>
    <row r="1916" ht="12.75">
      <c r="A1916" s="191"/>
    </row>
    <row r="1917" ht="12.75">
      <c r="A1917" s="191"/>
    </row>
    <row r="1918" ht="12.75">
      <c r="A1918" s="191"/>
    </row>
    <row r="1919" ht="12.75">
      <c r="A1919" s="191"/>
    </row>
    <row r="1920" ht="12.75">
      <c r="A1920" s="191"/>
    </row>
    <row r="1921" ht="12.75">
      <c r="A1921" s="191"/>
    </row>
    <row r="1922" ht="12.75">
      <c r="A1922" s="191"/>
    </row>
    <row r="1923" ht="12.75">
      <c r="A1923" s="191"/>
    </row>
    <row r="1924" ht="12.75">
      <c r="A1924" s="191"/>
    </row>
    <row r="1925" ht="12.75">
      <c r="A1925" s="191"/>
    </row>
    <row r="1926" ht="12.75">
      <c r="A1926" s="191"/>
    </row>
    <row r="1927" ht="12.75">
      <c r="A1927" s="191"/>
    </row>
    <row r="1928" ht="12.75">
      <c r="A1928" s="191"/>
    </row>
    <row r="1929" ht="12.75">
      <c r="A1929" s="191"/>
    </row>
    <row r="1930" ht="12.75">
      <c r="A1930" s="191"/>
    </row>
    <row r="1931" ht="12.75">
      <c r="A1931" s="191"/>
    </row>
    <row r="1932" ht="12.75">
      <c r="A1932" s="191"/>
    </row>
    <row r="1933" ht="12.75">
      <c r="A1933" s="191"/>
    </row>
    <row r="1934" ht="12.75">
      <c r="A1934" s="191"/>
    </row>
    <row r="1935" ht="12.75">
      <c r="A1935" s="191"/>
    </row>
    <row r="1936" ht="12.75">
      <c r="A1936" s="191"/>
    </row>
    <row r="1937" ht="12.75">
      <c r="A1937" s="191"/>
    </row>
    <row r="1938" ht="12.75">
      <c r="A1938" s="191"/>
    </row>
    <row r="1939" ht="12.75">
      <c r="A1939" s="191"/>
    </row>
    <row r="1940" ht="12.75">
      <c r="A1940" s="191"/>
    </row>
    <row r="1941" ht="12.75">
      <c r="A1941" s="191"/>
    </row>
    <row r="1942" ht="12.75">
      <c r="A1942" s="191"/>
    </row>
    <row r="1943" ht="12.75">
      <c r="A1943" s="191"/>
    </row>
    <row r="1944" ht="12.75">
      <c r="A1944" s="191"/>
    </row>
    <row r="1945" ht="12.75">
      <c r="A1945" s="191"/>
    </row>
    <row r="1946" ht="12.75">
      <c r="A1946" s="191"/>
    </row>
    <row r="1947" ht="12.75">
      <c r="A1947" s="191"/>
    </row>
    <row r="1948" ht="12.75">
      <c r="A1948" s="191"/>
    </row>
    <row r="1949" ht="12.75">
      <c r="A1949" s="191"/>
    </row>
    <row r="1950" ht="12.75">
      <c r="A1950" s="191"/>
    </row>
    <row r="1951" ht="12.75">
      <c r="A1951" s="191"/>
    </row>
    <row r="1952" ht="12.75">
      <c r="A1952" s="191"/>
    </row>
    <row r="1953" ht="12.75">
      <c r="A1953" s="191"/>
    </row>
    <row r="1954" ht="12.75">
      <c r="A1954" s="191"/>
    </row>
    <row r="1955" ht="12.75">
      <c r="A1955" s="191"/>
    </row>
    <row r="1956" ht="12.75">
      <c r="A1956" s="191"/>
    </row>
    <row r="1957" ht="12.75">
      <c r="A1957" s="191"/>
    </row>
    <row r="1958" ht="12.75">
      <c r="A1958" s="191"/>
    </row>
    <row r="1959" ht="12.75">
      <c r="A1959" s="191"/>
    </row>
    <row r="1960" ht="12.75">
      <c r="A1960" s="191"/>
    </row>
    <row r="1961" ht="12.75">
      <c r="A1961" s="191"/>
    </row>
    <row r="1962" ht="12.75">
      <c r="A1962" s="191"/>
    </row>
    <row r="1963" ht="12.75">
      <c r="A1963" s="191"/>
    </row>
    <row r="1964" ht="12.75">
      <c r="A1964" s="191"/>
    </row>
    <row r="1965" ht="12.75">
      <c r="A1965" s="191"/>
    </row>
    <row r="1966" ht="12.75">
      <c r="A1966" s="191"/>
    </row>
    <row r="1967" ht="12.75">
      <c r="A1967" s="191"/>
    </row>
    <row r="1968" ht="12.75">
      <c r="A1968" s="191"/>
    </row>
    <row r="1969" ht="12.75">
      <c r="A1969" s="191"/>
    </row>
    <row r="1970" ht="12.75">
      <c r="A1970" s="191"/>
    </row>
  </sheetData>
  <sheetProtection/>
  <printOptions verticalCentered="1"/>
  <pageMargins left="0.33" right="0.14" top="0.15748031496062992" bottom="0.5118110236220472" header="0.58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8.421875" style="0" customWidth="1"/>
    <col min="2" max="2" width="19.140625" style="0" customWidth="1"/>
    <col min="3" max="3" width="17.8515625" style="0" customWidth="1"/>
    <col min="4" max="4" width="13.7109375" style="0" customWidth="1"/>
    <col min="5" max="5" width="12.00390625" style="0" bestFit="1" customWidth="1"/>
    <col min="6" max="6" width="13.140625" style="0" customWidth="1"/>
    <col min="7" max="7" width="15.140625" style="0" customWidth="1"/>
    <col min="8" max="8" width="13.8515625" style="0" bestFit="1" customWidth="1"/>
    <col min="10" max="11" width="13.8515625" style="0" bestFit="1" customWidth="1"/>
  </cols>
  <sheetData>
    <row r="1" spans="1:11" s="233" customFormat="1" ht="22.5">
      <c r="A1" s="409" t="s">
        <v>164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2" s="236" customFormat="1" ht="27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s="236" customFormat="1" ht="48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s="238" customFormat="1" ht="30.7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7"/>
    </row>
    <row r="5" spans="1:14" s="241" customFormat="1" ht="24.75" customHeight="1" thickBo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240"/>
      <c r="N5" s="240"/>
    </row>
    <row r="6" spans="1:11" s="243" customFormat="1" ht="48" customHeight="1" thickBot="1">
      <c r="A6" s="251"/>
      <c r="B6" s="344"/>
      <c r="C6" s="316"/>
      <c r="D6" s="317"/>
      <c r="E6" s="315"/>
      <c r="F6" s="316"/>
      <c r="G6" s="319"/>
      <c r="H6" s="316"/>
      <c r="I6" s="318"/>
      <c r="J6" s="242"/>
      <c r="K6" s="316">
        <f>+F6+G6+H6</f>
        <v>0</v>
      </c>
    </row>
    <row r="7" spans="1:11" s="243" customFormat="1" ht="48" customHeight="1" thickBot="1">
      <c r="A7" s="346"/>
      <c r="B7" s="344"/>
      <c r="C7" s="316"/>
      <c r="D7" s="317"/>
      <c r="E7" s="315"/>
      <c r="F7" s="316"/>
      <c r="G7" s="319"/>
      <c r="H7" s="316"/>
      <c r="I7" s="318"/>
      <c r="J7" s="242"/>
      <c r="K7" s="316">
        <f>+F7+G7+H7</f>
        <v>0</v>
      </c>
    </row>
    <row r="8" spans="1:11" s="243" customFormat="1" ht="48" customHeight="1" thickBot="1">
      <c r="A8" s="346"/>
      <c r="B8" s="344"/>
      <c r="C8" s="316"/>
      <c r="D8" s="317"/>
      <c r="E8" s="315"/>
      <c r="F8" s="316"/>
      <c r="G8" s="319"/>
      <c r="H8" s="316"/>
      <c r="I8" s="318"/>
      <c r="J8" s="242"/>
      <c r="K8" s="316">
        <f>+F8+G8+H8</f>
        <v>0</v>
      </c>
    </row>
    <row r="9" spans="1:19" s="245" customFormat="1" ht="24.75" customHeight="1" thickBot="1">
      <c r="A9" s="345" t="s">
        <v>162</v>
      </c>
      <c r="B9" s="246"/>
      <c r="C9" s="324">
        <f>SUM(C6:C8)</f>
        <v>0</v>
      </c>
      <c r="D9" s="324"/>
      <c r="E9" s="324"/>
      <c r="F9" s="324">
        <f aca="true" t="shared" si="0" ref="F9:K9">SUM(F6:F8)</f>
        <v>0</v>
      </c>
      <c r="G9" s="324">
        <f t="shared" si="0"/>
        <v>0</v>
      </c>
      <c r="H9" s="324">
        <f t="shared" si="0"/>
        <v>0</v>
      </c>
      <c r="I9" s="324">
        <f t="shared" si="0"/>
        <v>0</v>
      </c>
      <c r="J9" s="324">
        <f t="shared" si="0"/>
        <v>0</v>
      </c>
      <c r="K9" s="324">
        <f t="shared" si="0"/>
        <v>0</v>
      </c>
      <c r="L9" s="244"/>
      <c r="M9" s="244"/>
      <c r="N9" s="244"/>
      <c r="O9" s="244"/>
      <c r="P9" s="244"/>
      <c r="Q9" s="244"/>
      <c r="R9" s="244"/>
      <c r="S9" s="244"/>
    </row>
    <row r="10" spans="12:19" s="245" customFormat="1" ht="24.75" customHeight="1">
      <c r="L10" s="244"/>
      <c r="M10" s="244"/>
      <c r="N10" s="244"/>
      <c r="O10" s="244"/>
      <c r="P10" s="244"/>
      <c r="Q10" s="244"/>
      <c r="R10" s="244"/>
      <c r="S10" s="244"/>
    </row>
    <row r="11" spans="1:10" s="244" customFormat="1" ht="24.75" customHeight="1">
      <c r="A11" s="247"/>
      <c r="B11" s="248" t="s">
        <v>163</v>
      </c>
      <c r="J11" s="323"/>
    </row>
    <row r="12" spans="1:2" s="244" customFormat="1" ht="5.25" customHeight="1" thickBot="1">
      <c r="A12" s="249"/>
      <c r="B12" s="233"/>
    </row>
    <row r="13" spans="1:11" s="252" customFormat="1" ht="42.75" customHeight="1" thickBot="1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</row>
    <row r="14" spans="1:11" s="241" customFormat="1" ht="21" customHeight="1" thickBot="1">
      <c r="A14" s="253"/>
      <c r="B14" s="254" t="s">
        <v>162</v>
      </c>
      <c r="C14" s="246"/>
      <c r="D14" s="246"/>
      <c r="E14" s="246"/>
      <c r="F14" s="246"/>
      <c r="G14" s="246"/>
      <c r="H14" s="246"/>
      <c r="I14" s="246"/>
      <c r="J14" s="246"/>
      <c r="K14" s="246"/>
    </row>
    <row r="15" spans="1:11" s="258" customFormat="1" ht="17.25" customHeight="1">
      <c r="A15" s="255"/>
      <c r="B15" s="256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4" s="260" customFormat="1" ht="33" customHeight="1">
      <c r="A16" s="259"/>
      <c r="B16" s="259"/>
      <c r="D16" s="261"/>
    </row>
    <row r="17" ht="12.75">
      <c r="D17" s="337"/>
    </row>
    <row r="26" ht="12.75">
      <c r="B26" s="337"/>
    </row>
    <row r="27" ht="12.75">
      <c r="B27" s="337"/>
    </row>
  </sheetData>
  <sheetProtection/>
  <mergeCells count="1">
    <mergeCell ref="A1:K1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36" sqref="F36"/>
    </sheetView>
  </sheetViews>
  <sheetFormatPr defaultColWidth="11.421875" defaultRowHeight="12.75"/>
  <cols>
    <col min="8" max="8" width="12.140625" style="0" customWidth="1"/>
  </cols>
  <sheetData>
    <row r="1" spans="1:9" ht="36.75" customHeight="1" thickBot="1">
      <c r="A1" s="410" t="s">
        <v>180</v>
      </c>
      <c r="B1" s="410"/>
      <c r="C1" s="410"/>
      <c r="D1" s="410"/>
      <c r="E1" s="410"/>
      <c r="F1" s="410"/>
      <c r="G1" s="410"/>
      <c r="H1" s="410"/>
      <c r="I1" s="410"/>
    </row>
    <row r="2" spans="1:9" ht="13.5" thickBot="1">
      <c r="A2" s="411" t="s">
        <v>181</v>
      </c>
      <c r="B2" s="411" t="s">
        <v>182</v>
      </c>
      <c r="C2" s="411" t="s">
        <v>183</v>
      </c>
      <c r="D2" s="411" t="s">
        <v>184</v>
      </c>
      <c r="E2" s="411" t="s">
        <v>185</v>
      </c>
      <c r="F2" s="413" t="s">
        <v>186</v>
      </c>
      <c r="G2" s="413"/>
      <c r="H2" s="411" t="s">
        <v>187</v>
      </c>
      <c r="I2" s="411" t="s">
        <v>188</v>
      </c>
    </row>
    <row r="3" spans="1:9" ht="25.5" customHeight="1" thickBot="1">
      <c r="A3" s="412"/>
      <c r="B3" s="412"/>
      <c r="C3" s="412"/>
      <c r="D3" s="412"/>
      <c r="E3" s="412"/>
      <c r="F3" s="352" t="s">
        <v>189</v>
      </c>
      <c r="G3" s="352" t="s">
        <v>190</v>
      </c>
      <c r="H3" s="412"/>
      <c r="I3" s="412"/>
    </row>
    <row r="4" spans="1:9" ht="12.75">
      <c r="A4" s="353"/>
      <c r="B4" s="353"/>
      <c r="C4" s="353"/>
      <c r="D4" s="353"/>
      <c r="E4" s="353"/>
      <c r="F4" s="353"/>
      <c r="G4" s="353"/>
      <c r="H4" s="353"/>
      <c r="I4" s="353"/>
    </row>
    <row r="5" spans="1:9" ht="12.7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2.75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2.75">
      <c r="A7" s="353"/>
      <c r="B7" s="353"/>
      <c r="C7" s="353"/>
      <c r="D7" s="353"/>
      <c r="E7" s="353"/>
      <c r="F7" s="353"/>
      <c r="G7" s="353"/>
      <c r="H7" s="353"/>
      <c r="I7" s="353"/>
    </row>
    <row r="8" spans="1:9" ht="12.75">
      <c r="A8" s="353"/>
      <c r="B8" s="353"/>
      <c r="C8" s="353"/>
      <c r="D8" s="353"/>
      <c r="E8" s="353"/>
      <c r="F8" s="353"/>
      <c r="G8" s="353"/>
      <c r="H8" s="353"/>
      <c r="I8" s="353"/>
    </row>
    <row r="9" spans="1:9" ht="12.75">
      <c r="A9" s="353"/>
      <c r="B9" s="353"/>
      <c r="C9" s="353"/>
      <c r="D9" s="353"/>
      <c r="E9" s="353"/>
      <c r="F9" s="353"/>
      <c r="G9" s="353"/>
      <c r="H9" s="353"/>
      <c r="I9" s="353"/>
    </row>
    <row r="10" spans="1:9" ht="12.75">
      <c r="A10" s="353"/>
      <c r="B10" s="353"/>
      <c r="C10" s="353"/>
      <c r="D10" s="353"/>
      <c r="E10" s="353"/>
      <c r="F10" s="353"/>
      <c r="G10" s="353"/>
      <c r="H10" s="353"/>
      <c r="I10" s="353"/>
    </row>
    <row r="11" spans="1:9" ht="12.75">
      <c r="A11" s="353"/>
      <c r="B11" s="353"/>
      <c r="C11" s="353"/>
      <c r="D11" s="353"/>
      <c r="E11" s="353"/>
      <c r="F11" s="353"/>
      <c r="G11" s="353"/>
      <c r="H11" s="353"/>
      <c r="I11" s="353"/>
    </row>
    <row r="12" spans="1:9" ht="12.75">
      <c r="A12" s="353"/>
      <c r="B12" s="353"/>
      <c r="C12" s="353"/>
      <c r="D12" s="353"/>
      <c r="E12" s="353"/>
      <c r="F12" s="353"/>
      <c r="G12" s="353"/>
      <c r="H12" s="353"/>
      <c r="I12" s="353"/>
    </row>
    <row r="13" spans="1:9" ht="12.75">
      <c r="A13" s="353"/>
      <c r="B13" s="353"/>
      <c r="C13" s="353"/>
      <c r="D13" s="353"/>
      <c r="E13" s="353"/>
      <c r="F13" s="353"/>
      <c r="G13" s="353"/>
      <c r="H13" s="353"/>
      <c r="I13" s="353"/>
    </row>
    <row r="14" spans="1:9" ht="13.5" thickBot="1">
      <c r="A14" s="353"/>
      <c r="B14" s="353"/>
      <c r="C14" s="353"/>
      <c r="D14" s="353"/>
      <c r="E14" s="353"/>
      <c r="F14" s="353"/>
      <c r="G14" s="353"/>
      <c r="H14" s="353"/>
      <c r="I14" s="353"/>
    </row>
    <row r="15" spans="1:9" ht="13.5" thickBot="1">
      <c r="A15" s="354" t="s">
        <v>162</v>
      </c>
      <c r="B15" s="355"/>
      <c r="C15" s="355"/>
      <c r="D15" s="355"/>
      <c r="E15" s="356">
        <f>SUM(E4:E14)</f>
        <v>0</v>
      </c>
      <c r="F15" s="356">
        <f>SUM(F4:F14)</f>
        <v>0</v>
      </c>
      <c r="G15" s="356">
        <f>SUM(G4:G14)</f>
        <v>0</v>
      </c>
      <c r="H15" s="356">
        <f>SUM(H4:H14)</f>
        <v>0</v>
      </c>
      <c r="I15" s="356">
        <f>SUM(I4:I14)</f>
        <v>0</v>
      </c>
    </row>
  </sheetData>
  <sheetProtection/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4" sqref="C4"/>
    </sheetView>
  </sheetViews>
  <sheetFormatPr defaultColWidth="11.421875" defaultRowHeight="12.75"/>
  <sheetData>
    <row r="1" spans="1:9" ht="45" customHeight="1" thickBot="1">
      <c r="A1" s="410" t="s">
        <v>191</v>
      </c>
      <c r="B1" s="410"/>
      <c r="C1" s="410"/>
      <c r="D1" s="410"/>
      <c r="E1" s="410"/>
      <c r="F1" s="410"/>
      <c r="G1" s="410"/>
      <c r="H1" s="410"/>
      <c r="I1" s="410"/>
    </row>
    <row r="2" spans="1:9" ht="30" customHeight="1" thickBot="1">
      <c r="A2" s="411" t="s">
        <v>181</v>
      </c>
      <c r="B2" s="411" t="s">
        <v>182</v>
      </c>
      <c r="C2" s="411" t="s">
        <v>183</v>
      </c>
      <c r="D2" s="411" t="s">
        <v>184</v>
      </c>
      <c r="E2" s="411" t="s">
        <v>185</v>
      </c>
      <c r="F2" s="413" t="s">
        <v>186</v>
      </c>
      <c r="G2" s="413"/>
      <c r="H2" s="411" t="s">
        <v>187</v>
      </c>
      <c r="I2" s="411" t="s">
        <v>188</v>
      </c>
    </row>
    <row r="3" spans="1:9" ht="36" customHeight="1" thickBot="1">
      <c r="A3" s="412"/>
      <c r="B3" s="412"/>
      <c r="C3" s="412"/>
      <c r="D3" s="412"/>
      <c r="E3" s="412"/>
      <c r="F3" s="352" t="s">
        <v>189</v>
      </c>
      <c r="G3" s="352" t="s">
        <v>190</v>
      </c>
      <c r="H3" s="412"/>
      <c r="I3" s="412"/>
    </row>
    <row r="4" spans="1:9" ht="12.75">
      <c r="A4" s="353"/>
      <c r="B4" s="353"/>
      <c r="C4" s="353"/>
      <c r="D4" s="353"/>
      <c r="E4" s="353"/>
      <c r="F4" s="353"/>
      <c r="G4" s="353"/>
      <c r="H4" s="353"/>
      <c r="I4" s="353"/>
    </row>
    <row r="5" spans="1:9" ht="12.7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2.75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2.75">
      <c r="A7" s="353"/>
      <c r="B7" s="353"/>
      <c r="C7" s="353"/>
      <c r="D7" s="353"/>
      <c r="E7" s="353"/>
      <c r="F7" s="353"/>
      <c r="G7" s="353"/>
      <c r="H7" s="353"/>
      <c r="I7" s="353"/>
    </row>
    <row r="8" spans="1:9" ht="12.75">
      <c r="A8" s="353"/>
      <c r="B8" s="353"/>
      <c r="C8" s="353"/>
      <c r="D8" s="353"/>
      <c r="E8" s="353"/>
      <c r="F8" s="353"/>
      <c r="G8" s="353"/>
      <c r="H8" s="353"/>
      <c r="I8" s="353"/>
    </row>
    <row r="9" spans="1:9" ht="12.75">
      <c r="A9" s="353"/>
      <c r="B9" s="353"/>
      <c r="C9" s="353"/>
      <c r="D9" s="353"/>
      <c r="E9" s="353"/>
      <c r="F9" s="353"/>
      <c r="G9" s="353"/>
      <c r="H9" s="353"/>
      <c r="I9" s="353"/>
    </row>
    <row r="10" spans="1:9" ht="12.75">
      <c r="A10" s="353"/>
      <c r="B10" s="353"/>
      <c r="C10" s="353"/>
      <c r="D10" s="353"/>
      <c r="E10" s="353"/>
      <c r="F10" s="353"/>
      <c r="G10" s="353"/>
      <c r="H10" s="353"/>
      <c r="I10" s="353"/>
    </row>
    <row r="11" spans="1:9" ht="12.75">
      <c r="A11" s="353"/>
      <c r="B11" s="353"/>
      <c r="C11" s="353"/>
      <c r="D11" s="353"/>
      <c r="E11" s="353"/>
      <c r="F11" s="353"/>
      <c r="G11" s="353"/>
      <c r="H11" s="353"/>
      <c r="I11" s="353"/>
    </row>
    <row r="12" spans="1:9" ht="12.75">
      <c r="A12" s="353"/>
      <c r="B12" s="353"/>
      <c r="C12" s="353"/>
      <c r="D12" s="353"/>
      <c r="E12" s="353"/>
      <c r="F12" s="353"/>
      <c r="G12" s="353"/>
      <c r="H12" s="353"/>
      <c r="I12" s="353"/>
    </row>
    <row r="13" spans="1:9" ht="12.75">
      <c r="A13" s="353"/>
      <c r="B13" s="353"/>
      <c r="C13" s="353"/>
      <c r="D13" s="353"/>
      <c r="E13" s="353"/>
      <c r="F13" s="353"/>
      <c r="G13" s="353"/>
      <c r="H13" s="353"/>
      <c r="I13" s="353"/>
    </row>
    <row r="14" spans="1:9" ht="13.5" thickBot="1">
      <c r="A14" s="353"/>
      <c r="B14" s="353"/>
      <c r="C14" s="353"/>
      <c r="D14" s="353"/>
      <c r="E14" s="353"/>
      <c r="F14" s="353"/>
      <c r="G14" s="353"/>
      <c r="H14" s="353"/>
      <c r="I14" s="353"/>
    </row>
    <row r="15" spans="1:9" ht="13.5" thickBot="1">
      <c r="A15" s="354" t="s">
        <v>162</v>
      </c>
      <c r="B15" s="355"/>
      <c r="C15" s="355"/>
      <c r="D15" s="355"/>
      <c r="E15" s="354">
        <f>SUM(E4:E14)</f>
        <v>0</v>
      </c>
      <c r="F15" s="354">
        <f>SUM(F4:F14)</f>
        <v>0</v>
      </c>
      <c r="G15" s="354">
        <f>SUM(G4:G14)</f>
        <v>0</v>
      </c>
      <c r="H15" s="354">
        <f>SUM(H4:H14)</f>
        <v>0</v>
      </c>
      <c r="I15" s="354">
        <f>SUM(I4:I14)</f>
        <v>0</v>
      </c>
    </row>
  </sheetData>
  <sheetProtection/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showZeros="0" tabSelected="1" zoomScale="85" zoomScaleNormal="85" zoomScalePageLayoutView="0" workbookViewId="0" topLeftCell="A74">
      <selection activeCell="I61" sqref="I61"/>
    </sheetView>
  </sheetViews>
  <sheetFormatPr defaultColWidth="11.421875" defaultRowHeight="12.75"/>
  <cols>
    <col min="1" max="1" width="67.7109375" style="0" customWidth="1"/>
    <col min="2" max="2" width="12.8515625" style="34" customWidth="1"/>
    <col min="3" max="3" width="13.421875" style="34" customWidth="1"/>
    <col min="4" max="5" width="12.7109375" style="34" customWidth="1"/>
    <col min="6" max="6" width="11.8515625" style="34" customWidth="1"/>
    <col min="7" max="7" width="11.140625" style="0" customWidth="1"/>
  </cols>
  <sheetData>
    <row r="1" spans="1:8" ht="49.5" customHeight="1">
      <c r="A1" s="442" t="s">
        <v>159</v>
      </c>
      <c r="B1" s="443"/>
      <c r="C1" s="443"/>
      <c r="D1" s="443"/>
      <c r="E1" s="443"/>
      <c r="F1" s="443"/>
      <c r="G1" s="443"/>
      <c r="H1" s="33"/>
    </row>
    <row r="2" spans="1:8" ht="18.75" customHeight="1">
      <c r="A2" s="1"/>
      <c r="B2" s="2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171</v>
      </c>
      <c r="H2" s="33"/>
    </row>
    <row r="3" spans="1:8" ht="18.75" customHeight="1">
      <c r="A3" s="1"/>
      <c r="B3" s="2">
        <v>2021</v>
      </c>
      <c r="C3" s="3">
        <v>2022</v>
      </c>
      <c r="D3" s="3">
        <v>2023</v>
      </c>
      <c r="E3" s="3">
        <v>2024</v>
      </c>
      <c r="F3" s="3">
        <v>2025</v>
      </c>
      <c r="G3" s="3">
        <v>2026</v>
      </c>
      <c r="H3" s="33"/>
    </row>
    <row r="4" spans="1:8" ht="30" customHeight="1">
      <c r="A4" s="274" t="s">
        <v>55</v>
      </c>
      <c r="B4" s="4"/>
      <c r="C4" s="4"/>
      <c r="D4" s="4"/>
      <c r="E4" s="4"/>
      <c r="F4" s="4"/>
      <c r="G4" s="4"/>
      <c r="H4" s="33"/>
    </row>
    <row r="5" spans="1:8" ht="25.5" customHeight="1">
      <c r="A5" s="5" t="s">
        <v>0</v>
      </c>
      <c r="B5" s="6"/>
      <c r="C5" s="4"/>
      <c r="D5" s="4"/>
      <c r="E5" s="4"/>
      <c r="F5" s="4"/>
      <c r="G5" s="4"/>
      <c r="H5" s="33"/>
    </row>
    <row r="6" spans="1:11" ht="13.5" customHeight="1">
      <c r="A6" s="69" t="s">
        <v>1</v>
      </c>
      <c r="C6" s="64"/>
      <c r="D6" s="64"/>
      <c r="E6" s="64"/>
      <c r="F6" s="64"/>
      <c r="G6" s="64"/>
      <c r="H6" s="33"/>
      <c r="I6" s="33"/>
      <c r="K6" s="34"/>
    </row>
    <row r="7" spans="1:11" ht="13.5" customHeight="1">
      <c r="A7" s="70" t="s">
        <v>232</v>
      </c>
      <c r="B7" s="64"/>
      <c r="C7" s="64"/>
      <c r="D7" s="64"/>
      <c r="E7" s="64"/>
      <c r="F7" s="64"/>
      <c r="G7" s="64"/>
      <c r="H7" s="33"/>
      <c r="I7" s="33"/>
      <c r="K7" s="34"/>
    </row>
    <row r="8" spans="1:11" ht="13.5" customHeight="1">
      <c r="A8" s="70" t="s">
        <v>233</v>
      </c>
      <c r="C8" s="65"/>
      <c r="D8" s="64"/>
      <c r="E8" s="64"/>
      <c r="F8" s="64"/>
      <c r="G8" s="64"/>
      <c r="H8" s="33"/>
      <c r="I8" s="33"/>
      <c r="K8" s="34"/>
    </row>
    <row r="9" spans="1:11" ht="13.5" customHeight="1">
      <c r="A9" s="70" t="s">
        <v>234</v>
      </c>
      <c r="B9" s="65"/>
      <c r="C9" s="64"/>
      <c r="D9" s="64"/>
      <c r="E9" s="64"/>
      <c r="F9" s="64"/>
      <c r="G9" s="64"/>
      <c r="H9" s="33"/>
      <c r="I9" s="33"/>
      <c r="K9" s="34"/>
    </row>
    <row r="10" spans="1:11" ht="13.5" customHeight="1">
      <c r="A10" s="69" t="s">
        <v>193</v>
      </c>
      <c r="B10" s="64"/>
      <c r="C10" s="64"/>
      <c r="D10" s="64"/>
      <c r="E10" s="64"/>
      <c r="F10" s="64"/>
      <c r="G10" s="64"/>
      <c r="H10" s="33"/>
      <c r="I10" s="33"/>
      <c r="K10" s="34"/>
    </row>
    <row r="11" spans="1:9" ht="15">
      <c r="A11" s="69" t="s">
        <v>235</v>
      </c>
      <c r="C11" s="66"/>
      <c r="D11" s="66"/>
      <c r="E11" s="66"/>
      <c r="F11" s="66"/>
      <c r="G11" s="66"/>
      <c r="H11" s="33"/>
      <c r="I11" s="33"/>
    </row>
    <row r="12" spans="1:9" ht="13.5" customHeight="1">
      <c r="A12" s="69" t="s">
        <v>236</v>
      </c>
      <c r="B12" s="64"/>
      <c r="C12" s="64"/>
      <c r="D12" s="64"/>
      <c r="E12" s="64"/>
      <c r="F12" s="64"/>
      <c r="G12" s="64"/>
      <c r="H12" s="33"/>
      <c r="I12" s="33"/>
    </row>
    <row r="13" spans="1:9" ht="20.25" customHeight="1">
      <c r="A13" s="71" t="s">
        <v>48</v>
      </c>
      <c r="B13" s="66"/>
      <c r="C13" s="64"/>
      <c r="D13" s="64"/>
      <c r="E13" s="64"/>
      <c r="F13" s="64"/>
      <c r="G13" s="64"/>
      <c r="H13" s="35"/>
      <c r="I13" s="35"/>
    </row>
    <row r="14" spans="1:9" ht="20.25" customHeight="1">
      <c r="A14" s="402" t="s">
        <v>237</v>
      </c>
      <c r="B14" s="66"/>
      <c r="C14" s="64"/>
      <c r="D14" s="64"/>
      <c r="E14" s="64"/>
      <c r="F14" s="64"/>
      <c r="G14" s="64"/>
      <c r="H14" s="35"/>
      <c r="I14" s="35"/>
    </row>
    <row r="15" spans="1:9" ht="13.5" customHeight="1">
      <c r="A15" s="72" t="str">
        <f>"Amortissements des actifs acquis avant  le 1/1/"&amp;B2</f>
        <v>Amortissements des actifs acquis avant  le 1/1/N+1</v>
      </c>
      <c r="B15" s="66"/>
      <c r="C15" s="66"/>
      <c r="D15" s="66"/>
      <c r="E15" s="66"/>
      <c r="F15" s="66"/>
      <c r="G15" s="66"/>
      <c r="H15" s="35"/>
      <c r="I15" s="35"/>
    </row>
    <row r="16" spans="1:9" ht="21" customHeight="1">
      <c r="A16" s="73" t="s">
        <v>49</v>
      </c>
      <c r="B16" s="66"/>
      <c r="C16" s="66"/>
      <c r="D16" s="66"/>
      <c r="E16" s="66"/>
      <c r="F16" s="66"/>
      <c r="G16" s="66"/>
      <c r="H16" s="35"/>
      <c r="I16" s="35"/>
    </row>
    <row r="17" spans="1:7" ht="13.5" customHeight="1">
      <c r="A17" s="74" t="s">
        <v>3</v>
      </c>
      <c r="B17" s="66"/>
      <c r="C17" s="66"/>
      <c r="D17" s="66"/>
      <c r="E17" s="66"/>
      <c r="F17" s="66"/>
      <c r="G17" s="66"/>
    </row>
    <row r="18" spans="1:7" ht="13.5" customHeight="1">
      <c r="A18" s="74" t="s">
        <v>4</v>
      </c>
      <c r="B18" s="66"/>
      <c r="C18" s="66"/>
      <c r="D18" s="66"/>
      <c r="E18" s="66"/>
      <c r="F18" s="66"/>
      <c r="G18" s="66"/>
    </row>
    <row r="19" spans="1:7" ht="13.5" customHeight="1">
      <c r="A19" s="74" t="s">
        <v>5</v>
      </c>
      <c r="B19" s="66"/>
      <c r="C19" s="66"/>
      <c r="D19" s="66"/>
      <c r="E19" s="66"/>
      <c r="F19" s="66"/>
      <c r="G19" s="66"/>
    </row>
    <row r="20" spans="1:7" ht="18" customHeight="1">
      <c r="A20" s="74" t="s">
        <v>57</v>
      </c>
      <c r="B20" s="64"/>
      <c r="C20" s="64"/>
      <c r="D20" s="64"/>
      <c r="E20" s="64"/>
      <c r="F20" s="64"/>
      <c r="G20" s="64"/>
    </row>
    <row r="21" spans="1:7" ht="13.5" customHeight="1">
      <c r="A21" s="314"/>
      <c r="B21" s="64"/>
      <c r="C21" s="64"/>
      <c r="D21" s="64"/>
      <c r="E21" s="64"/>
      <c r="F21" s="64"/>
      <c r="G21" s="64"/>
    </row>
    <row r="22" spans="1:7" ht="22.5" customHeight="1">
      <c r="A22" s="69" t="s">
        <v>6</v>
      </c>
      <c r="B22" s="64"/>
      <c r="C22" s="64"/>
      <c r="D22" s="64"/>
      <c r="E22" s="64"/>
      <c r="F22" s="64"/>
      <c r="G22" s="64"/>
    </row>
    <row r="23" spans="1:7" ht="19.5" customHeight="1">
      <c r="A23" s="72" t="s">
        <v>60</v>
      </c>
      <c r="B23" s="64"/>
      <c r="C23" s="64"/>
      <c r="D23" s="64"/>
      <c r="E23" s="64"/>
      <c r="F23" s="64"/>
      <c r="G23" s="64"/>
    </row>
    <row r="24" spans="1:7" ht="24.75" customHeight="1">
      <c r="A24" s="88" t="s">
        <v>56</v>
      </c>
      <c r="B24" s="64"/>
      <c r="C24" s="64"/>
      <c r="D24" s="64"/>
      <c r="E24" s="64"/>
      <c r="F24" s="64"/>
      <c r="G24" s="64"/>
    </row>
    <row r="25" spans="1:7" ht="12.75" customHeight="1">
      <c r="A25" s="61" t="s">
        <v>40</v>
      </c>
      <c r="B25" s="12">
        <f>SUM(B4:B24)</f>
        <v>0</v>
      </c>
      <c r="C25" s="12">
        <f>SUM(C4:C24)</f>
        <v>0</v>
      </c>
      <c r="D25" s="12">
        <f>SUM(D4:D24)</f>
        <v>0</v>
      </c>
      <c r="E25" s="12">
        <f>SUM(E4:E24)</f>
        <v>0</v>
      </c>
      <c r="F25" s="12">
        <f>SUM(F4:F24)</f>
        <v>0</v>
      </c>
      <c r="G25" s="12">
        <f>SUM(G4:G24)</f>
        <v>0</v>
      </c>
    </row>
    <row r="26" spans="1:7" ht="13.5" customHeight="1">
      <c r="A26" s="5" t="s">
        <v>7</v>
      </c>
      <c r="B26" s="13"/>
      <c r="C26" s="13"/>
      <c r="D26" s="13"/>
      <c r="E26" s="13"/>
      <c r="F26" s="13"/>
      <c r="G26" s="13"/>
    </row>
    <row r="27" spans="1:7" ht="13.5" customHeight="1">
      <c r="A27" s="7"/>
      <c r="B27" s="64"/>
      <c r="C27" s="64"/>
      <c r="D27" s="64"/>
      <c r="E27" s="64"/>
      <c r="F27" s="64"/>
      <c r="G27" s="64"/>
    </row>
    <row r="28" spans="1:7" ht="13.5" customHeight="1">
      <c r="A28" s="70" t="s">
        <v>238</v>
      </c>
      <c r="B28" s="65"/>
      <c r="C28" s="64"/>
      <c r="D28" s="64"/>
      <c r="E28" s="64"/>
      <c r="F28" s="64"/>
      <c r="G28" s="64"/>
    </row>
    <row r="29" spans="1:7" ht="14.25">
      <c r="A29" s="70" t="s">
        <v>239</v>
      </c>
      <c r="B29" s="64"/>
      <c r="C29" s="64"/>
      <c r="D29" s="64"/>
      <c r="E29" s="64"/>
      <c r="F29" s="64"/>
      <c r="G29" s="64"/>
    </row>
    <row r="30" spans="1:7" ht="14.25">
      <c r="A30" s="70" t="s">
        <v>240</v>
      </c>
      <c r="B30" s="64"/>
      <c r="C30" s="64"/>
      <c r="D30" s="64"/>
      <c r="E30" s="64"/>
      <c r="F30" s="64"/>
      <c r="G30" s="64"/>
    </row>
    <row r="31" spans="1:7" ht="13.5" customHeight="1">
      <c r="A31" s="69" t="s">
        <v>8</v>
      </c>
      <c r="B31" s="66"/>
      <c r="C31" s="66"/>
      <c r="D31" s="66"/>
      <c r="E31" s="66"/>
      <c r="F31" s="66"/>
      <c r="G31" s="66"/>
    </row>
    <row r="32" spans="1:7" ht="13.5" customHeight="1">
      <c r="A32" s="70" t="s">
        <v>9</v>
      </c>
      <c r="B32" s="64"/>
      <c r="C32" s="64"/>
      <c r="D32" s="64"/>
      <c r="E32" s="64"/>
      <c r="F32" s="64"/>
      <c r="G32" s="64"/>
    </row>
    <row r="33" spans="1:7" ht="21.75" customHeight="1">
      <c r="A33" s="75" t="s">
        <v>50</v>
      </c>
      <c r="C33" s="66"/>
      <c r="D33" s="66"/>
      <c r="E33" s="66"/>
      <c r="F33" s="66"/>
      <c r="G33" s="66"/>
    </row>
    <row r="34" spans="1:7" ht="23.25" customHeight="1">
      <c r="A34" s="75" t="s">
        <v>51</v>
      </c>
      <c r="B34" s="66"/>
      <c r="C34" s="66"/>
      <c r="D34" s="66"/>
      <c r="E34" s="66"/>
      <c r="F34" s="66"/>
      <c r="G34" s="66"/>
    </row>
    <row r="35" spans="1:7" ht="12.75" customHeight="1">
      <c r="A35" s="74" t="s">
        <v>3</v>
      </c>
      <c r="B35" s="66"/>
      <c r="C35" s="66"/>
      <c r="D35" s="66"/>
      <c r="E35" s="66"/>
      <c r="F35" s="66"/>
      <c r="G35" s="66"/>
    </row>
    <row r="36" spans="1:7" ht="15">
      <c r="A36" s="74" t="s">
        <v>4</v>
      </c>
      <c r="B36" s="66"/>
      <c r="C36" s="66"/>
      <c r="D36" s="66"/>
      <c r="E36" s="66"/>
      <c r="F36" s="66"/>
      <c r="G36" s="66"/>
    </row>
    <row r="37" spans="1:7" ht="15">
      <c r="A37" s="74" t="s">
        <v>5</v>
      </c>
      <c r="B37" s="66"/>
      <c r="C37" s="66"/>
      <c r="D37" s="66"/>
      <c r="E37" s="66"/>
      <c r="F37" s="66"/>
      <c r="G37" s="66"/>
    </row>
    <row r="38" spans="1:7" ht="12.75" customHeight="1">
      <c r="A38" s="74" t="s">
        <v>241</v>
      </c>
      <c r="B38" s="66"/>
      <c r="C38" s="66"/>
      <c r="D38" s="66"/>
      <c r="E38" s="66"/>
      <c r="F38" s="66"/>
      <c r="G38" s="66"/>
    </row>
    <row r="39" spans="1:7" ht="18.75" customHeight="1">
      <c r="A39" s="74" t="s">
        <v>57</v>
      </c>
      <c r="B39" s="66"/>
      <c r="C39" s="66"/>
      <c r="D39" s="66"/>
      <c r="E39" s="66"/>
      <c r="F39" s="66"/>
      <c r="G39" s="66"/>
    </row>
    <row r="40" spans="1:7" ht="18.75" customHeight="1" hidden="1">
      <c r="A40" s="314" t="s">
        <v>168</v>
      </c>
      <c r="B40" s="66"/>
      <c r="C40" s="66"/>
      <c r="D40" s="66"/>
      <c r="E40" s="66"/>
      <c r="F40" s="66"/>
      <c r="G40" s="66"/>
    </row>
    <row r="41" spans="1:7" ht="21" customHeight="1">
      <c r="A41" s="69" t="s">
        <v>33</v>
      </c>
      <c r="B41" s="64"/>
      <c r="C41" s="64"/>
      <c r="D41" s="64"/>
      <c r="E41" s="64"/>
      <c r="F41" s="64"/>
      <c r="G41" s="64"/>
    </row>
    <row r="42" spans="1:7" ht="24" customHeight="1">
      <c r="A42" s="88" t="s">
        <v>56</v>
      </c>
      <c r="B42" s="64"/>
      <c r="C42" s="64"/>
      <c r="D42" s="64"/>
      <c r="E42" s="64"/>
      <c r="F42" s="64"/>
      <c r="G42" s="64"/>
    </row>
    <row r="43" spans="1:7" ht="16.5" customHeight="1">
      <c r="A43" s="14"/>
      <c r="B43" s="64"/>
      <c r="C43" s="64"/>
      <c r="D43" s="64"/>
      <c r="E43" s="64"/>
      <c r="F43" s="64"/>
      <c r="G43" s="64"/>
    </row>
    <row r="44" spans="1:7" ht="17.25" customHeight="1">
      <c r="A44" s="61" t="s">
        <v>41</v>
      </c>
      <c r="B44" s="12">
        <f>SUM(B26:B43)</f>
        <v>0</v>
      </c>
      <c r="C44" s="12">
        <f>SUM(C26:C43)</f>
        <v>0</v>
      </c>
      <c r="D44" s="12">
        <f>SUM(D26:D43)</f>
        <v>0</v>
      </c>
      <c r="E44" s="12">
        <f>SUM(E26:E43)</f>
        <v>0</v>
      </c>
      <c r="F44" s="12">
        <f>SUM(F26:F43)</f>
        <v>0</v>
      </c>
      <c r="G44" s="12">
        <f>SUM(G26:G43)</f>
        <v>0</v>
      </c>
    </row>
    <row r="45" spans="1:7" ht="30" customHeight="1" thickBot="1">
      <c r="A45" s="15"/>
      <c r="B45" s="16"/>
      <c r="C45" s="16"/>
      <c r="D45" s="16"/>
      <c r="E45" s="16"/>
      <c r="F45" s="16"/>
      <c r="G45" s="16"/>
    </row>
    <row r="46" spans="1:7" ht="23.25" customHeight="1">
      <c r="A46" s="78" t="s">
        <v>10</v>
      </c>
      <c r="B46" s="79">
        <f aca="true" t="shared" si="0" ref="B46:G46">B25-B44</f>
        <v>0</v>
      </c>
      <c r="C46" s="79">
        <f t="shared" si="0"/>
        <v>0</v>
      </c>
      <c r="D46" s="79">
        <f t="shared" si="0"/>
        <v>0</v>
      </c>
      <c r="E46" s="79">
        <f t="shared" si="0"/>
        <v>0</v>
      </c>
      <c r="F46" s="86">
        <f t="shared" si="0"/>
        <v>0</v>
      </c>
      <c r="G46" s="86">
        <f t="shared" si="0"/>
        <v>0</v>
      </c>
    </row>
    <row r="47" spans="1:7" ht="13.5" customHeight="1">
      <c r="A47" s="275" t="s">
        <v>11</v>
      </c>
      <c r="B47" s="276">
        <f>+'Bilan fin. '!K24</f>
        <v>0</v>
      </c>
      <c r="C47" s="81">
        <f>B48</f>
        <v>0</v>
      </c>
      <c r="D47" s="81">
        <f>C48</f>
        <v>0</v>
      </c>
      <c r="E47" s="81">
        <f>D48</f>
        <v>0</v>
      </c>
      <c r="F47" s="87">
        <f>E48</f>
        <v>0</v>
      </c>
      <c r="G47" s="87">
        <f>F48</f>
        <v>0</v>
      </c>
    </row>
    <row r="48" spans="1:7" ht="13.5" customHeight="1" thickBot="1">
      <c r="A48" s="277" t="s">
        <v>12</v>
      </c>
      <c r="B48" s="278">
        <f>B47+B46</f>
        <v>0</v>
      </c>
      <c r="C48" s="278">
        <f>C47+C46</f>
        <v>0</v>
      </c>
      <c r="D48" s="278">
        <f>D46+D47</f>
        <v>0</v>
      </c>
      <c r="E48" s="278">
        <f>E46+E47</f>
        <v>0</v>
      </c>
      <c r="F48" s="279">
        <f>F46+F47</f>
        <v>0</v>
      </c>
      <c r="G48" s="279">
        <f>G46+G47</f>
        <v>0</v>
      </c>
    </row>
    <row r="49" spans="1:7" ht="13.5" customHeight="1">
      <c r="A49" s="18"/>
      <c r="B49" s="19"/>
      <c r="C49" s="19"/>
      <c r="D49" s="19"/>
      <c r="E49" s="19"/>
      <c r="F49" s="19"/>
      <c r="G49" s="19"/>
    </row>
    <row r="50" spans="1:7" ht="20.25" customHeight="1">
      <c r="A50" s="232" t="s">
        <v>35</v>
      </c>
      <c r="B50" s="20"/>
      <c r="C50" s="20"/>
      <c r="D50" s="20"/>
      <c r="E50" s="20"/>
      <c r="F50" s="20"/>
      <c r="G50" s="20"/>
    </row>
    <row r="51" spans="1:7" ht="18" customHeight="1">
      <c r="A51" s="5" t="s">
        <v>0</v>
      </c>
      <c r="B51" s="13"/>
      <c r="C51" s="13"/>
      <c r="D51" s="13"/>
      <c r="E51" s="13"/>
      <c r="F51" s="13"/>
      <c r="G51" s="13"/>
    </row>
    <row r="52" spans="1:7" ht="24" customHeight="1">
      <c r="A52" s="69" t="s">
        <v>242</v>
      </c>
      <c r="B52" s="64"/>
      <c r="C52" s="64"/>
      <c r="D52" s="64"/>
      <c r="E52" s="64"/>
      <c r="F52" s="64"/>
      <c r="G52" s="64"/>
    </row>
    <row r="53" spans="1:7" ht="13.5" customHeight="1">
      <c r="A53" s="70" t="s">
        <v>13</v>
      </c>
      <c r="B53" s="64"/>
      <c r="C53" s="64"/>
      <c r="D53" s="64"/>
      <c r="E53" s="64"/>
      <c r="F53" s="64"/>
      <c r="G53" s="64"/>
    </row>
    <row r="54" spans="1:7" ht="13.5" customHeight="1">
      <c r="A54" s="69"/>
      <c r="B54" s="64"/>
      <c r="C54" s="64"/>
      <c r="D54" s="64"/>
      <c r="E54" s="64"/>
      <c r="F54" s="64"/>
      <c r="G54" s="64"/>
    </row>
    <row r="55" spans="1:7" ht="13.5" customHeight="1">
      <c r="A55" s="88" t="s">
        <v>58</v>
      </c>
      <c r="B55" s="64"/>
      <c r="C55" s="64"/>
      <c r="D55" s="64"/>
      <c r="E55" s="64"/>
      <c r="F55" s="64"/>
      <c r="G55" s="64"/>
    </row>
    <row r="56" spans="1:7" ht="20.25" customHeight="1">
      <c r="A56" s="61" t="s">
        <v>42</v>
      </c>
      <c r="B56" s="12">
        <f aca="true" t="shared" si="1" ref="B56:G56">SUM(B50:B55)</f>
        <v>0</v>
      </c>
      <c r="C56" s="12">
        <f t="shared" si="1"/>
        <v>0</v>
      </c>
      <c r="D56" s="12">
        <f t="shared" si="1"/>
        <v>0</v>
      </c>
      <c r="E56" s="12">
        <f t="shared" si="1"/>
        <v>0</v>
      </c>
      <c r="F56" s="12">
        <f t="shared" si="1"/>
        <v>0</v>
      </c>
      <c r="G56" s="12">
        <f t="shared" si="1"/>
        <v>0</v>
      </c>
    </row>
    <row r="57" spans="1:7" ht="18" customHeight="1">
      <c r="A57" s="5" t="s">
        <v>7</v>
      </c>
      <c r="B57" s="13"/>
      <c r="C57" s="13"/>
      <c r="D57" s="13"/>
      <c r="E57" s="13"/>
      <c r="F57" s="13"/>
      <c r="G57" s="13"/>
    </row>
    <row r="58" spans="1:7" ht="12.75" customHeight="1">
      <c r="A58" s="69" t="s">
        <v>243</v>
      </c>
      <c r="C58" s="64"/>
      <c r="D58" s="64"/>
      <c r="E58" s="64"/>
      <c r="F58" s="64"/>
      <c r="G58" s="64"/>
    </row>
    <row r="59" spans="1:7" ht="12.75" customHeight="1">
      <c r="A59" s="69" t="s">
        <v>244</v>
      </c>
      <c r="B59" s="64"/>
      <c r="C59" s="64"/>
      <c r="D59" s="64"/>
      <c r="E59" s="64"/>
      <c r="F59" s="64"/>
      <c r="G59" s="64"/>
    </row>
    <row r="60" spans="1:7" ht="21" customHeight="1">
      <c r="A60" s="69" t="s">
        <v>245</v>
      </c>
      <c r="B60" s="65"/>
      <c r="C60" s="64"/>
      <c r="D60" s="64"/>
      <c r="E60" s="64"/>
      <c r="F60" s="64"/>
      <c r="G60" s="64"/>
    </row>
    <row r="61" spans="1:7" ht="24" customHeight="1">
      <c r="A61" s="70" t="s">
        <v>246</v>
      </c>
      <c r="B61" s="8"/>
      <c r="C61" s="8"/>
      <c r="D61" s="8"/>
      <c r="E61" s="325"/>
      <c r="F61" s="8"/>
      <c r="G61" s="8"/>
    </row>
    <row r="62" spans="1:7" ht="14.25">
      <c r="A62" s="72" t="s">
        <v>247</v>
      </c>
      <c r="B62" s="8"/>
      <c r="C62" s="8"/>
      <c r="D62" s="8"/>
      <c r="E62" s="325"/>
      <c r="F62" s="8"/>
      <c r="G62" s="8"/>
    </row>
    <row r="63" spans="1:7" ht="14.25">
      <c r="A63" s="72" t="s">
        <v>248</v>
      </c>
      <c r="B63" s="8"/>
      <c r="C63" s="8"/>
      <c r="D63" s="8"/>
      <c r="E63" s="325"/>
      <c r="F63" s="8"/>
      <c r="G63" s="8"/>
    </row>
    <row r="64" spans="1:7" ht="14.25">
      <c r="A64" s="69"/>
      <c r="B64" s="64"/>
      <c r="C64" s="64"/>
      <c r="D64" s="64"/>
      <c r="E64" s="64"/>
      <c r="F64" s="64"/>
      <c r="G64" s="64"/>
    </row>
    <row r="65" spans="1:7" ht="30" customHeight="1">
      <c r="A65" s="88" t="s">
        <v>58</v>
      </c>
      <c r="B65" s="64"/>
      <c r="C65" s="64"/>
      <c r="D65" s="64"/>
      <c r="E65" s="64"/>
      <c r="F65" s="64"/>
      <c r="G65" s="64"/>
    </row>
    <row r="66" spans="1:7" ht="15.75" thickBot="1">
      <c r="A66" s="61" t="s">
        <v>36</v>
      </c>
      <c r="B66" s="12">
        <f aca="true" t="shared" si="2" ref="B66:G66">SUM(B57:B65)</f>
        <v>0</v>
      </c>
      <c r="C66" s="12">
        <f t="shared" si="2"/>
        <v>0</v>
      </c>
      <c r="D66" s="12">
        <f t="shared" si="2"/>
        <v>0</v>
      </c>
      <c r="E66" s="12">
        <f t="shared" si="2"/>
        <v>0</v>
      </c>
      <c r="F66" s="12">
        <f t="shared" si="2"/>
        <v>0</v>
      </c>
      <c r="G66" s="12">
        <f t="shared" si="2"/>
        <v>0</v>
      </c>
    </row>
    <row r="67" spans="1:7" ht="30" customHeight="1">
      <c r="A67" s="78" t="s">
        <v>14</v>
      </c>
      <c r="B67" s="79">
        <f aca="true" t="shared" si="3" ref="B67:G67">B56-B66</f>
        <v>0</v>
      </c>
      <c r="C67" s="79">
        <f t="shared" si="3"/>
        <v>0</v>
      </c>
      <c r="D67" s="79">
        <f t="shared" si="3"/>
        <v>0</v>
      </c>
      <c r="E67" s="79">
        <f t="shared" si="3"/>
        <v>0</v>
      </c>
      <c r="F67" s="80">
        <f t="shared" si="3"/>
        <v>0</v>
      </c>
      <c r="G67" s="80">
        <f t="shared" si="3"/>
        <v>0</v>
      </c>
    </row>
    <row r="68" spans="1:7" ht="24.75" customHeight="1">
      <c r="A68" s="275" t="s">
        <v>15</v>
      </c>
      <c r="B68" s="276">
        <f>+'Bilan fin. '!K38</f>
        <v>0</v>
      </c>
      <c r="C68" s="81">
        <f>B69</f>
        <v>0</v>
      </c>
      <c r="D68" s="81">
        <f>C69</f>
        <v>0</v>
      </c>
      <c r="E68" s="81">
        <f>D69</f>
        <v>0</v>
      </c>
      <c r="F68" s="82">
        <f>E69</f>
        <v>0</v>
      </c>
      <c r="G68" s="82">
        <f>F69</f>
        <v>0</v>
      </c>
    </row>
    <row r="69" spans="1:7" ht="13.5" customHeight="1">
      <c r="A69" s="282" t="s">
        <v>16</v>
      </c>
      <c r="B69" s="283">
        <f aca="true" t="shared" si="4" ref="B69:G69">B68+B67</f>
        <v>0</v>
      </c>
      <c r="C69" s="90">
        <f t="shared" si="4"/>
        <v>0</v>
      </c>
      <c r="D69" s="90">
        <f t="shared" si="4"/>
        <v>0</v>
      </c>
      <c r="E69" s="90">
        <f t="shared" si="4"/>
        <v>0</v>
      </c>
      <c r="F69" s="91">
        <f t="shared" si="4"/>
        <v>0</v>
      </c>
      <c r="G69" s="91">
        <f t="shared" si="4"/>
        <v>0</v>
      </c>
    </row>
    <row r="70" spans="1:7" ht="13.5" customHeight="1" thickBot="1">
      <c r="A70" s="277" t="s">
        <v>52</v>
      </c>
      <c r="B70" s="280">
        <f aca="true" t="shared" si="5" ref="B70:G70">B48+B69</f>
        <v>0</v>
      </c>
      <c r="C70" s="280">
        <f t="shared" si="5"/>
        <v>0</v>
      </c>
      <c r="D70" s="280">
        <f t="shared" si="5"/>
        <v>0</v>
      </c>
      <c r="E70" s="280">
        <f t="shared" si="5"/>
        <v>0</v>
      </c>
      <c r="F70" s="281">
        <f t="shared" si="5"/>
        <v>0</v>
      </c>
      <c r="G70" s="281">
        <f t="shared" si="5"/>
        <v>0</v>
      </c>
    </row>
    <row r="71" spans="1:7" ht="12.75" customHeight="1">
      <c r="A71" s="23"/>
      <c r="B71" s="16"/>
      <c r="C71" s="16"/>
      <c r="D71" s="16"/>
      <c r="E71" s="16"/>
      <c r="F71" s="16"/>
      <c r="G71" s="16"/>
    </row>
    <row r="72" spans="1:7" ht="13.5" customHeight="1">
      <c r="A72" s="68" t="s">
        <v>34</v>
      </c>
      <c r="B72" s="20"/>
      <c r="C72" s="20"/>
      <c r="D72" s="20"/>
      <c r="E72" s="20"/>
      <c r="F72" s="20"/>
      <c r="G72" s="20"/>
    </row>
    <row r="73" spans="1:7" ht="13.5" customHeight="1">
      <c r="A73" s="5" t="s">
        <v>17</v>
      </c>
      <c r="B73" s="13"/>
      <c r="C73" s="13"/>
      <c r="D73" s="13"/>
      <c r="E73" s="13"/>
      <c r="F73" s="13"/>
      <c r="G73" s="13"/>
    </row>
    <row r="74" spans="1:7" ht="12.75" customHeight="1">
      <c r="A74" s="69" t="s">
        <v>18</v>
      </c>
      <c r="B74" s="64"/>
      <c r="C74" s="64"/>
      <c r="D74" s="64"/>
      <c r="E74" s="64"/>
      <c r="F74" s="64"/>
      <c r="G74" s="64"/>
    </row>
    <row r="75" spans="1:7" ht="13.5" customHeight="1">
      <c r="A75" s="69" t="s">
        <v>19</v>
      </c>
      <c r="B75" s="64"/>
      <c r="C75" s="64"/>
      <c r="D75" s="64"/>
      <c r="E75" s="64"/>
      <c r="F75" s="64"/>
      <c r="G75" s="64"/>
    </row>
    <row r="76" spans="1:7" ht="12.75" customHeight="1">
      <c r="A76" s="76"/>
      <c r="B76" s="64"/>
      <c r="C76" s="64"/>
      <c r="D76" s="64"/>
      <c r="E76" s="64"/>
      <c r="F76" s="64"/>
      <c r="G76" s="64"/>
    </row>
    <row r="77" spans="1:7" ht="13.5" customHeight="1">
      <c r="A77" s="70" t="s">
        <v>20</v>
      </c>
      <c r="B77" s="64"/>
      <c r="C77" s="64"/>
      <c r="D77" s="64"/>
      <c r="E77" s="64"/>
      <c r="F77" s="64"/>
      <c r="G77" s="64"/>
    </row>
    <row r="78" spans="1:7" ht="12.75" customHeight="1">
      <c r="A78" s="69" t="s">
        <v>21</v>
      </c>
      <c r="B78" s="65"/>
      <c r="C78" s="65"/>
      <c r="D78" s="65"/>
      <c r="E78" s="65"/>
      <c r="F78" s="65"/>
      <c r="G78" s="65"/>
    </row>
    <row r="79" spans="1:7" ht="13.5" customHeight="1">
      <c r="A79" s="77"/>
      <c r="B79" s="64"/>
      <c r="C79" s="64"/>
      <c r="D79" s="64"/>
      <c r="E79" s="64"/>
      <c r="F79" s="64"/>
      <c r="G79" s="64"/>
    </row>
    <row r="80" spans="1:7" ht="19.5" customHeight="1">
      <c r="A80" s="70" t="s">
        <v>249</v>
      </c>
      <c r="B80" s="64"/>
      <c r="C80" s="64"/>
      <c r="D80" s="64"/>
      <c r="E80" s="64"/>
      <c r="F80" s="64"/>
      <c r="G80" s="64"/>
    </row>
    <row r="81" spans="1:7" ht="22.5" customHeight="1">
      <c r="A81" s="77"/>
      <c r="B81" s="64"/>
      <c r="C81" s="64"/>
      <c r="D81" s="64"/>
      <c r="E81" s="64"/>
      <c r="F81" s="64"/>
      <c r="G81" s="64"/>
    </row>
    <row r="82" spans="1:7" ht="13.5" customHeight="1">
      <c r="A82" s="69" t="s">
        <v>53</v>
      </c>
      <c r="B82" s="64"/>
      <c r="C82" s="64"/>
      <c r="D82" s="64"/>
      <c r="E82" s="64"/>
      <c r="F82" s="64"/>
      <c r="G82" s="64"/>
    </row>
    <row r="83" spans="1:7" ht="12.75" customHeight="1">
      <c r="A83" s="76"/>
      <c r="B83" s="64"/>
      <c r="C83" s="64"/>
      <c r="D83" s="64"/>
      <c r="E83" s="64"/>
      <c r="F83" s="64"/>
      <c r="G83" s="64"/>
    </row>
    <row r="84" spans="1:7" ht="14.25">
      <c r="A84" s="88" t="s">
        <v>250</v>
      </c>
      <c r="B84" s="64"/>
      <c r="C84" s="64"/>
      <c r="D84" s="64"/>
      <c r="E84" s="64"/>
      <c r="F84" s="64"/>
      <c r="G84" s="64"/>
    </row>
    <row r="85" spans="1:7" ht="23.25" customHeight="1">
      <c r="A85" s="61" t="s">
        <v>37</v>
      </c>
      <c r="B85" s="12">
        <f aca="true" t="shared" si="6" ref="B85:G85">SUM(B72:B84)</f>
        <v>0</v>
      </c>
      <c r="C85" s="12">
        <f t="shared" si="6"/>
        <v>0</v>
      </c>
      <c r="D85" s="12">
        <f t="shared" si="6"/>
        <v>0</v>
      </c>
      <c r="E85" s="12">
        <f t="shared" si="6"/>
        <v>0</v>
      </c>
      <c r="F85" s="12">
        <f t="shared" si="6"/>
        <v>0</v>
      </c>
      <c r="G85" s="12">
        <f t="shared" si="6"/>
        <v>0</v>
      </c>
    </row>
    <row r="86" spans="1:7" ht="13.5" customHeight="1">
      <c r="A86" s="5" t="s">
        <v>22</v>
      </c>
      <c r="B86" s="13"/>
      <c r="C86" s="13"/>
      <c r="D86" s="13"/>
      <c r="E86" s="13"/>
      <c r="F86" s="13"/>
      <c r="G86" s="13"/>
    </row>
    <row r="87" spans="1:7" ht="13.5" customHeight="1">
      <c r="A87" s="70" t="s">
        <v>23</v>
      </c>
      <c r="B87" s="64"/>
      <c r="C87" s="64"/>
      <c r="D87" s="64"/>
      <c r="E87" s="64"/>
      <c r="F87" s="64"/>
      <c r="G87" s="64"/>
    </row>
    <row r="88" spans="1:7" ht="12.75" customHeight="1">
      <c r="A88" s="76"/>
      <c r="B88" s="64"/>
      <c r="C88" s="64"/>
      <c r="D88" s="64"/>
      <c r="E88" s="64"/>
      <c r="F88" s="64"/>
      <c r="G88" s="64"/>
    </row>
    <row r="89" spans="1:7" ht="13.5" customHeight="1">
      <c r="A89" s="69" t="s">
        <v>24</v>
      </c>
      <c r="C89" s="64"/>
      <c r="D89" s="64"/>
      <c r="E89" s="64"/>
      <c r="F89" s="64"/>
      <c r="G89" s="64"/>
    </row>
    <row r="90" spans="1:7" ht="12.75" customHeight="1">
      <c r="A90" s="76"/>
      <c r="B90" s="64"/>
      <c r="C90" s="64"/>
      <c r="D90" s="64"/>
      <c r="E90" s="64"/>
      <c r="F90" s="64"/>
      <c r="G90" s="64"/>
    </row>
    <row r="91" spans="1:7" ht="13.5" customHeight="1">
      <c r="A91" s="69" t="s">
        <v>25</v>
      </c>
      <c r="B91" s="64"/>
      <c r="C91" s="64"/>
      <c r="D91" s="64"/>
      <c r="E91" s="64"/>
      <c r="F91" s="64"/>
      <c r="G91" s="64"/>
    </row>
    <row r="92" spans="1:7" ht="12.75" customHeight="1">
      <c r="A92" s="69" t="s">
        <v>26</v>
      </c>
      <c r="B92" s="64"/>
      <c r="C92" s="64"/>
      <c r="D92" s="64"/>
      <c r="E92" s="64"/>
      <c r="F92" s="64"/>
      <c r="G92" s="64"/>
    </row>
    <row r="93" spans="1:7" ht="19.5" customHeight="1">
      <c r="A93" s="77"/>
      <c r="B93" s="64"/>
      <c r="C93" s="64"/>
      <c r="D93" s="64"/>
      <c r="E93" s="64"/>
      <c r="F93" s="64"/>
      <c r="G93" s="64"/>
    </row>
    <row r="94" spans="1:7" ht="19.5" customHeight="1" hidden="1" thickBot="1">
      <c r="A94" s="69" t="s">
        <v>54</v>
      </c>
      <c r="B94" s="64"/>
      <c r="C94" s="64"/>
      <c r="D94" s="64"/>
      <c r="E94" s="64"/>
      <c r="F94" s="64"/>
      <c r="G94" s="64"/>
    </row>
    <row r="95" spans="1:7" ht="4.5" customHeight="1">
      <c r="A95" s="69"/>
      <c r="B95" s="64"/>
      <c r="C95" s="64"/>
      <c r="D95" s="64"/>
      <c r="E95" s="64"/>
      <c r="F95" s="64"/>
      <c r="G95" s="64"/>
    </row>
    <row r="96" spans="1:7" ht="14.25">
      <c r="A96" s="88" t="s">
        <v>250</v>
      </c>
      <c r="B96" s="64"/>
      <c r="C96" s="64"/>
      <c r="D96" s="64"/>
      <c r="E96" s="64"/>
      <c r="F96" s="64"/>
      <c r="G96" s="64"/>
    </row>
    <row r="97" spans="1:7" ht="24" customHeight="1">
      <c r="A97" s="14"/>
      <c r="B97" s="64"/>
      <c r="C97" s="64"/>
      <c r="D97" s="64"/>
      <c r="E97" s="64"/>
      <c r="F97" s="64"/>
      <c r="G97" s="64"/>
    </row>
    <row r="98" spans="1:7" ht="17.25" customHeight="1">
      <c r="A98" s="61" t="s">
        <v>38</v>
      </c>
      <c r="B98" s="12">
        <f aca="true" t="shared" si="7" ref="B98:G98">SUM(B86:B97)</f>
        <v>0</v>
      </c>
      <c r="C98" s="12">
        <f t="shared" si="7"/>
        <v>0</v>
      </c>
      <c r="D98" s="12">
        <f t="shared" si="7"/>
        <v>0</v>
      </c>
      <c r="E98" s="12">
        <f t="shared" si="7"/>
        <v>0</v>
      </c>
      <c r="F98" s="12">
        <f t="shared" si="7"/>
        <v>0</v>
      </c>
      <c r="G98" s="12">
        <f t="shared" si="7"/>
        <v>0</v>
      </c>
    </row>
    <row r="99" spans="1:7" ht="5.25" customHeight="1" thickBot="1">
      <c r="A99" s="21"/>
      <c r="B99" s="25"/>
      <c r="C99" s="25"/>
      <c r="D99" s="25"/>
      <c r="E99" s="25"/>
      <c r="F99" s="25"/>
      <c r="G99" s="25"/>
    </row>
    <row r="100" spans="1:7" ht="6" customHeight="1">
      <c r="A100" s="26"/>
      <c r="B100" s="17"/>
      <c r="C100" s="17"/>
      <c r="D100" s="17"/>
      <c r="E100" s="17"/>
      <c r="F100" s="22"/>
      <c r="G100" s="22"/>
    </row>
    <row r="101" spans="1:7" ht="24" customHeight="1">
      <c r="A101" s="83" t="s">
        <v>27</v>
      </c>
      <c r="B101" s="84">
        <f aca="true" t="shared" si="8" ref="B101:G101">B85-B98</f>
        <v>0</v>
      </c>
      <c r="C101" s="84">
        <f t="shared" si="8"/>
        <v>0</v>
      </c>
      <c r="D101" s="84">
        <f t="shared" si="8"/>
        <v>0</v>
      </c>
      <c r="E101" s="84">
        <f t="shared" si="8"/>
        <v>0</v>
      </c>
      <c r="F101" s="85">
        <f t="shared" si="8"/>
        <v>0</v>
      </c>
      <c r="G101" s="85">
        <f t="shared" si="8"/>
        <v>0</v>
      </c>
    </row>
    <row r="102" spans="1:7" ht="18" customHeight="1">
      <c r="A102" s="92" t="s">
        <v>28</v>
      </c>
      <c r="B102" s="94">
        <f>+'Bilan fin. '!D55</f>
        <v>0</v>
      </c>
      <c r="C102" s="81">
        <f>B103</f>
        <v>0</v>
      </c>
      <c r="D102" s="81">
        <f>C103</f>
        <v>0</v>
      </c>
      <c r="E102" s="81">
        <f>D103</f>
        <v>0</v>
      </c>
      <c r="F102" s="82">
        <f>E103</f>
        <v>0</v>
      </c>
      <c r="G102" s="82">
        <f>F103</f>
        <v>0</v>
      </c>
    </row>
    <row r="103" spans="1:7" ht="17.25" customHeight="1" thickBot="1">
      <c r="A103" s="93" t="s">
        <v>29</v>
      </c>
      <c r="B103" s="95">
        <f aca="true" t="shared" si="9" ref="B103:G103">B102+B101</f>
        <v>0</v>
      </c>
      <c r="C103" s="95">
        <f t="shared" si="9"/>
        <v>0</v>
      </c>
      <c r="D103" s="95">
        <f t="shared" si="9"/>
        <v>0</v>
      </c>
      <c r="E103" s="95">
        <f t="shared" si="9"/>
        <v>0</v>
      </c>
      <c r="F103" s="96">
        <f t="shared" si="9"/>
        <v>0</v>
      </c>
      <c r="G103" s="96">
        <f t="shared" si="9"/>
        <v>0</v>
      </c>
    </row>
    <row r="104" spans="1:7" ht="21" customHeight="1" thickBot="1">
      <c r="A104" s="27"/>
      <c r="B104" s="28"/>
      <c r="C104" s="28"/>
      <c r="D104" s="28"/>
      <c r="E104" s="28"/>
      <c r="F104" s="28"/>
      <c r="G104" s="28"/>
    </row>
    <row r="105" spans="1:7" ht="18.75" customHeight="1">
      <c r="A105" s="67" t="s">
        <v>30</v>
      </c>
      <c r="B105" s="62">
        <f aca="true" t="shared" si="10" ref="B105:G105">B46+B67-B101</f>
        <v>0</v>
      </c>
      <c r="C105" s="62">
        <f t="shared" si="10"/>
        <v>0</v>
      </c>
      <c r="D105" s="62">
        <f t="shared" si="10"/>
        <v>0</v>
      </c>
      <c r="E105" s="62">
        <f t="shared" si="10"/>
        <v>0</v>
      </c>
      <c r="F105" s="63">
        <f t="shared" si="10"/>
        <v>0</v>
      </c>
      <c r="G105" s="63">
        <f t="shared" si="10"/>
        <v>0</v>
      </c>
    </row>
    <row r="106" spans="1:7" ht="26.25" customHeight="1">
      <c r="A106" s="284" t="s">
        <v>31</v>
      </c>
      <c r="B106" s="326">
        <f>+'Bilan fin. '!D65</f>
        <v>0</v>
      </c>
      <c r="C106" s="29">
        <f>B107</f>
        <v>0</v>
      </c>
      <c r="D106" s="29">
        <f>C107</f>
        <v>0</v>
      </c>
      <c r="E106" s="29">
        <f>D107</f>
        <v>0</v>
      </c>
      <c r="F106" s="30">
        <f>E107</f>
        <v>0</v>
      </c>
      <c r="G106" s="30">
        <f>F107</f>
        <v>0</v>
      </c>
    </row>
    <row r="107" spans="1:8" ht="30.75" customHeight="1" thickBot="1">
      <c r="A107" s="285" t="s">
        <v>32</v>
      </c>
      <c r="B107" s="286">
        <f aca="true" t="shared" si="11" ref="B107:G107">B106+B105</f>
        <v>0</v>
      </c>
      <c r="C107" s="286">
        <f t="shared" si="11"/>
        <v>0</v>
      </c>
      <c r="D107" s="286">
        <f t="shared" si="11"/>
        <v>0</v>
      </c>
      <c r="E107" s="286">
        <f t="shared" si="11"/>
        <v>0</v>
      </c>
      <c r="F107" s="287">
        <f t="shared" si="11"/>
        <v>0</v>
      </c>
      <c r="G107" s="287">
        <f t="shared" si="11"/>
        <v>0</v>
      </c>
      <c r="H107" s="32"/>
    </row>
    <row r="108" spans="1:8" ht="14.25">
      <c r="A108" s="89" t="s">
        <v>62</v>
      </c>
      <c r="B108" s="13"/>
      <c r="C108" s="13"/>
      <c r="D108" s="13"/>
      <c r="E108" s="13"/>
      <c r="F108" s="13"/>
      <c r="G108" s="13"/>
      <c r="H108" s="32"/>
    </row>
    <row r="109" spans="1:8" ht="25.5" customHeight="1">
      <c r="A109" s="230" t="s">
        <v>166</v>
      </c>
      <c r="B109" s="64"/>
      <c r="C109" s="64"/>
      <c r="D109" s="64"/>
      <c r="E109" s="64"/>
      <c r="F109" s="64"/>
      <c r="G109" s="64"/>
      <c r="H109" s="32"/>
    </row>
    <row r="110" spans="1:8" ht="22.5" customHeight="1" thickBot="1">
      <c r="A110" s="230" t="s">
        <v>167</v>
      </c>
      <c r="B110" s="64"/>
      <c r="C110" s="64"/>
      <c r="D110" s="64"/>
      <c r="E110" s="64"/>
      <c r="F110" s="64"/>
      <c r="G110" s="64"/>
      <c r="H110" s="32"/>
    </row>
    <row r="111" spans="1:8" ht="15.75">
      <c r="A111" s="305" t="s">
        <v>61</v>
      </c>
      <c r="B111" s="306">
        <f aca="true" t="shared" si="12" ref="B111:G111">B107+SUM(B109:B110)</f>
        <v>0</v>
      </c>
      <c r="C111" s="306">
        <f t="shared" si="12"/>
        <v>0</v>
      </c>
      <c r="D111" s="306">
        <f t="shared" si="12"/>
        <v>0</v>
      </c>
      <c r="E111" s="306">
        <f t="shared" si="12"/>
        <v>0</v>
      </c>
      <c r="F111" s="307">
        <f t="shared" si="12"/>
        <v>0</v>
      </c>
      <c r="G111" s="307">
        <f t="shared" si="12"/>
        <v>0</v>
      </c>
      <c r="H111" s="32"/>
    </row>
    <row r="112" spans="1:7" ht="16.5" thickBot="1">
      <c r="A112" s="308"/>
      <c r="B112" s="309"/>
      <c r="C112" s="309"/>
      <c r="D112" s="309"/>
      <c r="E112" s="309"/>
      <c r="F112" s="310"/>
      <c r="G112" s="310"/>
    </row>
    <row r="113" spans="1:7" ht="12.75">
      <c r="A113" s="32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7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4"/>
      <c r="G117" s="34"/>
    </row>
    <row r="118" spans="1:7" ht="12.75">
      <c r="A118" s="34"/>
      <c r="G118" s="34"/>
    </row>
    <row r="119" spans="1:7" ht="12.75">
      <c r="A119" s="34"/>
      <c r="G119" s="34"/>
    </row>
    <row r="120" spans="1:7" ht="12.75">
      <c r="A120" s="38"/>
      <c r="G120" s="34"/>
    </row>
    <row r="121" spans="1:7" ht="12.75">
      <c r="A121" s="38"/>
      <c r="G121" s="34"/>
    </row>
    <row r="122" spans="1:7" ht="12.75">
      <c r="A122" s="38"/>
      <c r="G122" s="34"/>
    </row>
    <row r="123" spans="1:7" ht="12.75" hidden="1">
      <c r="A123" s="38"/>
      <c r="G123" s="34"/>
    </row>
    <row r="124" spans="1:7" ht="12.75">
      <c r="A124" s="39"/>
      <c r="G124" s="34"/>
    </row>
    <row r="125" spans="1:7" ht="12.75">
      <c r="A125" s="39"/>
      <c r="G125" s="34"/>
    </row>
    <row r="126" spans="1:7" ht="12.75">
      <c r="A126" s="34"/>
      <c r="G126" s="34"/>
    </row>
    <row r="127" spans="1:7" ht="12.75">
      <c r="A127" s="34"/>
      <c r="G127" s="34"/>
    </row>
    <row r="128" spans="1:7" ht="12.75">
      <c r="A128" s="34"/>
      <c r="G128" s="34"/>
    </row>
    <row r="129" spans="1:7" ht="12.75">
      <c r="A129" s="34"/>
      <c r="G129" s="34"/>
    </row>
    <row r="130" spans="1:7" ht="12.75">
      <c r="A130" s="34"/>
      <c r="G130" s="34"/>
    </row>
    <row r="131" spans="1:7" ht="12.75">
      <c r="A131" s="34"/>
      <c r="G131" s="34"/>
    </row>
    <row r="132" spans="1:7" ht="12.75">
      <c r="A132" s="34"/>
      <c r="G132" s="34"/>
    </row>
    <row r="133" spans="1:7" ht="12.75">
      <c r="A133" s="34"/>
      <c r="G133" s="34"/>
    </row>
    <row r="134" spans="1:7" ht="12.75">
      <c r="A134" s="34"/>
      <c r="G134" s="34"/>
    </row>
    <row r="135" spans="1:7" ht="12.75">
      <c r="A135" s="34"/>
      <c r="G135" s="34"/>
    </row>
    <row r="136" ht="12.75">
      <c r="G136" s="34"/>
    </row>
    <row r="137" ht="12.75">
      <c r="G137" s="34"/>
    </row>
    <row r="138" ht="12.75">
      <c r="G138" s="34"/>
    </row>
    <row r="194" ht="12.75">
      <c r="A194" s="7"/>
    </row>
    <row r="195" ht="12.75">
      <c r="A195" s="7"/>
    </row>
    <row r="196" ht="12.75">
      <c r="A196" s="8"/>
    </row>
    <row r="197" ht="12.75">
      <c r="A197" s="7"/>
    </row>
    <row r="198" ht="12.75">
      <c r="A198" s="9"/>
    </row>
    <row r="199" ht="12.75">
      <c r="A199" s="10"/>
    </row>
    <row r="200" ht="12.75">
      <c r="A200" s="10"/>
    </row>
    <row r="201" ht="12.75">
      <c r="A201" s="9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2" ht="12.75">
      <c r="A212" s="7"/>
    </row>
    <row r="213" ht="12.75">
      <c r="A213" s="7"/>
    </row>
    <row r="214" ht="12.75">
      <c r="A214" s="8"/>
    </row>
    <row r="215" ht="12.75">
      <c r="A215" s="9"/>
    </row>
    <row r="216" ht="12.75">
      <c r="A216" s="9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8"/>
    </row>
    <row r="240" ht="12.75">
      <c r="A240" s="7"/>
    </row>
    <row r="241" ht="12.75">
      <c r="A241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8"/>
    </row>
    <row r="249" ht="12.75">
      <c r="A249" s="7"/>
    </row>
    <row r="250" ht="12.75">
      <c r="A250" s="7"/>
    </row>
    <row r="251" ht="12.75">
      <c r="A251" s="7"/>
    </row>
    <row r="262" ht="12.75">
      <c r="A262" s="7"/>
    </row>
    <row r="263" ht="12.75">
      <c r="A263" s="7"/>
    </row>
    <row r="264" ht="12.75">
      <c r="A264" s="40"/>
    </row>
    <row r="265" ht="12.75">
      <c r="A265" s="24"/>
    </row>
    <row r="266" ht="12.75">
      <c r="A266" s="7"/>
    </row>
    <row r="267" ht="12.75">
      <c r="A267" s="7"/>
    </row>
    <row r="268" ht="12.75">
      <c r="A268" s="24"/>
    </row>
    <row r="269" ht="12.75">
      <c r="A269" s="7"/>
    </row>
    <row r="270" ht="12.75">
      <c r="A270" s="7"/>
    </row>
    <row r="271" ht="12.75">
      <c r="A271" s="40"/>
    </row>
    <row r="272" ht="12.75">
      <c r="A272" s="7"/>
    </row>
    <row r="273" ht="12.75">
      <c r="A273" s="7"/>
    </row>
    <row r="274" ht="12.75">
      <c r="A274" s="40"/>
    </row>
    <row r="275" ht="12.75">
      <c r="A275" s="40"/>
    </row>
    <row r="276" ht="12.75">
      <c r="A276" s="8"/>
    </row>
    <row r="277" ht="12.75">
      <c r="A277" s="40"/>
    </row>
    <row r="278" ht="12.75">
      <c r="A278" s="7"/>
    </row>
    <row r="279" ht="12.75">
      <c r="A279" s="40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98" ht="12.75">
      <c r="A298" s="31"/>
    </row>
    <row r="299" ht="12.75">
      <c r="A299" s="8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93" spans="1:6" ht="15" customHeight="1">
      <c r="A393" s="41"/>
      <c r="B393" s="42"/>
      <c r="C393" s="42"/>
      <c r="D393" s="42"/>
      <c r="E393" s="42"/>
      <c r="F393" s="42"/>
    </row>
    <row r="394" ht="19.5" customHeight="1"/>
    <row r="395" spans="1:6" ht="19.5" customHeight="1">
      <c r="A395" s="43"/>
      <c r="B395" s="44"/>
      <c r="C395" s="44"/>
      <c r="D395" s="44"/>
      <c r="E395" s="44"/>
      <c r="F395" s="44"/>
    </row>
    <row r="396" spans="1:6" ht="19.5" customHeight="1">
      <c r="A396" s="45"/>
      <c r="B396" s="46"/>
      <c r="C396" s="46"/>
      <c r="D396" s="46"/>
      <c r="E396" s="46"/>
      <c r="F396" s="46"/>
    </row>
    <row r="397" spans="1:6" ht="19.5" customHeight="1">
      <c r="A397" s="47"/>
      <c r="B397" s="48"/>
      <c r="C397" s="48"/>
      <c r="D397" s="48"/>
      <c r="E397" s="48"/>
      <c r="F397" s="48"/>
    </row>
    <row r="398" spans="1:6" ht="15" customHeight="1">
      <c r="A398" s="45"/>
      <c r="B398" s="48"/>
      <c r="C398" s="48"/>
      <c r="D398" s="48"/>
      <c r="E398" s="48"/>
      <c r="F398" s="48"/>
    </row>
    <row r="399" spans="1:6" ht="15">
      <c r="A399" s="49"/>
      <c r="B399" s="50"/>
      <c r="C399" s="50"/>
      <c r="D399" s="50"/>
      <c r="E399" s="50"/>
      <c r="F399" s="50"/>
    </row>
    <row r="400" spans="1:6" ht="15" customHeight="1">
      <c r="A400" s="49"/>
      <c r="B400" s="50"/>
      <c r="C400" s="50"/>
      <c r="D400" s="50"/>
      <c r="E400" s="50"/>
      <c r="F400" s="50"/>
    </row>
    <row r="401" spans="1:6" ht="19.5" customHeight="1">
      <c r="A401" s="49"/>
      <c r="B401" s="50"/>
      <c r="C401" s="50"/>
      <c r="D401" s="50"/>
      <c r="E401" s="50"/>
      <c r="F401" s="50"/>
    </row>
    <row r="402" spans="1:6" ht="19.5" customHeight="1" thickBot="1">
      <c r="A402" s="45"/>
      <c r="B402" s="51"/>
      <c r="C402" s="51"/>
      <c r="D402" s="51"/>
      <c r="E402" s="51"/>
      <c r="F402" s="51"/>
    </row>
    <row r="403" spans="1:6" ht="19.5" customHeight="1" thickTop="1">
      <c r="A403" s="45"/>
      <c r="B403" s="48"/>
      <c r="C403" s="48"/>
      <c r="D403" s="48"/>
      <c r="E403" s="48"/>
      <c r="F403" s="48"/>
    </row>
    <row r="404" spans="1:6" ht="19.5" customHeight="1">
      <c r="A404" s="47"/>
      <c r="B404" s="48"/>
      <c r="C404" s="48"/>
      <c r="D404" s="48"/>
      <c r="E404" s="48"/>
      <c r="F404" s="48"/>
    </row>
    <row r="405" spans="1:6" ht="19.5" customHeight="1">
      <c r="A405" s="45"/>
      <c r="B405" s="48"/>
      <c r="C405" s="48"/>
      <c r="D405" s="48"/>
      <c r="E405" s="48"/>
      <c r="F405" s="48"/>
    </row>
    <row r="406" spans="1:6" ht="15">
      <c r="A406" s="49"/>
      <c r="B406" s="50"/>
      <c r="C406" s="50"/>
      <c r="D406" s="50"/>
      <c r="E406" s="50"/>
      <c r="F406" s="50"/>
    </row>
    <row r="407" spans="1:6" ht="19.5" customHeight="1">
      <c r="A407" s="49"/>
      <c r="B407" s="50"/>
      <c r="C407" s="50"/>
      <c r="D407" s="50"/>
      <c r="E407" s="50"/>
      <c r="F407" s="50"/>
    </row>
    <row r="408" spans="1:6" ht="19.5" customHeight="1">
      <c r="A408" s="49"/>
      <c r="B408" s="50"/>
      <c r="C408" s="50"/>
      <c r="D408" s="50"/>
      <c r="E408" s="50"/>
      <c r="F408" s="50"/>
    </row>
    <row r="409" spans="1:6" ht="15">
      <c r="A409" s="49"/>
      <c r="B409" s="50"/>
      <c r="C409" s="50"/>
      <c r="D409" s="50"/>
      <c r="E409" s="50"/>
      <c r="F409" s="50"/>
    </row>
    <row r="410" spans="1:6" ht="19.5" customHeight="1" thickBot="1">
      <c r="A410" s="49"/>
      <c r="B410" s="51"/>
      <c r="C410" s="51"/>
      <c r="D410" s="51"/>
      <c r="E410" s="51"/>
      <c r="F410" s="51"/>
    </row>
    <row r="411" spans="1:6" ht="15.75" thickTop="1">
      <c r="A411" s="49"/>
      <c r="B411" s="48"/>
      <c r="C411" s="48"/>
      <c r="D411" s="48"/>
      <c r="E411" s="48"/>
      <c r="F411" s="48"/>
    </row>
    <row r="412" spans="1:6" ht="19.5" customHeight="1">
      <c r="A412" s="49"/>
      <c r="B412" s="50"/>
      <c r="C412" s="50"/>
      <c r="D412" s="50"/>
      <c r="E412" s="50"/>
      <c r="F412" s="50"/>
    </row>
    <row r="413" spans="1:6" ht="15">
      <c r="A413" s="49"/>
      <c r="B413" s="50"/>
      <c r="C413" s="50"/>
      <c r="D413" s="50"/>
      <c r="E413" s="50"/>
      <c r="F413" s="50"/>
    </row>
    <row r="414" spans="1:6" ht="19.5" customHeight="1">
      <c r="A414" s="49"/>
      <c r="B414" s="52"/>
      <c r="C414" s="52"/>
      <c r="D414" s="52"/>
      <c r="E414" s="52"/>
      <c r="F414" s="52"/>
    </row>
    <row r="415" spans="1:6" ht="15.75">
      <c r="A415" s="53"/>
      <c r="B415" s="54"/>
      <c r="C415" s="54"/>
      <c r="D415" s="54"/>
      <c r="E415" s="54"/>
      <c r="F415" s="54"/>
    </row>
    <row r="416" spans="1:6" ht="15">
      <c r="A416" s="49"/>
      <c r="B416" s="48"/>
      <c r="C416" s="48"/>
      <c r="D416" s="48"/>
      <c r="E416" s="48"/>
      <c r="F416" s="48"/>
    </row>
    <row r="417" spans="1:6" ht="19.5" customHeight="1">
      <c r="A417" s="53"/>
      <c r="B417" s="54"/>
      <c r="C417" s="54"/>
      <c r="D417" s="54"/>
      <c r="E417" s="54"/>
      <c r="F417" s="54"/>
    </row>
    <row r="418" spans="1:6" ht="15">
      <c r="A418" s="49"/>
      <c r="B418" s="48"/>
      <c r="C418" s="48"/>
      <c r="D418" s="48"/>
      <c r="E418" s="48"/>
      <c r="F418" s="48"/>
    </row>
    <row r="419" spans="1:6" ht="16.5" thickBot="1">
      <c r="A419" s="55"/>
      <c r="B419" s="51"/>
      <c r="C419" s="51"/>
      <c r="D419" s="51"/>
      <c r="E419" s="51"/>
      <c r="F419" s="51"/>
    </row>
    <row r="420" spans="1:6" ht="15.75" thickTop="1">
      <c r="A420" s="49"/>
      <c r="B420" s="56"/>
      <c r="C420" s="56"/>
      <c r="D420" s="56"/>
      <c r="E420" s="56"/>
      <c r="F420" s="56"/>
    </row>
    <row r="421" spans="1:6" ht="18">
      <c r="A421" s="57"/>
      <c r="B421" s="58"/>
      <c r="C421" s="58"/>
      <c r="D421" s="58"/>
      <c r="E421" s="58"/>
      <c r="F421" s="58"/>
    </row>
    <row r="422" spans="1:6" ht="18">
      <c r="A422" s="59"/>
      <c r="B422" s="60"/>
      <c r="C422" s="60"/>
      <c r="D422" s="60"/>
      <c r="E422" s="60"/>
      <c r="F422" s="60"/>
    </row>
  </sheetData>
  <sheetProtection/>
  <mergeCells count="1">
    <mergeCell ref="A1:G1"/>
  </mergeCells>
  <printOptions horizontalCentered="1" verticalCentered="1"/>
  <pageMargins left="0.25" right="0.25" top="0.75" bottom="0.75" header="0.3" footer="0.3"/>
  <pageSetup fitToHeight="2" fitToWidth="2" horizontalDpi="600" verticalDpi="600" orientation="portrait" paperSize="9" scale="76" r:id="rId3"/>
  <rowBreaks count="1" manualBreakCount="1">
    <brk id="65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Zeros="0" view="pageBreakPreview" zoomScale="75" zoomScaleSheetLayoutView="75" zoomScalePageLayoutView="0" workbookViewId="0" topLeftCell="A1">
      <selection activeCell="Q27" sqref="Q27"/>
    </sheetView>
  </sheetViews>
  <sheetFormatPr defaultColWidth="11.421875" defaultRowHeight="12.75"/>
  <cols>
    <col min="1" max="1" width="82.140625" style="0" customWidth="1"/>
    <col min="2" max="2" width="8.421875" style="0" customWidth="1"/>
    <col min="3" max="7" width="10.7109375" style="0" customWidth="1"/>
  </cols>
  <sheetData>
    <row r="1" spans="1:11" ht="33" customHeight="1" thickBot="1">
      <c r="A1" s="414" t="s">
        <v>161</v>
      </c>
      <c r="B1" s="414"/>
      <c r="C1" s="414"/>
      <c r="D1" s="414"/>
      <c r="E1" s="414"/>
      <c r="F1" s="414"/>
      <c r="G1" s="414"/>
      <c r="H1" s="414"/>
      <c r="I1" s="32"/>
      <c r="J1" s="32"/>
      <c r="K1" s="32"/>
    </row>
    <row r="2" spans="1:11" ht="30.75" customHeight="1">
      <c r="A2" s="422"/>
      <c r="B2" s="423"/>
      <c r="C2" s="101" t="s">
        <v>43</v>
      </c>
      <c r="D2" s="101" t="s">
        <v>44</v>
      </c>
      <c r="E2" s="101" t="s">
        <v>45</v>
      </c>
      <c r="F2" s="101" t="s">
        <v>46</v>
      </c>
      <c r="G2" s="102" t="s">
        <v>47</v>
      </c>
      <c r="H2" s="102" t="s">
        <v>171</v>
      </c>
      <c r="I2" s="32"/>
      <c r="J2" s="32"/>
      <c r="K2" s="32"/>
    </row>
    <row r="3" spans="1:11" ht="15.75">
      <c r="A3" s="103" t="s">
        <v>68</v>
      </c>
      <c r="B3" s="377"/>
      <c r="C3" s="338">
        <v>2021</v>
      </c>
      <c r="D3" s="338">
        <v>2022</v>
      </c>
      <c r="E3" s="338">
        <v>2023</v>
      </c>
      <c r="F3" s="338">
        <v>2024</v>
      </c>
      <c r="G3" s="338">
        <v>2025</v>
      </c>
      <c r="H3" s="338">
        <v>2026</v>
      </c>
      <c r="I3" s="32"/>
      <c r="J3" s="32"/>
      <c r="K3" s="32"/>
    </row>
    <row r="4" spans="1:11" ht="19.5" customHeight="1">
      <c r="A4" s="384" t="s">
        <v>63</v>
      </c>
      <c r="B4" s="378"/>
      <c r="C4" s="388"/>
      <c r="D4" s="388"/>
      <c r="E4" s="388"/>
      <c r="F4" s="388"/>
      <c r="G4" s="390"/>
      <c r="H4" s="392"/>
      <c r="I4" s="32"/>
      <c r="J4" s="32"/>
      <c r="K4" s="32"/>
    </row>
    <row r="5" spans="1:11" ht="19.5" customHeight="1">
      <c r="A5" s="379" t="s">
        <v>74</v>
      </c>
      <c r="B5" s="383"/>
      <c r="C5" s="97"/>
      <c r="D5" s="97"/>
      <c r="E5" s="97"/>
      <c r="F5" s="97"/>
      <c r="G5" s="391"/>
      <c r="H5" s="97"/>
      <c r="I5" s="32"/>
      <c r="J5" s="32"/>
      <c r="K5" s="32"/>
    </row>
    <row r="6" spans="1:11" ht="18" customHeight="1">
      <c r="A6" s="434" t="str">
        <f>"Amortissements sur acquisitions antérieures à  la 1ère année du plan                       "</f>
        <v>Amortissements sur acquisitions antérieures à  la 1ère année du plan                       </v>
      </c>
      <c r="B6" s="435"/>
      <c r="C6" s="98">
        <f>'Plan de financement'!B15</f>
        <v>0</v>
      </c>
      <c r="D6" s="98"/>
      <c r="E6" s="98">
        <f>'Plan de financement'!D15</f>
        <v>0</v>
      </c>
      <c r="F6" s="98">
        <f>'Plan de financement'!E15</f>
        <v>0</v>
      </c>
      <c r="G6" s="98">
        <f>'Plan de financement'!F15</f>
        <v>0</v>
      </c>
      <c r="H6" s="98">
        <f>'Plan de financement'!G15</f>
        <v>0</v>
      </c>
      <c r="I6" s="32"/>
      <c r="J6" s="32"/>
      <c r="K6" s="32"/>
    </row>
    <row r="7" spans="1:11" ht="18" customHeight="1">
      <c r="A7" s="434" t="s">
        <v>72</v>
      </c>
      <c r="B7" s="435"/>
      <c r="C7" s="98">
        <f>'Plan de financement'!B16</f>
        <v>0</v>
      </c>
      <c r="D7" s="98"/>
      <c r="E7" s="98">
        <f>'Plan de financement'!D16</f>
        <v>0</v>
      </c>
      <c r="F7" s="98">
        <f>'Plan de financement'!E16</f>
        <v>0</v>
      </c>
      <c r="G7" s="98">
        <f>'Plan de financement'!F16</f>
        <v>0</v>
      </c>
      <c r="H7" s="98">
        <f>'Plan de financement'!G16</f>
        <v>0</v>
      </c>
      <c r="I7" s="32"/>
      <c r="J7" s="32"/>
      <c r="K7" s="32"/>
    </row>
    <row r="8" spans="1:11" ht="18" customHeight="1">
      <c r="A8" s="434" t="s">
        <v>69</v>
      </c>
      <c r="B8" s="435"/>
      <c r="C8" s="389">
        <f>'Plan de financement'!B23</f>
        <v>0</v>
      </c>
      <c r="D8" s="389">
        <f>'Plan de financement'!C23</f>
        <v>0</v>
      </c>
      <c r="E8" s="389">
        <f>'Plan de financement'!D23</f>
        <v>0</v>
      </c>
      <c r="F8" s="389">
        <f>'Plan de financement'!E23</f>
        <v>0</v>
      </c>
      <c r="G8" s="389">
        <f>'Plan de financement'!F23</f>
        <v>0</v>
      </c>
      <c r="H8" s="389">
        <f>'Plan de financement'!G23</f>
        <v>0</v>
      </c>
      <c r="I8" s="32"/>
      <c r="J8" s="32"/>
      <c r="K8" s="32"/>
    </row>
    <row r="9" spans="1:11" ht="0.75" customHeight="1" hidden="1">
      <c r="A9" s="105"/>
      <c r="B9" s="380"/>
      <c r="C9" s="98" t="e">
        <f>'[1]PLANFIN'!B18</f>
        <v>#REF!</v>
      </c>
      <c r="D9" s="98" t="e">
        <f>'[1]PLANFIN'!C18</f>
        <v>#REF!</v>
      </c>
      <c r="E9" s="98" t="e">
        <f>'[1]PLANFIN'!D18</f>
        <v>#REF!</v>
      </c>
      <c r="F9" s="98" t="e">
        <f>'[1]PLANFIN'!E18</f>
        <v>#REF!</v>
      </c>
      <c r="G9" s="104" t="e">
        <f>'[1]PLANFIN'!F18</f>
        <v>#REF!</v>
      </c>
      <c r="H9" s="347"/>
      <c r="I9" s="32"/>
      <c r="J9" s="32"/>
      <c r="K9" s="32"/>
    </row>
    <row r="10" spans="1:11" ht="31.5" customHeight="1" thickBot="1">
      <c r="A10" s="106" t="s">
        <v>155</v>
      </c>
      <c r="B10" s="385"/>
      <c r="C10" s="394">
        <f>(C6+C7+C8)-B5</f>
        <v>0</v>
      </c>
      <c r="D10" s="394">
        <f>(D6+D7+D8)-B5</f>
        <v>0</v>
      </c>
      <c r="E10" s="394">
        <f>(E6+E7+E8)-B5</f>
        <v>0</v>
      </c>
      <c r="F10" s="394">
        <f>(F6+F7+F8)-B5</f>
        <v>0</v>
      </c>
      <c r="G10" s="394">
        <f>(G6+G7+G8)-B5</f>
        <v>0</v>
      </c>
      <c r="H10" s="394">
        <f>(H6+H7+H8)-B5</f>
        <v>0</v>
      </c>
      <c r="I10" s="32"/>
      <c r="J10" s="32"/>
      <c r="K10" s="32"/>
    </row>
    <row r="11" spans="1:11" ht="19.5" customHeight="1">
      <c r="A11" s="349" t="s">
        <v>71</v>
      </c>
      <c r="B11" s="393"/>
      <c r="C11" s="395"/>
      <c r="D11" s="395"/>
      <c r="E11" s="395"/>
      <c r="F11" s="395"/>
      <c r="G11" s="395"/>
      <c r="H11" s="395"/>
      <c r="I11" s="32"/>
      <c r="J11" s="32"/>
      <c r="K11" s="32"/>
    </row>
    <row r="12" spans="1:11" ht="24" customHeight="1">
      <c r="A12" s="436" t="s">
        <v>73</v>
      </c>
      <c r="B12" s="437"/>
      <c r="C12" s="390"/>
      <c r="D12" s="390"/>
      <c r="E12" s="390"/>
      <c r="F12" s="390"/>
      <c r="G12" s="390"/>
      <c r="H12" s="390"/>
      <c r="I12" s="32"/>
      <c r="J12" s="32"/>
      <c r="K12" s="32"/>
    </row>
    <row r="13" spans="1:11" ht="18" customHeight="1" thickBot="1">
      <c r="A13" s="437" t="s">
        <v>70</v>
      </c>
      <c r="B13" s="437"/>
      <c r="C13" s="40"/>
      <c r="D13" s="40"/>
      <c r="E13" s="390"/>
      <c r="F13" s="390"/>
      <c r="G13" s="390"/>
      <c r="H13" s="390"/>
      <c r="I13" s="32"/>
      <c r="J13" s="32"/>
      <c r="K13" s="32"/>
    </row>
    <row r="14" spans="1:11" ht="34.5" customHeight="1" thickBot="1">
      <c r="A14" s="399" t="s">
        <v>156</v>
      </c>
      <c r="B14" s="400"/>
      <c r="C14" s="401">
        <f>(C12+C13)-B11</f>
        <v>0</v>
      </c>
      <c r="D14" s="401">
        <f>(D12+D13)-B11</f>
        <v>0</v>
      </c>
      <c r="E14" s="401">
        <f>(E12+E13)-B11</f>
        <v>0</v>
      </c>
      <c r="F14" s="401">
        <f>(F12+F13)-B11</f>
        <v>0</v>
      </c>
      <c r="G14" s="401">
        <f>(G12+G13)-B11</f>
        <v>0</v>
      </c>
      <c r="H14" s="401">
        <f>(H12+H13)-B11</f>
        <v>0</v>
      </c>
      <c r="I14" s="32"/>
      <c r="J14" s="32"/>
      <c r="K14" s="32"/>
    </row>
    <row r="15" spans="1:11" ht="10.5" customHeight="1" thickBot="1">
      <c r="A15" s="107"/>
      <c r="B15" s="337"/>
      <c r="C15" s="108"/>
      <c r="D15" s="108"/>
      <c r="E15" s="108"/>
      <c r="F15" s="108"/>
      <c r="G15" s="108"/>
      <c r="H15" s="108"/>
      <c r="I15" s="32"/>
      <c r="J15" s="32"/>
      <c r="K15" s="32"/>
    </row>
    <row r="16" spans="1:11" ht="19.5" customHeight="1">
      <c r="A16" s="109" t="s">
        <v>65</v>
      </c>
      <c r="B16" s="382"/>
      <c r="C16" s="99">
        <f>C18+C19+C20</f>
        <v>0</v>
      </c>
      <c r="D16" s="99">
        <f>D18+D19+D20</f>
        <v>0</v>
      </c>
      <c r="E16" s="99">
        <f>E18+E19+E20</f>
        <v>0</v>
      </c>
      <c r="F16" s="99">
        <f>F18+F19+F20</f>
        <v>0</v>
      </c>
      <c r="G16" s="99">
        <f>G18+G19+G20</f>
        <v>0</v>
      </c>
      <c r="H16" s="99">
        <f>H18+H19+H20</f>
        <v>0</v>
      </c>
      <c r="I16" s="32"/>
      <c r="J16" s="32"/>
      <c r="K16" s="32"/>
    </row>
    <row r="17" spans="1:11" ht="19.5" customHeight="1">
      <c r="A17" s="110" t="s">
        <v>76</v>
      </c>
      <c r="B17" s="381"/>
      <c r="C17" s="404"/>
      <c r="D17" s="404"/>
      <c r="E17" s="404"/>
      <c r="F17" s="404"/>
      <c r="G17" s="405"/>
      <c r="H17" s="406"/>
      <c r="I17" s="32"/>
      <c r="J17" s="32"/>
      <c r="K17" s="32"/>
    </row>
    <row r="18" spans="1:11" ht="19.5" customHeight="1">
      <c r="A18" s="438" t="s">
        <v>75</v>
      </c>
      <c r="B18" s="439"/>
      <c r="C18" s="100"/>
      <c r="D18" s="100"/>
      <c r="E18" s="100"/>
      <c r="F18" s="100"/>
      <c r="G18" s="348"/>
      <c r="H18" s="100"/>
      <c r="I18" s="32"/>
      <c r="J18" s="32"/>
      <c r="K18" s="32"/>
    </row>
    <row r="19" spans="1:11" ht="19.5" customHeight="1">
      <c r="A19" s="438" t="s">
        <v>75</v>
      </c>
      <c r="B19" s="439"/>
      <c r="C19" s="100"/>
      <c r="D19" s="100"/>
      <c r="E19" s="100"/>
      <c r="F19" s="100"/>
      <c r="G19" s="348"/>
      <c r="H19" s="387"/>
      <c r="I19" s="32"/>
      <c r="J19" s="32"/>
      <c r="K19" s="32"/>
    </row>
    <row r="20" spans="1:11" ht="19.5" customHeight="1" thickBot="1">
      <c r="A20" s="440" t="s">
        <v>75</v>
      </c>
      <c r="B20" s="441"/>
      <c r="C20" s="100"/>
      <c r="D20" s="100"/>
      <c r="E20" s="100"/>
      <c r="F20" s="100"/>
      <c r="G20" s="348"/>
      <c r="H20" s="100"/>
      <c r="I20" s="32"/>
      <c r="J20" s="32"/>
      <c r="K20" s="32"/>
    </row>
    <row r="21" spans="1:11" ht="24" customHeight="1">
      <c r="A21" s="109" t="s">
        <v>66</v>
      </c>
      <c r="B21" s="382"/>
      <c r="C21" s="99">
        <f>C23+C24+C25</f>
        <v>0</v>
      </c>
      <c r="D21" s="99">
        <f>D23+D24+D25</f>
        <v>0</v>
      </c>
      <c r="E21" s="99">
        <f>E23+E24+E25</f>
        <v>0</v>
      </c>
      <c r="F21" s="99">
        <f>F23+F24+F25</f>
        <v>0</v>
      </c>
      <c r="G21" s="99">
        <f>G23+G24+G25</f>
        <v>0</v>
      </c>
      <c r="H21" s="99">
        <f>H23+H24+H25</f>
        <v>0</v>
      </c>
      <c r="I21" s="32"/>
      <c r="J21" s="32"/>
      <c r="K21" s="32"/>
    </row>
    <row r="22" spans="1:11" ht="19.5" customHeight="1">
      <c r="A22" s="110" t="s">
        <v>64</v>
      </c>
      <c r="B22" s="381"/>
      <c r="C22" s="404"/>
      <c r="D22" s="404"/>
      <c r="E22" s="404"/>
      <c r="F22" s="404"/>
      <c r="G22" s="404"/>
      <c r="H22" s="406"/>
      <c r="I22" s="32"/>
      <c r="J22" s="32"/>
      <c r="K22" s="32"/>
    </row>
    <row r="23" spans="1:11" ht="19.5" customHeight="1">
      <c r="A23" s="424" t="s">
        <v>75</v>
      </c>
      <c r="B23" s="425"/>
      <c r="C23" s="100"/>
      <c r="D23" s="100"/>
      <c r="E23" s="100"/>
      <c r="F23" s="100"/>
      <c r="G23" s="100"/>
      <c r="H23" s="387"/>
      <c r="I23" s="32"/>
      <c r="J23" s="32"/>
      <c r="K23" s="32"/>
    </row>
    <row r="24" spans="1:11" ht="19.5" customHeight="1">
      <c r="A24" s="424" t="s">
        <v>75</v>
      </c>
      <c r="B24" s="425"/>
      <c r="C24" s="100"/>
      <c r="D24" s="100"/>
      <c r="E24" s="100"/>
      <c r="F24" s="100"/>
      <c r="G24" s="100"/>
      <c r="H24" s="387"/>
      <c r="I24" s="32"/>
      <c r="J24" s="32"/>
      <c r="K24" s="32"/>
    </row>
    <row r="25" spans="1:11" ht="19.5" customHeight="1" thickBot="1">
      <c r="A25" s="426" t="s">
        <v>75</v>
      </c>
      <c r="B25" s="427"/>
      <c r="C25" s="100"/>
      <c r="D25" s="100"/>
      <c r="E25" s="100"/>
      <c r="F25" s="100"/>
      <c r="G25" s="100"/>
      <c r="H25" s="387"/>
      <c r="I25" s="32"/>
      <c r="J25" s="32"/>
      <c r="K25" s="32"/>
    </row>
    <row r="26" spans="1:11" ht="19.5" customHeight="1">
      <c r="A26" s="109" t="s">
        <v>67</v>
      </c>
      <c r="B26" s="382"/>
      <c r="C26" s="99">
        <f>C29+C30+C31</f>
        <v>0</v>
      </c>
      <c r="D26" s="99">
        <f>D29+D30+D31</f>
        <v>0</v>
      </c>
      <c r="E26" s="99">
        <f>E29+E30+E31</f>
        <v>0</v>
      </c>
      <c r="F26" s="386">
        <f>F29+F30+F31</f>
        <v>0</v>
      </c>
      <c r="G26" s="99">
        <f>G29+G30+G31</f>
        <v>0</v>
      </c>
      <c r="H26" s="99">
        <f>H29+H30+H31</f>
        <v>0</v>
      </c>
      <c r="I26" s="32"/>
      <c r="J26" s="32"/>
      <c r="K26" s="32"/>
    </row>
    <row r="27" spans="1:11" ht="19.5" customHeight="1">
      <c r="A27" s="419" t="s">
        <v>78</v>
      </c>
      <c r="B27" s="420"/>
      <c r="C27" s="404"/>
      <c r="D27" s="404"/>
      <c r="E27" s="404"/>
      <c r="F27" s="405"/>
      <c r="G27" s="404"/>
      <c r="H27" s="406"/>
      <c r="I27" s="32"/>
      <c r="J27" s="32"/>
      <c r="K27" s="32"/>
    </row>
    <row r="28" spans="1:11" ht="19.5" customHeight="1">
      <c r="A28" s="421" t="s">
        <v>77</v>
      </c>
      <c r="B28" s="420"/>
      <c r="C28" s="404"/>
      <c r="D28" s="404"/>
      <c r="E28" s="404"/>
      <c r="F28" s="405"/>
      <c r="G28" s="404"/>
      <c r="H28" s="406"/>
      <c r="I28" s="32"/>
      <c r="J28" s="32"/>
      <c r="K28" s="32"/>
    </row>
    <row r="29" spans="1:11" ht="19.5" customHeight="1">
      <c r="A29" s="438" t="s">
        <v>75</v>
      </c>
      <c r="B29" s="439"/>
      <c r="C29" s="100"/>
      <c r="D29" s="100"/>
      <c r="E29" s="100"/>
      <c r="F29" s="348"/>
      <c r="G29" s="100"/>
      <c r="H29" s="100"/>
      <c r="I29" s="32"/>
      <c r="J29" s="32"/>
      <c r="K29" s="32"/>
    </row>
    <row r="30" spans="1:11" ht="19.5" customHeight="1">
      <c r="A30" s="438" t="s">
        <v>75</v>
      </c>
      <c r="B30" s="439"/>
      <c r="C30" s="100"/>
      <c r="D30" s="100"/>
      <c r="E30" s="100"/>
      <c r="F30" s="348"/>
      <c r="G30" s="100"/>
      <c r="H30" s="387"/>
      <c r="I30" s="32"/>
      <c r="J30" s="32"/>
      <c r="K30" s="32"/>
    </row>
    <row r="31" spans="1:11" ht="19.5" customHeight="1" thickBot="1">
      <c r="A31" s="426" t="s">
        <v>75</v>
      </c>
      <c r="B31" s="427"/>
      <c r="C31" s="100"/>
      <c r="D31" s="100"/>
      <c r="E31" s="100"/>
      <c r="F31" s="348"/>
      <c r="G31" s="100"/>
      <c r="H31" s="387"/>
      <c r="I31" s="32"/>
      <c r="J31" s="32"/>
      <c r="K31" s="32"/>
    </row>
    <row r="32" spans="1:11" ht="45.75" customHeight="1" thickBot="1">
      <c r="A32" s="396" t="s">
        <v>231</v>
      </c>
      <c r="B32" s="397"/>
      <c r="C32" s="398">
        <f>C10+C14+C16+C21+C26</f>
        <v>0</v>
      </c>
      <c r="D32" s="398">
        <f>D10+D14+D16+D21+D26</f>
        <v>0</v>
      </c>
      <c r="E32" s="398">
        <f>E10+E14+E16+E21+E26</f>
        <v>0</v>
      </c>
      <c r="F32" s="398">
        <f>F10+F14+F16+F21+F26</f>
        <v>0</v>
      </c>
      <c r="G32" s="398">
        <f>G10+G14+G16+G21+G26</f>
        <v>0</v>
      </c>
      <c r="H32" s="398">
        <f>H10+H14+H16+H21+H26</f>
        <v>0</v>
      </c>
      <c r="I32" s="32"/>
      <c r="J32" s="32"/>
      <c r="K32" s="32"/>
    </row>
    <row r="33" spans="1:11" ht="12.75">
      <c r="A33" s="372"/>
      <c r="B33" s="372"/>
      <c r="C33" s="372"/>
      <c r="D33" s="372"/>
      <c r="E33" s="372"/>
      <c r="F33" s="372"/>
      <c r="G33" s="372"/>
      <c r="H33" s="372"/>
      <c r="I33" s="32"/>
      <c r="J33" s="32"/>
      <c r="K33" s="32"/>
    </row>
    <row r="34" spans="1:11" ht="12.75">
      <c r="A34" s="373"/>
      <c r="B34" s="373"/>
      <c r="C34" s="374"/>
      <c r="D34" s="373"/>
      <c r="E34" s="373"/>
      <c r="F34" s="373"/>
      <c r="G34" s="373"/>
      <c r="H34" s="373"/>
      <c r="I34" s="371"/>
      <c r="J34" s="32"/>
      <c r="K34" s="32"/>
    </row>
    <row r="35" spans="1:11" ht="15.75">
      <c r="A35" s="417" t="s">
        <v>224</v>
      </c>
      <c r="B35" s="418"/>
      <c r="C35" s="375">
        <f>SUM(C36:C40)</f>
        <v>0</v>
      </c>
      <c r="D35" s="375">
        <f>SUM(D36:D40)</f>
        <v>0</v>
      </c>
      <c r="E35" s="375">
        <f>SUM(E36:E40)</f>
        <v>0</v>
      </c>
      <c r="F35" s="375">
        <f>SUM(F36:F40)</f>
        <v>0</v>
      </c>
      <c r="G35" s="375">
        <f>SUM(G36:G40)</f>
        <v>0</v>
      </c>
      <c r="H35" s="375">
        <f>SUM(H36:H40)</f>
        <v>0</v>
      </c>
      <c r="I35" s="371"/>
      <c r="J35" s="32"/>
      <c r="K35" s="32"/>
    </row>
    <row r="36" spans="1:11" ht="14.25">
      <c r="A36" s="415" t="s">
        <v>225</v>
      </c>
      <c r="B36" s="416"/>
      <c r="C36" s="403">
        <f>'Plan de financement'!B29</f>
        <v>0</v>
      </c>
      <c r="D36" s="403">
        <f>'Plan de financement'!C29</f>
        <v>0</v>
      </c>
      <c r="E36" s="403">
        <f>'Plan de financement'!D29</f>
        <v>0</v>
      </c>
      <c r="F36" s="403">
        <f>'Plan de financement'!E29</f>
        <v>0</v>
      </c>
      <c r="G36" s="403">
        <f>'Plan de financement'!F29</f>
        <v>0</v>
      </c>
      <c r="H36" s="403">
        <f>'Plan de financement'!G29</f>
        <v>0</v>
      </c>
      <c r="I36" s="371"/>
      <c r="J36" s="32"/>
      <c r="K36" s="32"/>
    </row>
    <row r="37" spans="1:11" ht="14.25">
      <c r="A37" s="415" t="s">
        <v>226</v>
      </c>
      <c r="B37" s="416"/>
      <c r="C37" s="403">
        <f>'Plan de financement'!B28</f>
        <v>0</v>
      </c>
      <c r="D37" s="403">
        <f>'Plan de financement'!C28</f>
        <v>0</v>
      </c>
      <c r="E37" s="403">
        <f>'Plan de financement'!D28</f>
        <v>0</v>
      </c>
      <c r="F37" s="403">
        <f>'Plan de financement'!E28</f>
        <v>0</v>
      </c>
      <c r="G37" s="403">
        <f>'Plan de financement'!F28</f>
        <v>0</v>
      </c>
      <c r="H37" s="403">
        <f>'Plan de financement'!G28</f>
        <v>0</v>
      </c>
      <c r="I37" s="371"/>
      <c r="J37" s="32"/>
      <c r="K37" s="32"/>
    </row>
    <row r="38" spans="1:11" ht="14.25">
      <c r="A38" s="428" t="s">
        <v>227</v>
      </c>
      <c r="B38" s="429"/>
      <c r="C38" s="403">
        <f>'Plan de financement'!B30</f>
        <v>0</v>
      </c>
      <c r="D38" s="403">
        <f>'Plan de financement'!C30</f>
        <v>0</v>
      </c>
      <c r="E38" s="403">
        <f>'Plan de financement'!D30</f>
        <v>0</v>
      </c>
      <c r="F38" s="403">
        <f>'Plan de financement'!E30</f>
        <v>0</v>
      </c>
      <c r="G38" s="403">
        <f>'Plan de financement'!F30</f>
        <v>0</v>
      </c>
      <c r="H38" s="403">
        <f>'Plan de financement'!G30</f>
        <v>0</v>
      </c>
      <c r="I38" s="371"/>
      <c r="J38" s="32"/>
      <c r="K38" s="32"/>
    </row>
    <row r="39" spans="1:11" ht="14.25">
      <c r="A39" s="428" t="s">
        <v>228</v>
      </c>
      <c r="B39" s="429"/>
      <c r="C39" s="403">
        <f>'Plan de financement'!B60</f>
        <v>0</v>
      </c>
      <c r="D39" s="403">
        <f>'Plan de financement'!C60</f>
        <v>0</v>
      </c>
      <c r="E39" s="403">
        <f>'Plan de financement'!D60</f>
        <v>0</v>
      </c>
      <c r="F39" s="403">
        <f>'Plan de financement'!E60</f>
        <v>0</v>
      </c>
      <c r="G39" s="403">
        <f>'Plan de financement'!F60</f>
        <v>0</v>
      </c>
      <c r="H39" s="403">
        <f>'Plan de financement'!G60</f>
        <v>0</v>
      </c>
      <c r="I39" s="371"/>
      <c r="J39" s="32"/>
      <c r="K39" s="32"/>
    </row>
    <row r="40" spans="1:11" ht="14.25">
      <c r="A40" s="428" t="s">
        <v>229</v>
      </c>
      <c r="B40" s="429"/>
      <c r="C40" s="370"/>
      <c r="D40" s="370"/>
      <c r="E40" s="370"/>
      <c r="F40" s="370"/>
      <c r="G40" s="370"/>
      <c r="H40" s="370"/>
      <c r="I40" s="32"/>
      <c r="J40" s="32"/>
      <c r="K40" s="32"/>
    </row>
    <row r="41" spans="1:11" ht="12.75">
      <c r="A41" s="430"/>
      <c r="B41" s="431"/>
      <c r="C41" s="370"/>
      <c r="D41" s="370"/>
      <c r="E41" s="370"/>
      <c r="F41" s="370"/>
      <c r="G41" s="370"/>
      <c r="H41" s="370"/>
      <c r="I41" s="32"/>
      <c r="J41" s="32"/>
      <c r="K41" s="32"/>
    </row>
    <row r="42" spans="1:11" ht="15.75">
      <c r="A42" s="432" t="s">
        <v>230</v>
      </c>
      <c r="B42" s="433"/>
      <c r="C42" s="376">
        <f>C32-C35</f>
        <v>0</v>
      </c>
      <c r="D42" s="376">
        <f>D32-D35</f>
        <v>0</v>
      </c>
      <c r="E42" s="376">
        <f>E32-E35</f>
        <v>0</v>
      </c>
      <c r="F42" s="376">
        <f>F32-F35</f>
        <v>0</v>
      </c>
      <c r="G42" s="376">
        <f>G32-G35</f>
        <v>0</v>
      </c>
      <c r="H42" s="376">
        <f>H32-H35</f>
        <v>0</v>
      </c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7" spans="1:2" ht="12.75">
      <c r="A57" s="34"/>
      <c r="B57" s="34"/>
    </row>
    <row r="58" spans="1:2" ht="12.75">
      <c r="A58" s="34"/>
      <c r="B58" s="34"/>
    </row>
  </sheetData>
  <sheetProtection/>
  <mergeCells count="26">
    <mergeCell ref="A19:B19"/>
    <mergeCell ref="A18:B18"/>
    <mergeCell ref="A20:B20"/>
    <mergeCell ref="A29:B29"/>
    <mergeCell ref="A30:B30"/>
    <mergeCell ref="A31:B31"/>
    <mergeCell ref="A38:B38"/>
    <mergeCell ref="A39:B39"/>
    <mergeCell ref="A40:B40"/>
    <mergeCell ref="A41:B41"/>
    <mergeCell ref="A42:B42"/>
    <mergeCell ref="A6:B6"/>
    <mergeCell ref="A7:B7"/>
    <mergeCell ref="A8:B8"/>
    <mergeCell ref="A12:B12"/>
    <mergeCell ref="A13:B13"/>
    <mergeCell ref="A1:H1"/>
    <mergeCell ref="A36:B36"/>
    <mergeCell ref="A37:B37"/>
    <mergeCell ref="A35:B35"/>
    <mergeCell ref="A27:B27"/>
    <mergeCell ref="A28:B28"/>
    <mergeCell ref="A2:B2"/>
    <mergeCell ref="A23:B23"/>
    <mergeCell ref="A24:B24"/>
    <mergeCell ref="A25:B25"/>
  </mergeCells>
  <printOptions horizontalCentered="1" verticalCentered="1"/>
  <pageMargins left="0.35433070866141736" right="0" top="0.4724409448818898" bottom="0.15748031496062992" header="0.1968503937007874" footer="0.1574803149606299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ENSP</dc:creator>
  <cp:keywords/>
  <dc:description/>
  <cp:lastModifiedBy>*</cp:lastModifiedBy>
  <cp:lastPrinted>2015-03-04T14:31:28Z</cp:lastPrinted>
  <dcterms:created xsi:type="dcterms:W3CDTF">2000-10-03T14:22:49Z</dcterms:created>
  <dcterms:modified xsi:type="dcterms:W3CDTF">2021-03-15T11:54:05Z</dcterms:modified>
  <cp:category/>
  <cp:version/>
  <cp:contentType/>
  <cp:contentStatus/>
</cp:coreProperties>
</file>