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codeName="ThisWorkbook"/>
  <mc:AlternateContent xmlns:mc="http://schemas.openxmlformats.org/markup-compatibility/2006">
    <mc:Choice Requires="x15">
      <x15ac:absPath xmlns:x15ac="http://schemas.microsoft.com/office/spreadsheetml/2010/11/ac" url="J:\ARS-Bretagne-DA-Financement-PH\Frais de Siège\Guide régional définitif frais de siège\VERSION_MAJ 2024\"/>
    </mc:Choice>
  </mc:AlternateContent>
  <xr:revisionPtr revIDLastSave="0" documentId="13_ncr:1_{4CEF72B2-9D38-442A-AC81-8CB16D92BCBC}" xr6:coauthVersionLast="47" xr6:coauthVersionMax="47" xr10:uidLastSave="{00000000-0000-0000-0000-000000000000}"/>
  <bookViews>
    <workbookView xWindow="-120" yWindow="-120" windowWidth="29040" windowHeight="15840" tabRatio="756" xr2:uid="{00000000-000D-0000-FFFF-FFFF00000000}"/>
  </bookViews>
  <sheets>
    <sheet name="Méthode" sheetId="10" r:id="rId1"/>
    <sheet name="1-Check list" sheetId="15" r:id="rId2"/>
    <sheet name="2-Autorité compétente" sheetId="1" r:id="rId3"/>
    <sheet name="3- Evolution budget siège" sheetId="13" r:id="rId4"/>
    <sheet name="4-Mesures nouvelles N" sheetId="14" r:id="rId5"/>
    <sheet name="5-Répartition établissements" sheetId="4" r:id="rId6"/>
    <sheet name="6-Ventilation budget N" sheetId="2" r:id="rId7"/>
    <sheet name="7-QP FS taux Prév" sheetId="9" r:id="rId8"/>
  </sheets>
  <definedNames>
    <definedName name="_xlnm.Print_Titles" localSheetId="6">'6-Ventilation budget 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 l="1"/>
  <c r="C6" i="9"/>
  <c r="D5" i="14"/>
  <c r="D3" i="14" l="1"/>
  <c r="O21" i="4"/>
  <c r="O59" i="4"/>
  <c r="O60" i="4"/>
  <c r="O61" i="4"/>
  <c r="O62" i="4"/>
  <c r="O63" i="4"/>
  <c r="O64" i="4"/>
  <c r="O65" i="4"/>
  <c r="O58" i="4"/>
  <c r="M66" i="4" l="1"/>
  <c r="L66" i="4"/>
  <c r="F49" i="4"/>
  <c r="G49" i="4"/>
  <c r="H49" i="4"/>
  <c r="I49" i="4"/>
  <c r="J49" i="4"/>
  <c r="K49" i="4"/>
  <c r="F39" i="4"/>
  <c r="G39" i="4"/>
  <c r="H39" i="4"/>
  <c r="I39" i="4"/>
  <c r="J39" i="4"/>
  <c r="K39" i="4"/>
  <c r="F29" i="4"/>
  <c r="G29" i="4"/>
  <c r="H29" i="4"/>
  <c r="I29" i="4"/>
  <c r="J29" i="4"/>
  <c r="K29" i="4"/>
  <c r="C50" i="9" l="1"/>
  <c r="K126" i="2"/>
  <c r="O66" i="4"/>
  <c r="O43" i="4" l="1"/>
  <c r="O44" i="4"/>
  <c r="O45" i="4"/>
  <c r="O46" i="4"/>
  <c r="O47" i="4"/>
  <c r="O48" i="4"/>
  <c r="O33" i="4"/>
  <c r="O34" i="4"/>
  <c r="O35" i="4"/>
  <c r="O36" i="4"/>
  <c r="O37" i="4"/>
  <c r="O38" i="4"/>
  <c r="O22" i="4"/>
  <c r="O23" i="4"/>
  <c r="O24" i="4"/>
  <c r="O25" i="4"/>
  <c r="O26" i="4"/>
  <c r="O27" i="4"/>
  <c r="O28" i="4"/>
  <c r="F106" i="2" l="1"/>
  <c r="F21" i="13" l="1"/>
  <c r="F27" i="9" l="1"/>
  <c r="H106" i="2" l="1"/>
  <c r="N18" i="4" l="1"/>
  <c r="M18" i="4"/>
  <c r="L18" i="4"/>
  <c r="H18" i="4"/>
  <c r="G18" i="4"/>
  <c r="F18" i="4"/>
  <c r="R25" i="13" l="1"/>
  <c r="K27" i="2" l="1"/>
  <c r="J18" i="4" l="1"/>
  <c r="K18" i="4"/>
  <c r="I18" i="4"/>
  <c r="E18" i="4"/>
  <c r="K116" i="2"/>
  <c r="K123" i="2" l="1"/>
  <c r="K104" i="2" l="1"/>
  <c r="K97" i="2"/>
  <c r="K89" i="2"/>
  <c r="K83" i="2"/>
  <c r="K75" i="2"/>
  <c r="K59" i="2"/>
  <c r="K51" i="2"/>
  <c r="F126" i="2" l="1"/>
  <c r="T38" i="13"/>
  <c r="U36" i="13"/>
  <c r="U34" i="13"/>
  <c r="U33" i="13"/>
  <c r="U32" i="13"/>
  <c r="U31" i="13"/>
  <c r="U29" i="13"/>
  <c r="U38" i="13" s="1"/>
  <c r="T27" i="13"/>
  <c r="U25" i="13"/>
  <c r="U23" i="13"/>
  <c r="U21" i="13"/>
  <c r="T19" i="13"/>
  <c r="Q19" i="13"/>
  <c r="Y21" i="13" l="1"/>
  <c r="U27" i="13"/>
  <c r="B5" i="2"/>
  <c r="R34" i="13"/>
  <c r="O34" i="13"/>
  <c r="L34" i="13"/>
  <c r="I34" i="13"/>
  <c r="F34" i="13"/>
  <c r="I36" i="13"/>
  <c r="D38" i="13"/>
  <c r="E19" i="13"/>
  <c r="N19" i="13" l="1"/>
  <c r="K19" i="13"/>
  <c r="H19" i="13"/>
  <c r="D19" i="13"/>
  <c r="C27" i="9" l="1"/>
  <c r="R36" i="13" l="1"/>
  <c r="R32" i="13"/>
  <c r="R33" i="13"/>
  <c r="R31" i="13"/>
  <c r="R29" i="13"/>
  <c r="R23" i="13"/>
  <c r="R21" i="13"/>
  <c r="O36" i="13"/>
  <c r="O32" i="13"/>
  <c r="O33" i="13"/>
  <c r="O31" i="13"/>
  <c r="O29" i="13"/>
  <c r="O25" i="13"/>
  <c r="O23" i="13"/>
  <c r="O21" i="13"/>
  <c r="L36" i="13"/>
  <c r="L32" i="13"/>
  <c r="L33" i="13"/>
  <c r="L31" i="13"/>
  <c r="L29" i="13"/>
  <c r="L25" i="13"/>
  <c r="L23" i="13"/>
  <c r="L21" i="13"/>
  <c r="I32" i="13"/>
  <c r="I33" i="13"/>
  <c r="I31" i="13"/>
  <c r="I29" i="13"/>
  <c r="I25" i="13"/>
  <c r="I23" i="13"/>
  <c r="I21" i="13"/>
  <c r="F36" i="13"/>
  <c r="F32" i="13"/>
  <c r="F33" i="13"/>
  <c r="F31" i="13"/>
  <c r="F29" i="13"/>
  <c r="F25" i="13"/>
  <c r="F23" i="13"/>
  <c r="F27" i="13" s="1"/>
  <c r="G27" i="9"/>
  <c r="E38" i="13"/>
  <c r="H38" i="13"/>
  <c r="K38" i="13"/>
  <c r="N38" i="13"/>
  <c r="Q38" i="13"/>
  <c r="Q27" i="13"/>
  <c r="C6" i="13" s="1"/>
  <c r="N27" i="13"/>
  <c r="K27" i="13"/>
  <c r="H27" i="13"/>
  <c r="E27" i="13"/>
  <c r="D27" i="13"/>
  <c r="O38" i="13" l="1"/>
  <c r="R27" i="13"/>
  <c r="I38" i="13"/>
  <c r="O27" i="13"/>
  <c r="I27" i="13"/>
  <c r="R38" i="13"/>
  <c r="L38" i="13"/>
  <c r="L27" i="13"/>
  <c r="F38" i="13"/>
  <c r="J37" i="14" l="1"/>
  <c r="I37" i="14"/>
  <c r="E37" i="14"/>
  <c r="D37" i="14"/>
  <c r="K36" i="14"/>
  <c r="F36" i="14"/>
  <c r="K35" i="14"/>
  <c r="F35" i="14"/>
  <c r="K34" i="14"/>
  <c r="F34" i="14"/>
  <c r="K33" i="14"/>
  <c r="F33" i="14"/>
  <c r="K32" i="14"/>
  <c r="F32" i="14"/>
  <c r="K31" i="14"/>
  <c r="F31" i="14"/>
  <c r="K30" i="14"/>
  <c r="F30" i="14"/>
  <c r="K29" i="14"/>
  <c r="F29" i="14"/>
  <c r="K28" i="14"/>
  <c r="F28" i="14"/>
  <c r="K27" i="14"/>
  <c r="F27" i="14"/>
  <c r="K26" i="14"/>
  <c r="F26" i="14"/>
  <c r="J21" i="14"/>
  <c r="I21" i="14"/>
  <c r="E21" i="14"/>
  <c r="D21" i="14"/>
  <c r="K20" i="14"/>
  <c r="F20" i="14"/>
  <c r="K19" i="14"/>
  <c r="F19" i="14"/>
  <c r="K18" i="14"/>
  <c r="F18" i="14"/>
  <c r="K17" i="14"/>
  <c r="F17" i="14"/>
  <c r="K16" i="14"/>
  <c r="F16" i="14"/>
  <c r="K15" i="14"/>
  <c r="F15" i="14"/>
  <c r="K14" i="14"/>
  <c r="F14" i="14"/>
  <c r="K13" i="14"/>
  <c r="F13" i="14"/>
  <c r="K12" i="14"/>
  <c r="F12" i="14"/>
  <c r="K11" i="14"/>
  <c r="F11" i="14"/>
  <c r="K10" i="14"/>
  <c r="F10" i="14"/>
  <c r="K37" i="14" l="1"/>
  <c r="F37" i="14"/>
  <c r="D4" i="14" s="1"/>
  <c r="K21" i="14"/>
  <c r="H5" i="14" s="1"/>
  <c r="F21" i="14"/>
  <c r="I5" i="14" l="1"/>
  <c r="C12" i="4" l="1"/>
  <c r="D32" i="1" l="1"/>
  <c r="E32" i="1"/>
  <c r="F32" i="1" l="1"/>
  <c r="B6" i="2"/>
  <c r="E29" i="4"/>
  <c r="N66" i="4" l="1"/>
  <c r="E66" i="4"/>
  <c r="N49" i="4"/>
  <c r="M49" i="4"/>
  <c r="L49" i="4"/>
  <c r="E49" i="4"/>
  <c r="E39" i="4"/>
  <c r="N39" i="4"/>
  <c r="M39" i="4"/>
  <c r="L39" i="4"/>
  <c r="O29" i="4"/>
  <c r="N29" i="4"/>
  <c r="M29" i="4"/>
  <c r="L29" i="4"/>
  <c r="O69" i="4" l="1"/>
  <c r="O39" i="4"/>
  <c r="O49" i="4"/>
  <c r="O52" i="4" s="1"/>
  <c r="C7" i="4" s="1"/>
  <c r="C29" i="9" l="1"/>
  <c r="B9" i="2" l="1"/>
  <c r="D7" i="4"/>
  <c r="C9" i="2" s="1"/>
  <c r="K127" i="2" l="1"/>
  <c r="K42" i="2"/>
  <c r="K128" i="2" s="1"/>
  <c r="B10" i="2"/>
  <c r="E67" i="1"/>
  <c r="D67" i="1"/>
  <c r="E63" i="1"/>
  <c r="D63" i="1"/>
  <c r="E59" i="1"/>
  <c r="D59" i="1"/>
  <c r="E55" i="1"/>
  <c r="D55" i="1"/>
  <c r="E47" i="1"/>
  <c r="D47" i="1"/>
  <c r="E43" i="1"/>
  <c r="D43" i="1"/>
  <c r="E36" i="1"/>
  <c r="D36" i="1"/>
  <c r="E27" i="1"/>
  <c r="D27" i="1"/>
  <c r="E23" i="1"/>
  <c r="D23" i="1"/>
  <c r="E19" i="1"/>
  <c r="D19" i="1"/>
  <c r="E15" i="1"/>
  <c r="D15" i="1"/>
  <c r="E11" i="1"/>
  <c r="D11" i="1"/>
  <c r="B14" i="2" l="1"/>
  <c r="C14" i="2" s="1"/>
  <c r="E31" i="1"/>
  <c r="D31" i="1"/>
  <c r="F31" i="1" s="1"/>
  <c r="D71" i="1"/>
  <c r="D85" i="1" s="1"/>
  <c r="D51" i="1"/>
  <c r="F19" i="1"/>
  <c r="F59" i="1"/>
  <c r="F43" i="1"/>
  <c r="E51" i="1"/>
  <c r="F15" i="1"/>
  <c r="F55" i="1"/>
  <c r="F63" i="1"/>
  <c r="F27" i="1"/>
  <c r="F67" i="1"/>
  <c r="E71" i="1"/>
  <c r="F36" i="1"/>
  <c r="F23" i="1"/>
  <c r="F47" i="1"/>
  <c r="E40" i="1"/>
  <c r="F11" i="1"/>
  <c r="D40" i="1" l="1"/>
  <c r="D84" i="1" s="1"/>
  <c r="E85" i="1" s="1"/>
  <c r="C31" i="9"/>
  <c r="C52" i="9" s="1"/>
  <c r="F51" i="1"/>
  <c r="F71" i="1"/>
  <c r="D81" i="1" s="1"/>
  <c r="C54" i="9" l="1"/>
  <c r="C15" i="2"/>
  <c r="C8" i="9"/>
  <c r="D11" i="9" s="1"/>
  <c r="E14" i="9" s="1"/>
  <c r="B15" i="2"/>
  <c r="F40" i="1"/>
  <c r="D80" i="1" s="1"/>
  <c r="E21" i="9" l="1"/>
  <c r="E18" i="9"/>
  <c r="E23" i="9"/>
  <c r="E25" i="9"/>
  <c r="E13" i="9"/>
  <c r="E20" i="9"/>
  <c r="E16" i="9"/>
  <c r="E12" i="9"/>
  <c r="E11" i="9"/>
  <c r="E27" i="9" s="1"/>
  <c r="E19" i="9"/>
  <c r="E26" i="9"/>
  <c r="E17" i="9"/>
  <c r="E24" i="9"/>
  <c r="E15" i="9"/>
  <c r="E22" i="9"/>
  <c r="E81" i="1"/>
  <c r="E80" i="1"/>
  <c r="D14" i="9"/>
  <c r="D21" i="9"/>
  <c r="D18" i="9"/>
  <c r="D20" i="9"/>
  <c r="D13" i="9"/>
  <c r="D23" i="9"/>
  <c r="D22" i="9"/>
  <c r="D25" i="9"/>
  <c r="D15" i="9"/>
  <c r="D19" i="9"/>
  <c r="D16" i="9"/>
  <c r="D26" i="9"/>
  <c r="D12" i="9"/>
  <c r="D24" i="9"/>
  <c r="D17" i="9"/>
  <c r="F73" i="1"/>
  <c r="D91" i="1" l="1"/>
  <c r="E91" i="1" s="1"/>
  <c r="E84" i="1"/>
  <c r="D88" i="1"/>
  <c r="E88" i="1" s="1"/>
  <c r="C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carole.desvilles</author>
  </authors>
  <commentList>
    <comment ref="J25" authorId="0" shapeId="0" xr:uid="{00000000-0006-0000-0600-000001000000}">
      <text>
        <r>
          <rPr>
            <sz val="12"/>
            <color indexed="81"/>
            <rFont val="Tahoma"/>
            <family val="2"/>
          </rPr>
          <t>Définitions cf onglet "Méthode</t>
        </r>
        <r>
          <rPr>
            <sz val="9"/>
            <color indexed="81"/>
            <rFont val="Tahoma"/>
            <family val="2"/>
          </rPr>
          <t>'</t>
        </r>
      </text>
    </comment>
    <comment ref="J114" authorId="0" shapeId="0" xr:uid="{00000000-0006-0000-0600-000002000000}">
      <text>
        <r>
          <rPr>
            <sz val="12"/>
            <color indexed="81"/>
            <rFont val="Tahoma"/>
            <family val="2"/>
          </rPr>
          <t>Définitions cf onglet "Méthode</t>
        </r>
        <r>
          <rPr>
            <sz val="9"/>
            <color indexed="81"/>
            <rFont val="Tahoma"/>
            <family val="2"/>
          </rPr>
          <t>'</t>
        </r>
      </text>
    </comment>
  </commentList>
</comments>
</file>

<file path=xl/sharedStrings.xml><?xml version="1.0" encoding="utf-8"?>
<sst xmlns="http://schemas.openxmlformats.org/spreadsheetml/2006/main" count="459" uniqueCount="354">
  <si>
    <t>ES implantés dans la Région où se situe le siège social</t>
  </si>
  <si>
    <t>ES implantés hors de la Région où se situe le siège social</t>
  </si>
  <si>
    <t>TOTAL</t>
  </si>
  <si>
    <t xml:space="preserve">Produits de la tarification des ES relevant du I de l'art. L312-1 du CASF sauf FJT/SAMSAH et EHPAD </t>
  </si>
  <si>
    <t xml:space="preserve">Sous total </t>
  </si>
  <si>
    <t>Forfaits soins des USLD</t>
  </si>
  <si>
    <t xml:space="preserve">Forfaits soins des EHPAD </t>
  </si>
  <si>
    <t>ES n°1</t>
  </si>
  <si>
    <t>ES n°2</t>
  </si>
  <si>
    <t>ES n°3</t>
  </si>
  <si>
    <t>ES sociaux et médico sociaux relevant de la compétence des Préfets de Région ou de Département (montant du dernier exercie clos à prendre en compte)</t>
  </si>
  <si>
    <t>Produits de la tarification des ES relevant du I de l'art. L312-1 du CASF financés par la protection de la jeunesse</t>
  </si>
  <si>
    <t>TOTAL produits issus Préfet Région ou Département</t>
  </si>
  <si>
    <t>ES sociaux et médico sociaux relevant de la compétence du Président du Département (montant du dernier exercie clos à prendre en compte)</t>
  </si>
  <si>
    <t>ES implantés dans le Département où se situe le siège social</t>
  </si>
  <si>
    <t>ES implantés hors du Département où se situe le siège social</t>
  </si>
  <si>
    <t>Produits de la tarification des ES relevant du I de l'art. L312-1 du CASF sauf FJT/SAMSAH et EHPAD financés par l'Aide sociale</t>
  </si>
  <si>
    <t>Produits d'exploitation afférents à l'hébergement des EHPAD (yc USLD)</t>
  </si>
  <si>
    <t>Forfaits dépendance des EHPAD (yc USLD)</t>
  </si>
  <si>
    <t>TOTAL produits issus de la tarification du Département</t>
  </si>
  <si>
    <t>TOTAL GENERAL</t>
  </si>
  <si>
    <t>%</t>
  </si>
  <si>
    <t xml:space="preserve">Autorité compétente </t>
  </si>
  <si>
    <t>1) Détermination entre ARS ou ETAT et CD</t>
  </si>
  <si>
    <t>ARS ou Etat / CD</t>
  </si>
  <si>
    <t>CD des ESMS / CD du siège</t>
  </si>
  <si>
    <t xml:space="preserve">TOTAL produits issus ARS </t>
  </si>
  <si>
    <t>Financements CD</t>
  </si>
  <si>
    <t>En €</t>
  </si>
  <si>
    <t xml:space="preserve">2) Détermination géographique de l'autorité compétente </t>
  </si>
  <si>
    <t>ARS ou Etat  Régional / ARS ou Etat du siège</t>
  </si>
  <si>
    <t xml:space="preserve">3) Détermination entre ARS et ETAT </t>
  </si>
  <si>
    <t>Poids des ESMS financés par l'ARS</t>
  </si>
  <si>
    <t>4) Dérogation Préfet de Département</t>
  </si>
  <si>
    <t xml:space="preserve">Poids ESMS financés par le préfet département </t>
  </si>
  <si>
    <t>Calcul de l'autorité compétente</t>
  </si>
  <si>
    <t>Annexe arreté du 23 décembre 2014</t>
  </si>
  <si>
    <t>1. Services en matière de comptabilité</t>
  </si>
  <si>
    <t>Travaux comptables de synthèse</t>
  </si>
  <si>
    <t>2. Services en matière financière</t>
  </si>
  <si>
    <t>3. Services en matière de gestion</t>
  </si>
  <si>
    <t>4. Services RH et juridiques</t>
  </si>
  <si>
    <t>Gestion des paies</t>
  </si>
  <si>
    <t>Bilan social</t>
  </si>
  <si>
    <t>5. Services Développement</t>
  </si>
  <si>
    <t>Nota : le budget du siège correspond au budget de l'organisme gestionnaire des établissements relevant de l'article L.312-1 du CASF et ceux ne relevant pas de cet article</t>
  </si>
  <si>
    <t>7. Services en matière de communication</t>
  </si>
  <si>
    <t>Poids des structures</t>
  </si>
  <si>
    <t>En %</t>
  </si>
  <si>
    <t>Structures art.L312-1 CASF</t>
  </si>
  <si>
    <t>Structures hors art L.312-1 CASF</t>
  </si>
  <si>
    <t>Montant du budget social net affecté</t>
  </si>
  <si>
    <t>xx</t>
  </si>
  <si>
    <t>Mesures nouvelles</t>
  </si>
  <si>
    <t>Groupe I et III</t>
  </si>
  <si>
    <t>Groupe II</t>
  </si>
  <si>
    <t>TOTAL Mesures nouvelles</t>
  </si>
  <si>
    <t xml:space="preserve">Coût annuel </t>
  </si>
  <si>
    <t>Recettes en atténuation</t>
  </si>
  <si>
    <t>Coût net annuel</t>
  </si>
  <si>
    <t>TOTAL MN Groupes I et III</t>
  </si>
  <si>
    <t>Détail des mesures nouvelles (MN) Groupe I et III</t>
  </si>
  <si>
    <t>Détail des mesures nouvelles (MN) Groupe II</t>
  </si>
  <si>
    <t>TOTAL MN Groupe II</t>
  </si>
  <si>
    <t>Répartition des établissements</t>
  </si>
  <si>
    <t>Comptes 67</t>
  </si>
  <si>
    <t>Compte 6556</t>
  </si>
  <si>
    <t>TOTAL charges retenues</t>
  </si>
  <si>
    <t>Organisme gestionnaire</t>
  </si>
  <si>
    <t>NOTA: reprendre les chiffres au sein du dernier exercice clos</t>
  </si>
  <si>
    <t>FINESS</t>
  </si>
  <si>
    <t>Catégorie structure</t>
  </si>
  <si>
    <t>Nom de la structure</t>
  </si>
  <si>
    <t>Etablissements ou services relevant du financement de l'assurance maladie</t>
  </si>
  <si>
    <t>Etablissements ou services relevant du financement de l'ETAT</t>
  </si>
  <si>
    <t xml:space="preserve">Etablissements ou services </t>
  </si>
  <si>
    <t>SOUS TOTAL Structures ne relevant pas de l'article L.312-1 CASF</t>
  </si>
  <si>
    <t>SOUS TOTAL Structures relevant de l'article L.312-1 CASF</t>
  </si>
  <si>
    <t>Synthèse de la répartition des établissements</t>
  </si>
  <si>
    <t xml:space="preserve">Répartition </t>
  </si>
  <si>
    <t>TOTAL charges brutes retenues</t>
  </si>
  <si>
    <t>Etablissements</t>
  </si>
  <si>
    <t>Répartition des frais de siège selon le taux de prélèvement</t>
  </si>
  <si>
    <t>Détermination du taux de prélèvement</t>
  </si>
  <si>
    <t>Taux prélèvement</t>
  </si>
  <si>
    <t>Mesures nouvelles à détailler</t>
  </si>
  <si>
    <t>Produits de la tarification des établissements de santé privés d'intérets collectifs hors USLD</t>
  </si>
  <si>
    <t>Etablissements ou services relevant du financement du Conseil Départemental (y/c FAM SAMSAH)</t>
  </si>
  <si>
    <t>Mesures d'économies sur Etablissements</t>
  </si>
  <si>
    <t>TOTAL Mesures d'économie</t>
  </si>
  <si>
    <t>Mesures d'économies sur établissements</t>
  </si>
  <si>
    <t>Impact net sur budget des établissements</t>
  </si>
  <si>
    <t>Date de mise en œuvre</t>
  </si>
  <si>
    <t>Objectifs</t>
  </si>
  <si>
    <t>Méthode</t>
  </si>
  <si>
    <t xml:space="preserve">TOTAL PRODUITS  </t>
  </si>
  <si>
    <t>CA N-2</t>
  </si>
  <si>
    <t xml:space="preserve"> Groupe 2 : Autres produits relatifs à l'exploitation</t>
  </si>
  <si>
    <t>Groupe 1 : Produits de la tarification</t>
  </si>
  <si>
    <t>TOTAL DEPENSES</t>
  </si>
  <si>
    <t>Groupe 3 : Dépenses afférentes à la structure</t>
  </si>
  <si>
    <t xml:space="preserve"> Groupe 2 : Dépenses afférentes au personnel</t>
  </si>
  <si>
    <t>Groupe 1 : Dépenses afférentes à l'exploitation courante</t>
  </si>
  <si>
    <t>Contrôle de cohérence</t>
  </si>
  <si>
    <t>Si ARS compétente, alors l'ARS est celle identifiée en 2) /si Etat compétent alors Etat identifié en 2)</t>
  </si>
  <si>
    <t>ES sociaux et médico sociaux relevant de la compétence des ARS (montant du dernier exercice clos à prendre en compte)</t>
  </si>
  <si>
    <t>Travaux comptables quotidiens</t>
  </si>
  <si>
    <t>Dont facturation et encaissement clients</t>
  </si>
  <si>
    <t>Dont enregistrement des fournisseurs</t>
  </si>
  <si>
    <t>Dont paiement des fournisseurs</t>
  </si>
  <si>
    <t>Dont enregistrement des salaires</t>
  </si>
  <si>
    <t>Dont enregistrement des charges sociales</t>
  </si>
  <si>
    <t>Dont établissements des budgets prévisionnels</t>
  </si>
  <si>
    <t>Dont établissements des CA</t>
  </si>
  <si>
    <t>Dont Bilan</t>
  </si>
  <si>
    <t>Dont conso des comptes</t>
  </si>
  <si>
    <t>Dont établissement déclaration fiscales (TVA notamment)</t>
  </si>
  <si>
    <t>Placement et investissement</t>
  </si>
  <si>
    <t xml:space="preserve">Enregistrement des placements </t>
  </si>
  <si>
    <t>Suivi trésorerie</t>
  </si>
  <si>
    <t>Emprunts</t>
  </si>
  <si>
    <t xml:space="preserve">Enregistrements des banques </t>
  </si>
  <si>
    <t>Etudes financières et économiques</t>
  </si>
  <si>
    <t xml:space="preserve">Contrôle de gestion </t>
  </si>
  <si>
    <t>Achats négociations contrats</t>
  </si>
  <si>
    <t>Patrimoine conseil contrôle opérations immobilières</t>
  </si>
  <si>
    <t>Patrimoine suivi des chantiers</t>
  </si>
  <si>
    <t>Dont saisie des données paye</t>
  </si>
  <si>
    <t>Dont vérification des éléments de paye</t>
  </si>
  <si>
    <t>Dont établissement des déclarations sociales</t>
  </si>
  <si>
    <t>Dont établissement des contrats de travail</t>
  </si>
  <si>
    <t>Gestion des recrutements</t>
  </si>
  <si>
    <t>Dont pour les directeurs et les cadres</t>
  </si>
  <si>
    <t>Dont pour le personnel des établissements</t>
  </si>
  <si>
    <t>Conseil juridique et gestion contentieux</t>
  </si>
  <si>
    <t xml:space="preserve">Négociation collective </t>
  </si>
  <si>
    <t>Développement et mise en œuvre GPEC</t>
  </si>
  <si>
    <t>Projet d'investissement</t>
  </si>
  <si>
    <t>Projet CPOM</t>
  </si>
  <si>
    <t xml:space="preserve">Projet d'établissement, extension, création </t>
  </si>
  <si>
    <t>Démarche qualité</t>
  </si>
  <si>
    <t>Coopération</t>
  </si>
  <si>
    <t>6. Services en matière de coordination et d'évaluation</t>
  </si>
  <si>
    <t>Rencontres, colloques extérieurs</t>
  </si>
  <si>
    <t xml:space="preserve">Congrès interne </t>
  </si>
  <si>
    <t>Réunions instances représentatives CHCST CE</t>
  </si>
  <si>
    <t>Communication interne et externe</t>
  </si>
  <si>
    <t>Autorité de tarification, partenaires financiers</t>
  </si>
  <si>
    <t xml:space="preserve">Mise en œuvre réseau informatique </t>
  </si>
  <si>
    <t xml:space="preserve">Documentation </t>
  </si>
  <si>
    <t xml:space="preserve">Secrétariat général </t>
  </si>
  <si>
    <t xml:space="preserve">Formation </t>
  </si>
  <si>
    <t>Gestion technique des bâtiments</t>
  </si>
  <si>
    <t>Gestion des contrats d'assurance et des sinistres</t>
  </si>
  <si>
    <t>Prestations directes aux usagers</t>
  </si>
  <si>
    <t>8. Autres services</t>
  </si>
  <si>
    <t>Achats approvisionnements</t>
  </si>
  <si>
    <t>Destination exclusive ESMS</t>
  </si>
  <si>
    <t>Destination mixte</t>
  </si>
  <si>
    <t>Répartition des établissements / Identification des etbs et activités bénéficiant des services rendus par le siège</t>
  </si>
  <si>
    <t xml:space="preserve">Année concernée </t>
  </si>
  <si>
    <t>Organisme gestionnaire :</t>
  </si>
  <si>
    <t>Finess juridique :</t>
  </si>
  <si>
    <t>Remboursements sur rémunérations du personnel non médical</t>
  </si>
  <si>
    <t>Total Destination mixte</t>
  </si>
  <si>
    <t>Total Destination exclusive ESMS</t>
  </si>
  <si>
    <t>Poids des structures avec prise en  compte des destinations</t>
  </si>
  <si>
    <t xml:space="preserve">Budget exécutoire N-1 </t>
  </si>
  <si>
    <t>Justifications des principaux écarts</t>
  </si>
  <si>
    <t xml:space="preserve">Justifications des principaux écarts </t>
  </si>
  <si>
    <t>BA initial N-5
(autorisé lors du précédent renouvellement)</t>
  </si>
  <si>
    <t>CA du BA initial N-5</t>
  </si>
  <si>
    <t>CA N-4</t>
  </si>
  <si>
    <t xml:space="preserve">TOTAL NET </t>
  </si>
  <si>
    <t>Synthèse du budget exécutoire N-1</t>
  </si>
  <si>
    <t>Ecart CA budget exécutoire N-1/ CA N-2</t>
  </si>
  <si>
    <t>CA N-3</t>
  </si>
  <si>
    <t xml:space="preserve"> Groupe 3 : Produits exceptionnels</t>
  </si>
  <si>
    <t>Etb 1</t>
  </si>
  <si>
    <t>Etb 2</t>
  </si>
  <si>
    <t>Etb 3</t>
  </si>
  <si>
    <t>Etb 4</t>
  </si>
  <si>
    <t>Etb 5</t>
  </si>
  <si>
    <t>Etb 6</t>
  </si>
  <si>
    <t>Etb 7</t>
  </si>
  <si>
    <t>Etb 8</t>
  </si>
  <si>
    <t>Etb 9</t>
  </si>
  <si>
    <t>Etb 10</t>
  </si>
  <si>
    <t>Etb 11</t>
  </si>
  <si>
    <t>Etb 12</t>
  </si>
  <si>
    <t>Etb 13</t>
  </si>
  <si>
    <t>Etb 14</t>
  </si>
  <si>
    <t>Etb 15</t>
  </si>
  <si>
    <t>Etb 16</t>
  </si>
  <si>
    <t>Autorité compétente</t>
  </si>
  <si>
    <t>Ecart CA du BA initial N-5/ BA initial N-5</t>
  </si>
  <si>
    <t>Ecart CA N-4/ CA du BA initial N-5</t>
  </si>
  <si>
    <t>Ecart CA N-3/ CA N-4</t>
  </si>
  <si>
    <t>Mesures nouvelles N</t>
  </si>
  <si>
    <t>Ventilation budget N</t>
  </si>
  <si>
    <t>Rappel du montant du budget exécutoire N-1</t>
  </si>
  <si>
    <t>Ventilation du budget exécutoire N-1</t>
  </si>
  <si>
    <t>Destination exclusive autres activités</t>
  </si>
  <si>
    <t>En % (pour information)</t>
  </si>
  <si>
    <t>Ecart CA N-2/ CA N-3</t>
  </si>
  <si>
    <t xml:space="preserve">Détail de l'évolution du budget du siège à partir de sa dernière autorisation </t>
  </si>
  <si>
    <t>Synthèse du budget du siège N</t>
  </si>
  <si>
    <t>Détail de la ventilation du budget du siège N</t>
  </si>
  <si>
    <t xml:space="preserve">dont C/706   </t>
  </si>
  <si>
    <t>QP FS Taux Prévisionnel</t>
  </si>
  <si>
    <t>Total Destination exclusive autres activités</t>
  </si>
  <si>
    <t>Date de transmission</t>
  </si>
  <si>
    <t>Documents à fournir</t>
  </si>
  <si>
    <t>Document fourni (Oui/Non)</t>
  </si>
  <si>
    <t>Si non : commentaires</t>
  </si>
  <si>
    <t>Remarques complémentaires</t>
  </si>
  <si>
    <t xml:space="preserve">Présentation de l'organisme </t>
  </si>
  <si>
    <t xml:space="preserve">Dont l'historique </t>
  </si>
  <si>
    <t>Dont la liste des membres du CA</t>
  </si>
  <si>
    <t>Dont les rapports d'activité des deux exercices précédents</t>
  </si>
  <si>
    <t>Statuts de l'organisme 
(précisant la mise en oeuvre de l’art.98 du décret du 22/10/2003 désormais art.R.314-97 CASF relatif à la dévolution en cas de fermeture d’un ESMS)</t>
  </si>
  <si>
    <t xml:space="preserve">Présentation des établissements et services du gestionnaire </t>
  </si>
  <si>
    <t xml:space="preserve">Document relatif aux règles de délégation </t>
  </si>
  <si>
    <t xml:space="preserve">Présentation des procédures de contrôle interne de gestion </t>
  </si>
  <si>
    <t>Présentation du siège :</t>
  </si>
  <si>
    <t>Dont les services gérés en commun pour les seuls ESMS</t>
  </si>
  <si>
    <t>Dont les services en commun pour ESMS et autres activités</t>
  </si>
  <si>
    <t>Dont les activités relevant de la vie statutaire</t>
  </si>
  <si>
    <t>Organigramme et fonction du personnel du siège</t>
  </si>
  <si>
    <t>Tableau de répartition des charges et produits communs aux établissements et services relevant du périmètre de l'article L312-1 du CASF et les autres services</t>
  </si>
  <si>
    <t>Tableau d'informations financières complémentaires</t>
  </si>
  <si>
    <t>Conventions relevant de l'art.L612-5 du code de commerce
(cf rapport du commissaire aux comptes sur les conventions règlementées)</t>
  </si>
  <si>
    <t>Conventions avec d'autres organismes</t>
  </si>
  <si>
    <t>Informations relatives aux rémunérations, avantages en nature et prise en charge de frais accordés aux cadres dirigeants du siège social sur les 3 derniers exercices passés et sur l'exercice prévisionnel</t>
  </si>
  <si>
    <t>Détail du budget social du Siège
Compléments aux documents indiqués dans l'arrêté</t>
  </si>
  <si>
    <t>Bilan financier du siège</t>
  </si>
  <si>
    <t>Comptes de résultat des activités relevant de la vie statutaire et associative sur la durée de la dernière autorisation de financement de frais de siège</t>
  </si>
  <si>
    <r>
      <t xml:space="preserve">Tableau de mouvement des comptes de liaison
(en cas de gestion centralisée de trésorerie au niveau du siège) 
</t>
    </r>
    <r>
      <rPr>
        <i/>
        <sz val="11"/>
        <rFont val="Calibri"/>
        <family val="2"/>
      </rPr>
      <t xml:space="preserve">-&gt; cf annexe 9 de l'arrêté du 15/12/2020 </t>
    </r>
  </si>
  <si>
    <t>Check list</t>
  </si>
  <si>
    <t>Liste des documents à fournir dans le cadre du dossier de demande d'autorisation de financement des frais de siège : Arrêté du 20/12/2007 modifiant l'arrêté du 10/03/2003</t>
  </si>
  <si>
    <t>Non</t>
  </si>
  <si>
    <t>Oui</t>
  </si>
  <si>
    <t>Document fourni (Oui/Non -cf menu déroulant)</t>
  </si>
  <si>
    <t>Budget prévisionnel de la vie associative et statutaire</t>
  </si>
  <si>
    <t>Comptes administratifs (CA) annuels du siège social sur la durée de la dernière autorisation de financement de frais de siège
(si non transmis annuellement au 30/04)</t>
  </si>
  <si>
    <t>Financements ARS + Préfet Région et Département</t>
  </si>
  <si>
    <t>dont C/6419</t>
  </si>
  <si>
    <t xml:space="preserve">dont C/755  </t>
  </si>
  <si>
    <t>Identifier l'autorité pilote compétente pour l'instruction du dossier.</t>
  </si>
  <si>
    <t>Présenter les mesures nouvelles N dans le cadre du nouveau budget pour le renouvellement de l'autorisation.</t>
  </si>
  <si>
    <t>Déterminer le taux de frais de siège tenant compte des mesures nouvelles et des éventuelles évolutions de périmètre.</t>
  </si>
  <si>
    <t>Lister les documents attendus dans le cadre du dossier de demande d'autorisation de financement des frais de siège. 
Cet onglet permet à l'OG et à l'AT pilote de vérifier la complétude du dossier.</t>
  </si>
  <si>
    <r>
      <t>Tableau de détermination de l'autorité compétente pour l'instruction</t>
    </r>
    <r>
      <rPr>
        <i/>
        <sz val="11"/>
        <rFont val="Calibri"/>
        <family val="2"/>
        <scheme val="minor"/>
      </rPr>
      <t xml:space="preserve"> 
-&gt; cf onglet "2-Autorité compéténte"</t>
    </r>
  </si>
  <si>
    <r>
      <t xml:space="preserve">Présentation des services rendus par le siège aux établissements et services 
-&gt; </t>
    </r>
    <r>
      <rPr>
        <i/>
        <sz val="11"/>
        <rFont val="Calibri"/>
        <family val="2"/>
        <scheme val="minor"/>
      </rPr>
      <t>cf onglet "6-Ventilation budget N"</t>
    </r>
  </si>
  <si>
    <t>Budget prévisionnel (cadre normalisé) en distinguant les différents services
 (en précisant la répartition des charges et recettes communs aux etbs et services relevant du CASF et les autres activités (hors CASF))</t>
  </si>
  <si>
    <t>Régles d'affectation des produits financiers 
(en application de l'art.R.314-95 CASF, notamment la QP des produits financiers centralisés qui doit être affectée au financement du siège social)</t>
  </si>
  <si>
    <r>
      <t xml:space="preserve">Répartition des quotes parts de frais de siège entre établissements et services 
-&gt; </t>
    </r>
    <r>
      <rPr>
        <i/>
        <sz val="11"/>
        <rFont val="Calibri"/>
        <family val="2"/>
        <scheme val="minor"/>
      </rPr>
      <t>cf onglet "5-Répartition des établissements" et "7-QP FS taux Prév"</t>
    </r>
  </si>
  <si>
    <t>Produits de la tarification des ES correspondant aux Etablissements d'aide par le travail  (budget social)</t>
  </si>
  <si>
    <t>Forfaits annuels globaux de soins des FAM et des SAMSAH</t>
  </si>
  <si>
    <t>Produits de la tarification des ES relevant du I de l'art. L312-1 du CASF financés au titre des prestations prises en charge par l'Etat sauf ESAT, FJT et hors PJJ</t>
  </si>
  <si>
    <t>Prix de journée hébergement et accompagnement vie sociale des FAM et SAMSAH</t>
  </si>
  <si>
    <t>Rapport du commissaire aux comptes sur les 2 derniers exercices
 (Bilan  et compte de résultat consolidé du gestionnaire)</t>
  </si>
  <si>
    <t>Bilan financier du gestionnaire
 (périmètre consolidé toutes activités confondues)</t>
  </si>
  <si>
    <t>Budget prévisionnel N</t>
  </si>
  <si>
    <t>Ecart BP N / BE N-1</t>
  </si>
  <si>
    <t>Evolution budget siège</t>
  </si>
  <si>
    <t>Justifications des principaux écarts
(cf onglet 4)</t>
  </si>
  <si>
    <t>en cohérence avec onglet 4 Mesures nouvelles N</t>
  </si>
  <si>
    <t xml:space="preserve"> Montant du budget de siège issu des participations des etbs et activités bénéficiares des services du siège
(périmètre MS + autre périmètre)</t>
  </si>
  <si>
    <t xml:space="preserve">Prestations  </t>
  </si>
  <si>
    <t>Intervention transversale (DG et assistante de direction)</t>
  </si>
  <si>
    <t>S/TOTAL des services rendus par le siège</t>
  </si>
  <si>
    <t>1/ VALORISATION MASSE SALARIALE DU SIEGE</t>
  </si>
  <si>
    <t>2/ VALORISATION CHARGES GI, GII (AUTRES QUE MASSE SALARIALE BRUTE CHARGEE) ET GIII DU SIEGE</t>
  </si>
  <si>
    <t>3/ VALORISATION PRODUITS EN ATTENUATION DU SIEGE</t>
  </si>
  <si>
    <t>Valorisation des recettes atténuatives au regard de l'identification des services rendus</t>
  </si>
  <si>
    <t xml:space="preserve"> </t>
  </si>
  <si>
    <t>Crédits d'extension ou de création N-1</t>
  </si>
  <si>
    <t>BASE CA/ERRD du dernier exercice clos (N-2) hors CNR</t>
  </si>
  <si>
    <t>Pour info QP N-1</t>
  </si>
  <si>
    <t>Quote part de 
FS N</t>
  </si>
  <si>
    <r>
      <t xml:space="preserve">Etablissements/services
(en %)
</t>
    </r>
    <r>
      <rPr>
        <b/>
        <sz val="11"/>
        <color rgb="FFFF0000"/>
        <rFont val="Calibri"/>
        <family val="2"/>
        <scheme val="minor"/>
      </rPr>
      <t xml:space="preserve">
</t>
    </r>
  </si>
  <si>
    <r>
      <t>Siège 
(en %)</t>
    </r>
    <r>
      <rPr>
        <b/>
        <sz val="11"/>
        <color rgb="FFFF0000"/>
        <rFont val="Calibri"/>
        <family val="2"/>
        <scheme val="minor"/>
      </rPr>
      <t xml:space="preserve">
</t>
    </r>
  </si>
  <si>
    <t>Explication de la valorisation financière des charges 
N-1 du siège</t>
  </si>
  <si>
    <r>
      <t xml:space="preserve">Destination exclusive ESMS
Destination mixte
Destination autres
</t>
    </r>
    <r>
      <rPr>
        <u/>
        <sz val="11"/>
        <color theme="0"/>
        <rFont val="Calibri"/>
        <family val="2"/>
        <scheme val="minor"/>
      </rPr>
      <t>(Menu déroulant)</t>
    </r>
  </si>
  <si>
    <t>Coût annuel brut chargé</t>
  </si>
  <si>
    <t>Coût annuel</t>
  </si>
  <si>
    <t>Valorisation annuelle brute chargée des ETP du siège en N-1</t>
  </si>
  <si>
    <t xml:space="preserve">Valorisation annuelle brute chargée des  mesures nouvelles demandées pour le siège en N
(création / renfort ETP siège) </t>
  </si>
  <si>
    <t>Nbe ETP  et fonction 
en N-1
Ex : 2 ETP comptables</t>
  </si>
  <si>
    <t>Valorisation des charges brutes du siège au regard de l'identification des services rendus</t>
  </si>
  <si>
    <t xml:space="preserve">Valorisation annuelle des charges GI, GII (autres que cout brut chargé des ETPen supra) et GIII en N-1
</t>
  </si>
  <si>
    <t>Valorisation annuelle des mesures nouvelles  GI, II (autres que masse salariale du siège) et III demandées pour le siège  en N</t>
  </si>
  <si>
    <t>Charges prévisionnelles ou budget prévisionnel N</t>
  </si>
  <si>
    <t>TOTAL Classe 6 - Charges brutes N-2</t>
  </si>
  <si>
    <t xml:space="preserve">Comptes 67
N-2  </t>
  </si>
  <si>
    <t>Valorisation annuelle des produits en atténuation du siège en N-1</t>
  </si>
  <si>
    <t xml:space="preserve">Valorisation annuelle des nouveaux produits en atténuation pour le siège en N </t>
  </si>
  <si>
    <t xml:space="preserve">EAP en N des crédits d’extension ou création de N-1 </t>
  </si>
  <si>
    <t xml:space="preserve">Comptes 68 (hors 681) 
N-2  </t>
  </si>
  <si>
    <t xml:space="preserve">Compte 6556 
N-2  </t>
  </si>
  <si>
    <t xml:space="preserve">Comptes 67
 N </t>
  </si>
  <si>
    <t>Compte 6556 
N</t>
  </si>
  <si>
    <t>En cas d'extension, création de places ou création d'etbs ou services en N</t>
  </si>
  <si>
    <t>En cas d'extension, création de places ou création d'etbs ou services en N-1</t>
  </si>
  <si>
    <t>Charges brutes retenues</t>
  </si>
  <si>
    <t xml:space="preserve">Ventiler le nouveau budget du siège en N (dans le cadre du renouvellement) en partant du budget exécutoire N-1 (ventilé par service pour le coût de la masse salariale du siège), auquel s'ajoutent les mesures nouvelles du siège.
</t>
  </si>
  <si>
    <t>Pour info QP N-2</t>
  </si>
  <si>
    <t xml:space="preserve">Controle de cohérence sur les charges brutes retenues </t>
  </si>
  <si>
    <t>Commentaires sur répartition des missions en cas de missions partagées</t>
  </si>
  <si>
    <t>Structures hors 
art L.312-1 CASF</t>
  </si>
  <si>
    <t xml:space="preserve">
Quote-parts sur opérations faites en commun (=produits issus des QP de FS des ESMS et des autres activités)
</t>
  </si>
  <si>
    <t>Prestations de services (=facturation de prestations du siège à des structures autonomes)</t>
  </si>
  <si>
    <t>Onglets</t>
  </si>
  <si>
    <r>
      <t xml:space="preserve">Renseigner le nom du gestionnaire, la date de transmission du dossier.
Un menu déroulant est intégré dans chaque cellule de la </t>
    </r>
    <r>
      <rPr>
        <b/>
        <sz val="11"/>
        <rFont val="Calibri"/>
        <family val="2"/>
        <scheme val="minor"/>
      </rPr>
      <t>colonne C.</t>
    </r>
    <r>
      <rPr>
        <sz val="11"/>
        <rFont val="Calibri"/>
        <family val="2"/>
        <scheme val="minor"/>
      </rPr>
      <t xml:space="preserve">
En cas de non transmission d'un document, indiquez un commentaire en </t>
    </r>
    <r>
      <rPr>
        <b/>
        <sz val="11"/>
        <rFont val="Calibri"/>
        <family val="2"/>
        <scheme val="minor"/>
      </rPr>
      <t>colonne D</t>
    </r>
    <r>
      <rPr>
        <sz val="11"/>
        <rFont val="Calibri"/>
        <family val="2"/>
        <scheme val="minor"/>
      </rPr>
      <t xml:space="preserve">.
</t>
    </r>
    <r>
      <rPr>
        <i/>
        <u/>
        <sz val="11"/>
        <rFont val="Calibri"/>
        <family val="2"/>
        <scheme val="minor"/>
      </rPr>
      <t>Exemple</t>
    </r>
    <r>
      <rPr>
        <i/>
        <sz val="11"/>
        <rFont val="Calibri"/>
        <family val="2"/>
        <scheme val="minor"/>
      </rPr>
      <t xml:space="preserve"> : pour les CA annuels du siège social : Si "document fourni = NON" / commentaire pourrait être = ont déjà été transmis au 30/04 de chaque année par dépôt sur la plateforme Import CA /ERRD ou pas mail sur la BAL PH....</t>
    </r>
    <r>
      <rPr>
        <sz val="11"/>
        <rFont val="Calibri"/>
        <family val="2"/>
        <scheme val="minor"/>
      </rPr>
      <t xml:space="preserve">
Toute remarque complémentaire peut être apportée dans la colonne dédiée (</t>
    </r>
    <r>
      <rPr>
        <b/>
        <sz val="11"/>
        <rFont val="Calibri"/>
        <family val="2"/>
        <scheme val="minor"/>
      </rPr>
      <t>colonne E</t>
    </r>
    <r>
      <rPr>
        <sz val="11"/>
        <rFont val="Calibri"/>
        <family val="2"/>
        <scheme val="minor"/>
      </rPr>
      <t>).
Le tableau est divisé en 2 parties : d'une part les documents issus de l'arrêté 20/12/2007 modifiant l'arrêté du 10/03/2003, d'autre part des documents complémentaires à ceux de l'arrêté utiles dans le cadre de l'analyse du dossier.
Pour les documents relatifs à la vie statutaire et associative (cf.</t>
    </r>
    <r>
      <rPr>
        <b/>
        <sz val="11"/>
        <rFont val="Calibri"/>
        <family val="2"/>
        <scheme val="minor"/>
      </rPr>
      <t xml:space="preserve"> lignes 38 et 39</t>
    </r>
    <r>
      <rPr>
        <sz val="11"/>
        <rFont val="Calibri"/>
        <family val="2"/>
        <scheme val="minor"/>
      </rPr>
      <t xml:space="preserve">), cf. </t>
    </r>
    <r>
      <rPr>
        <u/>
        <sz val="11"/>
        <rFont val="Calibri"/>
        <family val="2"/>
        <scheme val="minor"/>
      </rPr>
      <t>cellule D7</t>
    </r>
    <r>
      <rPr>
        <sz val="11"/>
        <rFont val="Calibri"/>
        <family val="2"/>
        <scheme val="minor"/>
      </rPr>
      <t xml:space="preserve"> du présent onglet pour la compréhension de leur demande.</t>
    </r>
  </si>
  <si>
    <t>Présenter les réalisations du budget du siège sur la période d'autorisation qui est à renouveler.
Présenter le budget exécutoire N-1, correspondant au budget précédant le nouveau budget N, à déterminer dans le cadre du renouvellement de l'autorisation (en effet au moment du remplissage de l'outil, l'exercice N-1 n'étant pas clos, le CA N-1 n'est pas disponible).
Le budget initial N-5 autorisé lors de la précédente autorisation ainsi que les réalisations sur la période de la précédente autorisation permettront d'apprécier le budget exécutoire N-1.
Présenter le budget prévisionnel N</t>
  </si>
  <si>
    <r>
      <t xml:space="preserve">Le montant du budget du siège indiqué en cellule C6 correspond à la formule de calcul suivante : Q27-Q38+Q33 ; soit le résultat comptable + la dotation du siège.
Les années concernées sont incrémentées automatiquement en </t>
    </r>
    <r>
      <rPr>
        <b/>
        <sz val="11"/>
        <rFont val="Calibri"/>
        <family val="2"/>
        <scheme val="minor"/>
      </rPr>
      <t>ligne 19</t>
    </r>
    <r>
      <rPr>
        <sz val="11"/>
        <rFont val="Calibri"/>
        <family val="2"/>
        <scheme val="minor"/>
      </rPr>
      <t>.
Le budget initial N-5 correspond à celui autorisé lors de la précédente autorisation.
Les réalisations sur la période de la précédente autorisation à travers les CA du siège seront remplis par groupe. Les évolutions doivent être justifiées par rapport aux besoins réels du siège.
Si le budget exécutoire N-1 intègre ces rebasages (</t>
    </r>
    <r>
      <rPr>
        <u/>
        <sz val="11"/>
        <rFont val="Calibri"/>
        <family val="2"/>
        <scheme val="minor"/>
      </rPr>
      <t>colonne Q</t>
    </r>
    <r>
      <rPr>
        <sz val="11"/>
        <rFont val="Calibri"/>
        <family val="2"/>
        <scheme val="minor"/>
      </rPr>
      <t>), les éléments du CA permettront d'apprécier la nécessité de ces rebasages.
Les écarts entre le budget prévisionnel N et le budget exécutoire N-1 doivent correspondre aux mesures nouvelles indiquées dans l'onglet "4-Mesures nouvelles N".</t>
    </r>
  </si>
  <si>
    <r>
      <t xml:space="preserve">Les mesures nouvelles sont à détailler, ainsi que les mesures d'économies dégagées sur les budgets des ESMS (= économies résultant de transfert de charges). 
</t>
    </r>
    <r>
      <rPr>
        <i/>
        <u/>
        <sz val="11"/>
        <rFont val="Calibri"/>
        <family val="2"/>
        <scheme val="minor"/>
      </rPr>
      <t>Exemple</t>
    </r>
    <r>
      <rPr>
        <i/>
        <sz val="11"/>
        <rFont val="Calibri"/>
        <family val="2"/>
        <scheme val="minor"/>
      </rPr>
      <t xml:space="preserve"> : si le choix organisationnel est de centraliser les missions de comptabilité jusqu'alors réparties sur les budgets des ESMS, le coût des comptables ne sera plus financé sur le budget des ESMS (= économies sur les c/64 des ESMS) mais transféré sur le budget du siège.</t>
    </r>
  </si>
  <si>
    <r>
      <t>Calculer l'assiette des frais de siège à partir de l'identification des établissements et activités contributrices (et en tenant compte des évolutions possibles du périmètre) :
- structures gérées par l'organisme gestionnaire et relevant de l'art.L.312-1 CASF (</t>
    </r>
    <r>
      <rPr>
        <b/>
        <sz val="11"/>
        <rFont val="Calibri"/>
        <family val="2"/>
        <scheme val="minor"/>
      </rPr>
      <t>lignes 17 et s.</t>
    </r>
    <r>
      <rPr>
        <sz val="11"/>
        <rFont val="Calibri"/>
        <family val="2"/>
        <scheme val="minor"/>
      </rPr>
      <t>) ;
- strutures gérées par l'organisme gestionnaire et ne relevant pas de l'art.L.312-1 CASF (</t>
    </r>
    <r>
      <rPr>
        <b/>
        <sz val="11"/>
        <rFont val="Calibri"/>
        <family val="2"/>
        <scheme val="minor"/>
      </rPr>
      <t>lignes 64 et s.</t>
    </r>
    <r>
      <rPr>
        <sz val="11"/>
        <rFont val="Calibri"/>
        <family val="2"/>
        <scheme val="minor"/>
      </rPr>
      <t xml:space="preserve">) = toutes les structures qui bénéficient des services du siège social (par voie de conventionnement notamment).
Cette répartition sert à valoriser le coût des services gérés en commun au bénéfice des ESMS et des autres activités, et le coût des services gérés en commun au bénéfice des seuls ESMS (cf. formule de calcul </t>
    </r>
    <r>
      <rPr>
        <u/>
        <sz val="11"/>
        <rFont val="Calibri"/>
        <family val="2"/>
        <scheme val="minor"/>
      </rPr>
      <t>colonne J</t>
    </r>
    <r>
      <rPr>
        <sz val="11"/>
        <rFont val="Calibri"/>
        <family val="2"/>
        <scheme val="minor"/>
      </rPr>
      <t xml:space="preserve"> de l'onglet "6-Ventilation budget N") (art. R314-92 du CASF).</t>
    </r>
  </si>
  <si>
    <t>Base CA/ERRD du dernier exercice clos (N-2) - hors aide aux postes supplémentaires (décomptées de la classe 6 brute (= colonne E))</t>
  </si>
  <si>
    <r>
      <t>Les cellules en jaune sont à remplir par le gestionnaire.
Identifier les services relevant du siège et les services relevant des établissements en indiquant pour chacune des prestations le temps de répartition entre le siège et les établissements (</t>
    </r>
    <r>
      <rPr>
        <b/>
        <u/>
        <sz val="11"/>
        <rFont val="Calibri"/>
        <family val="2"/>
        <scheme val="minor"/>
      </rPr>
      <t>colonnes B et C</t>
    </r>
    <r>
      <rPr>
        <sz val="11"/>
        <rFont val="Calibri"/>
        <family val="2"/>
        <scheme val="minor"/>
      </rPr>
      <t xml:space="preserve">).
</t>
    </r>
    <r>
      <rPr>
        <i/>
        <sz val="11"/>
        <rFont val="Calibri"/>
        <family val="2"/>
        <scheme val="minor"/>
      </rPr>
      <t>Exemple : si les travaux de facturation et d'encaissement clients sont entièrement réalisées au niveau du siège, indiquer 100% en cellule B29</t>
    </r>
    <r>
      <rPr>
        <sz val="11"/>
        <rFont val="Calibri"/>
        <family val="2"/>
        <scheme val="minor"/>
      </rPr>
      <t xml:space="preserve">
En cas de prestation partagée, préciser les tâches réalisées par chacun en</t>
    </r>
    <r>
      <rPr>
        <b/>
        <u/>
        <sz val="11"/>
        <rFont val="Calibri"/>
        <family val="2"/>
        <scheme val="minor"/>
      </rPr>
      <t xml:space="preserve"> colonne D</t>
    </r>
    <r>
      <rPr>
        <sz val="11"/>
        <rFont val="Calibri"/>
        <family val="2"/>
        <scheme val="minor"/>
      </rPr>
      <t xml:space="preserve">.
Les prestations présentées dans le modèle le sont à titre indicatif ; il convient de reporter les prestations réellement effectuées par le siège de manière la plus précise possible. En effet, ces missions seront reprises dans l'arrêté d'autorisation et détermineront le champ de compétences et les prestations autorisées pour le siège.
Répartition du budget exécutoire N-1 par services (service comptabilité, paie, informatique...)  en valorisant le montant chargé de ces ETP pour chaque service (y/c encadrement).
La notion de service est prise dans son intégralité. </t>
    </r>
    <r>
      <rPr>
        <i/>
        <u/>
        <sz val="11"/>
        <rFont val="Calibri"/>
        <family val="2"/>
        <scheme val="minor"/>
      </rPr>
      <t>Exemple</t>
    </r>
    <r>
      <rPr>
        <i/>
        <sz val="11"/>
        <rFont val="Calibri"/>
        <family val="2"/>
        <scheme val="minor"/>
      </rPr>
      <t xml:space="preserve">: dans le service comptabilité, si 1 ETP travaille pour le périmètre médico-social et 1 ETP pour le périmètre des autres activités, le service comptabilité sera identifié comme un service géré en commun au bénéfice des ESMS et des autres activités (=destination mixte). </t>
    </r>
    <r>
      <rPr>
        <sz val="11"/>
        <rFont val="Calibri"/>
        <family val="2"/>
        <scheme val="minor"/>
      </rPr>
      <t xml:space="preserve">
Les effectifs affectés directement à ces missions sont à renseigner en </t>
    </r>
    <r>
      <rPr>
        <b/>
        <u/>
        <sz val="11"/>
        <rFont val="Calibri"/>
        <family val="2"/>
        <scheme val="minor"/>
      </rPr>
      <t>colonne E</t>
    </r>
    <r>
      <rPr>
        <sz val="11"/>
        <rFont val="Calibri"/>
        <family val="2"/>
        <scheme val="minor"/>
      </rPr>
      <t xml:space="preserve"> : nombre d'ETP + fonction. La valorisation annuelle brute chargée de ces effectifs est à ajouter en </t>
    </r>
    <r>
      <rPr>
        <b/>
        <u/>
        <sz val="11"/>
        <rFont val="Calibri"/>
        <family val="2"/>
        <scheme val="minor"/>
      </rPr>
      <t>colonne F</t>
    </r>
    <r>
      <rPr>
        <sz val="11"/>
        <rFont val="Calibri"/>
        <family val="2"/>
        <scheme val="minor"/>
      </rPr>
      <t xml:space="preserve">.
La </t>
    </r>
    <r>
      <rPr>
        <b/>
        <u/>
        <sz val="11"/>
        <rFont val="Calibri"/>
        <family val="2"/>
        <scheme val="minor"/>
      </rPr>
      <t>colonne H</t>
    </r>
    <r>
      <rPr>
        <sz val="11"/>
        <rFont val="Calibri"/>
        <family val="2"/>
        <scheme val="minor"/>
      </rPr>
      <t xml:space="preserve"> doit correspondre aux montants demandés dans le cadre de créations de postes indiquées dans l’onglet « 4 - Mesures nouvelles N". 
Les effectifs dits "transversaux" comme Directeur/trice général-e, secrétaire de direction, doivent être renseignés </t>
    </r>
    <r>
      <rPr>
        <u/>
        <sz val="11"/>
        <rFont val="Calibri"/>
        <family val="2"/>
        <scheme val="minor"/>
      </rPr>
      <t>en ligne 104.</t>
    </r>
    <r>
      <rPr>
        <sz val="11"/>
        <rFont val="Calibri"/>
        <family val="2"/>
        <scheme val="minor"/>
      </rPr>
      <t xml:space="preserve">
Le total des effectifs doit correspondre aux effectifs du siège déclarés dans le cadre réglementaire du budget N-1 (et à l'organigramme du siège transmis dans le dossier de demande d'autorisation).
</t>
    </r>
    <r>
      <rPr>
        <b/>
        <u/>
        <sz val="11"/>
        <rFont val="Calibri"/>
        <family val="2"/>
        <scheme val="minor"/>
      </rPr>
      <t>En colonne J,</t>
    </r>
    <r>
      <rPr>
        <sz val="11"/>
        <rFont val="Calibri"/>
        <family val="2"/>
        <scheme val="minor"/>
      </rPr>
      <t xml:space="preserve"> identifier les services gérés en commun au bénéfice des seuls ESMS (</t>
    </r>
    <r>
      <rPr>
        <b/>
        <sz val="11"/>
        <rFont val="Calibri"/>
        <family val="2"/>
        <scheme val="minor"/>
      </rPr>
      <t>destination exclusive ESMS</t>
    </r>
    <r>
      <rPr>
        <sz val="11"/>
        <rFont val="Calibri"/>
        <family val="2"/>
        <scheme val="minor"/>
      </rPr>
      <t>) et les services gérés en commun au bénéfice des ESMS et des autres activités (</t>
    </r>
    <r>
      <rPr>
        <b/>
        <sz val="11"/>
        <rFont val="Calibri"/>
        <family val="2"/>
        <scheme val="minor"/>
      </rPr>
      <t>destination mixte</t>
    </r>
    <r>
      <rPr>
        <sz val="11"/>
        <rFont val="Calibri"/>
        <family val="2"/>
        <scheme val="minor"/>
      </rPr>
      <t>) et les services gérés en commun au bénéfice uniquement des autres activités (</t>
    </r>
    <r>
      <rPr>
        <b/>
        <sz val="11"/>
        <rFont val="Calibri"/>
        <family val="2"/>
        <scheme val="minor"/>
      </rPr>
      <t>destination autres</t>
    </r>
    <r>
      <rPr>
        <sz val="11"/>
        <rFont val="Calibri"/>
        <family val="2"/>
        <scheme val="minor"/>
      </rPr>
      <t xml:space="preserve">).
Les charges de groupe I, II (autre que le coût chargé brut des ETP) et III seront indiquées au global en bas de tableau (cf rubriques 2/ et 3/), ainsi que les recettes en atténuation. </t>
    </r>
  </si>
  <si>
    <r>
      <t>Le montant des frais de siège à répartir entre les ESMS correspond au montant du budget social net affecté de l'onglet "6-Ventilation budget N" (</t>
    </r>
    <r>
      <rPr>
        <b/>
        <sz val="11"/>
        <rFont val="Calibri"/>
        <family val="2"/>
        <scheme val="minor"/>
      </rPr>
      <t>cf. ligne 14</t>
    </r>
    <r>
      <rPr>
        <sz val="11"/>
        <rFont val="Calibri"/>
        <family val="2"/>
        <scheme val="minor"/>
      </rPr>
      <t>). L'assiette est composée de l'ensemble des ESMS contributeurs.
Les charges brutes retenues (</t>
    </r>
    <r>
      <rPr>
        <u/>
        <sz val="11"/>
        <rFont val="Calibri"/>
        <family val="2"/>
        <scheme val="minor"/>
      </rPr>
      <t>colonne C</t>
    </r>
    <r>
      <rPr>
        <sz val="11"/>
        <rFont val="Calibri"/>
        <family val="2"/>
        <scheme val="minor"/>
      </rPr>
      <t>) doivent correspondre au total des charges brutes retenues indiquées en "SOUS TOTAL Structures relevant de l'article L.312-1 CASF" de l'onglet 5-Répartition établissements. Un contrôle de cohérence est intégré pour permettre cette vérification.</t>
    </r>
  </si>
  <si>
    <t xml:space="preserve">Montant total des frais de siège </t>
  </si>
  <si>
    <t>Montant des frais de siège sur le périmètre non conventionné
(périmètre établissements ne relevant pas de l'article L.312-1 du CASF)</t>
  </si>
  <si>
    <t>Total des aides aux postes des ES correspondant aux Etablissements d'aide par le travail (budget commercial et de production)</t>
  </si>
  <si>
    <t>Montant des frais de siège sur le périmètre conventionné
(périmètre établissements relevant de l'article L.312-1 du CASF)</t>
  </si>
  <si>
    <t>Structures gérées par l'organisme gestionnaire ne relevant pas 
de l'article L312-1 du CASF</t>
  </si>
  <si>
    <t>Structures gérées par l'organisme gestionnaire relevant de l'article L312-1 du CASF</t>
  </si>
  <si>
    <t>Comptes 68 
(hors 681)</t>
  </si>
  <si>
    <t>Comptes 68 
(hors 681) 
ou N</t>
  </si>
  <si>
    <t>Quote part de FS N</t>
  </si>
  <si>
    <t>Activités</t>
  </si>
  <si>
    <t>Activité 1</t>
  </si>
  <si>
    <t>Activité 2</t>
  </si>
  <si>
    <t>Activité 3</t>
  </si>
  <si>
    <t>Activité 4</t>
  </si>
  <si>
    <t>Activité 5</t>
  </si>
  <si>
    <t>Activité 6</t>
  </si>
  <si>
    <t>Activité 7</t>
  </si>
  <si>
    <t>Activité 8</t>
  </si>
  <si>
    <t>Activité 9</t>
  </si>
  <si>
    <t>Activité 10</t>
  </si>
  <si>
    <t>Activité 11</t>
  </si>
  <si>
    <t>Activité 12</t>
  </si>
  <si>
    <t>Activité 13</t>
  </si>
  <si>
    <t>Activité 14</t>
  </si>
  <si>
    <t>Activité 15</t>
  </si>
  <si>
    <t>Activité 16</t>
  </si>
  <si>
    <t>Controle de cohérence sur le montant des frais de siège du périmètre non conventionné</t>
  </si>
  <si>
    <t>TOTAL Classe 6 - Charges brutes N-2
(hors aide aux postes pour ESAT Commercial)</t>
  </si>
  <si>
    <r>
      <rPr>
        <b/>
        <u/>
        <sz val="11"/>
        <rFont val="Calibri"/>
        <family val="2"/>
        <scheme val="minor"/>
      </rPr>
      <t>Colonnes E à H :</t>
    </r>
    <r>
      <rPr>
        <sz val="11"/>
        <rFont val="Calibri"/>
        <family val="2"/>
        <scheme val="minor"/>
      </rPr>
      <t xml:space="preserve">
Renseigner les charges brutes des établissements au CA du dernier exercice clos N-2 (</t>
    </r>
    <r>
      <rPr>
        <u/>
        <sz val="11"/>
        <rFont val="Calibri"/>
        <family val="2"/>
        <scheme val="minor"/>
      </rPr>
      <t>colonne E)</t>
    </r>
    <r>
      <rPr>
        <sz val="11"/>
        <rFont val="Calibri"/>
        <family val="2"/>
        <scheme val="minor"/>
      </rPr>
      <t xml:space="preserve"> et les charges de nature exceptionnelle N-2 (</t>
    </r>
    <r>
      <rPr>
        <u/>
        <sz val="11"/>
        <rFont val="Calibri"/>
        <family val="2"/>
        <scheme val="minor"/>
      </rPr>
      <t>colonnes I et J</t>
    </r>
    <r>
      <rPr>
        <sz val="11"/>
        <rFont val="Calibri"/>
        <family val="2"/>
        <scheme val="minor"/>
      </rPr>
      <t>) ainsi que les quotes-parts de frais de siège N-2 (</t>
    </r>
    <r>
      <rPr>
        <u/>
        <sz val="11"/>
        <rFont val="Calibri"/>
        <family val="2"/>
        <scheme val="minor"/>
      </rPr>
      <t>colonne K</t>
    </r>
    <r>
      <rPr>
        <sz val="11"/>
        <rFont val="Calibri"/>
        <family val="2"/>
        <scheme val="minor"/>
      </rPr>
      <t xml:space="preserve">).
Lors du dépôt du dossier pour une autorisation ou un renouvellement de financement des frais de siège qui prendra effet en N, le dernier exercice clos correspond à N-2.
Les activités commerciales des ESAT seront à indiquer sous la rubrique "Etablissements ou services relevant du financement de l'Etat" en cohérence avec le traitement opéré des aides aux postes (cf onglet 2-Autorité compétente").  Pour les activités commerciales des ESAT, les aides aux postes seront décomptées de la classe 6 brute (colonne E). 
</t>
    </r>
    <r>
      <rPr>
        <b/>
        <u/>
        <sz val="11"/>
        <rFont val="Calibri"/>
        <family val="2"/>
        <scheme val="minor"/>
      </rPr>
      <t>Colonnes I et J :</t>
    </r>
    <r>
      <rPr>
        <sz val="11"/>
        <rFont val="Calibri"/>
        <family val="2"/>
        <scheme val="minor"/>
      </rPr>
      <t xml:space="preserve">
Si en N-1 il y a eu (/ à N-2) des extensions, des créations de places ou d'etbs ou services, il conviendra d'indiquer les crédits alloués à ce titre en </t>
    </r>
    <r>
      <rPr>
        <u/>
        <sz val="11"/>
        <rFont val="Calibri"/>
        <family val="2"/>
        <scheme val="minor"/>
      </rPr>
      <t>colonne I</t>
    </r>
    <r>
      <rPr>
        <sz val="11"/>
        <rFont val="Calibri"/>
        <family val="2"/>
        <scheme val="minor"/>
      </rPr>
      <t xml:space="preserve">. Les EAP en N des crédits d'extension et/ou création seront à indiquer en </t>
    </r>
    <r>
      <rPr>
        <u/>
        <sz val="11"/>
        <rFont val="Calibri"/>
        <family val="2"/>
        <scheme val="minor"/>
      </rPr>
      <t>colonne J</t>
    </r>
    <r>
      <rPr>
        <sz val="11"/>
        <rFont val="Calibri"/>
        <family val="2"/>
        <scheme val="minor"/>
      </rPr>
      <t xml:space="preserve">.
</t>
    </r>
    <r>
      <rPr>
        <b/>
        <u/>
        <sz val="11"/>
        <rFont val="Calibri"/>
        <family val="2"/>
        <scheme val="minor"/>
      </rPr>
      <t>Colonnes K à N :</t>
    </r>
    <r>
      <rPr>
        <sz val="11"/>
        <rFont val="Calibri"/>
        <family val="2"/>
        <scheme val="minor"/>
      </rPr>
      <t xml:space="preserve">
Si en N il est prévu des extensions de places, il conviendra d'indiquer les charges prévisionnelles correspondant à ces extensions </t>
    </r>
    <r>
      <rPr>
        <u/>
        <sz val="11"/>
        <rFont val="Calibri"/>
        <family val="2"/>
        <scheme val="minor"/>
      </rPr>
      <t>en colonne K,</t>
    </r>
    <r>
      <rPr>
        <sz val="11"/>
        <rFont val="Calibri"/>
        <family val="2"/>
        <scheme val="minor"/>
      </rPr>
      <t xml:space="preserve"> les charges prévisionnelles de nature exceptionnelle </t>
    </r>
    <r>
      <rPr>
        <u/>
        <sz val="11"/>
        <rFont val="Calibri"/>
        <family val="2"/>
        <scheme val="minor"/>
      </rPr>
      <t>en colonne L et M</t>
    </r>
    <r>
      <rPr>
        <sz val="11"/>
        <rFont val="Calibri"/>
        <family val="2"/>
        <scheme val="minor"/>
      </rPr>
      <t xml:space="preserve"> ainsi que les quotes-parts prévisionnelles de frais de siège </t>
    </r>
    <r>
      <rPr>
        <u/>
        <sz val="11"/>
        <rFont val="Calibri"/>
        <family val="2"/>
        <scheme val="minor"/>
      </rPr>
      <t>colonne N</t>
    </r>
    <r>
      <rPr>
        <sz val="11"/>
        <rFont val="Calibri"/>
        <family val="2"/>
        <scheme val="minor"/>
      </rPr>
      <t xml:space="preserve">. 
Si en N il est prévu des créations de places ou d'etbs ou de services, il conviendra d'indiquer en colonne K les charges prévisionnelles ou le BP correspondant à ces créations.
Les charges brutes des places déjà existantes auront été remplies </t>
    </r>
    <r>
      <rPr>
        <u/>
        <sz val="11"/>
        <rFont val="Calibri"/>
        <family val="2"/>
        <scheme val="minor"/>
      </rPr>
      <t xml:space="preserve">en colonne E </t>
    </r>
    <r>
      <rPr>
        <sz val="11"/>
        <rFont val="Calibri"/>
        <family val="2"/>
        <scheme val="minor"/>
      </rPr>
      <t xml:space="preserve"> (voire I et J), les charges de nature exceptionnelle des places déjà existantes </t>
    </r>
    <r>
      <rPr>
        <u/>
        <sz val="11"/>
        <rFont val="Calibri"/>
        <family val="2"/>
        <scheme val="minor"/>
      </rPr>
      <t>en colonnes F et G</t>
    </r>
    <r>
      <rPr>
        <sz val="11"/>
        <rFont val="Calibri"/>
        <family val="2"/>
        <scheme val="minor"/>
      </rPr>
      <t xml:space="preserve"> et les quotes-parts de frais de siège des places déjà existantes </t>
    </r>
    <r>
      <rPr>
        <u/>
        <sz val="11"/>
        <rFont val="Calibri"/>
        <family val="2"/>
        <scheme val="minor"/>
      </rPr>
      <t>en colonne H</t>
    </r>
    <r>
      <rPr>
        <sz val="11"/>
        <rFont val="Calibri"/>
        <family val="2"/>
        <scheme val="minor"/>
      </rPr>
      <t xml:space="preserve">. 
</t>
    </r>
    <r>
      <rPr>
        <b/>
        <u/>
        <sz val="11"/>
        <rFont val="Calibri"/>
        <family val="2"/>
        <scheme val="minor"/>
      </rPr>
      <t xml:space="preserve">Structures gérées par l'OG ne relevant pas de l'art. L.312-1 CASF :
</t>
    </r>
    <r>
      <rPr>
        <sz val="11"/>
        <rFont val="Calibri"/>
        <family val="2"/>
        <scheme val="minor"/>
      </rPr>
      <t xml:space="preserve">Les activités relevant de la vie statutaire et de la vie associative doivent aussi prendre en compte dans leur quotes-parts certaines dépenses communes comme par exemple celles relatives à la direction générale de l'association et aux commissaires aux comptes. La contribution de ces activités peut se faire de </t>
    </r>
    <r>
      <rPr>
        <u/>
        <sz val="11"/>
        <rFont val="Calibri"/>
        <family val="2"/>
        <scheme val="minor"/>
      </rPr>
      <t>2 façons</t>
    </r>
    <r>
      <rPr>
        <sz val="11"/>
        <rFont val="Calibri"/>
        <family val="2"/>
        <scheme val="minor"/>
      </rPr>
      <t xml:space="preserve"> :
 - en intégrant les dépenses liées à la gestion de ces activités dans le budget du siège social : les budgets de ces activités seront alors présentées dans la répartition des établissements (cf. onglet correspondant) et leur contribution sera calculée au prorata de leurs charges brutes ;
- en n'intégrant pas la gestion de ces activités dans le budget du siège social (la gestion de ces activités peut être totalement isolée du fonctionnement du siège) : le budget du siège social est alors présenté hors services gérés en commun pour ces activités. Auquel cas, la transmission des budgets de ces activités et les comptes de résultats sont à transmettre en application de l'article R314-99 CASF.</t>
    </r>
  </si>
  <si>
    <t>Version 2024</t>
  </si>
  <si>
    <t xml:space="preserve">Année d'effet du CPOM  : </t>
  </si>
  <si>
    <t>Renseigner le nom du gestionnaire, le finess juridique, l'année d'effet du CPOM (correspond à l'année N) ainsi que les produits de tarification du dernier exercice clos (hors CNR et aides exceptionnelles) pour chaque ESMS au sens de l'article L312-1 du CASF.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</si>
</sst>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0.00\ &quot;€&quot;;\-#,##0.00\ &quot;€&quot;"/>
    <numFmt numFmtId="44" formatCode="_-* #,##0.00\ &quot;€&quot;_-;\-* #,##0.00\ &quot;€&quot;_-;_-* &quot;-&quot;??\ &quot;€&quot;_-;_-@_-"/>
    <numFmt numFmtId="43" formatCode="_-* #,##0.00_-;\-* #,##0.00_-;_-* &quot;-&quot;??_-;_-@_-"/>
    <numFmt numFmtId="164" formatCode="#,##0.00\ &quot;€&quot;"/>
    <numFmt numFmtId="165" formatCode="_-* #,##0.00\ [$€-40C]_-;\-* #,##0.00\ [$€-40C]_-;_-* &quot;-&quot;??\ [$€-40C]_-;_-@_-"/>
    <numFmt numFmtId="166" formatCode="0_ ;\-0\ "/>
    <numFmt numFmtId="167" formatCode="#,##0\ &quot;€&quot;"/>
  </numFmts>
  <fonts count="36"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rgb="FFC00000"/>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b/>
      <sz val="10"/>
      <color rgb="FFC00000"/>
      <name val="Calibri"/>
      <family val="2"/>
      <scheme val="minor"/>
    </font>
    <font>
      <b/>
      <sz val="11"/>
      <color rgb="FFC00000"/>
      <name val="Calibri"/>
      <family val="2"/>
      <scheme val="minor"/>
    </font>
    <font>
      <b/>
      <i/>
      <sz val="11"/>
      <color theme="1"/>
      <name val="Calibri"/>
      <family val="2"/>
      <scheme val="minor"/>
    </font>
    <font>
      <b/>
      <sz val="11"/>
      <color rgb="FFFF0000"/>
      <name val="Calibri"/>
      <family val="2"/>
      <scheme val="minor"/>
    </font>
    <font>
      <b/>
      <sz val="12"/>
      <color theme="0"/>
      <name val="Calibri"/>
      <family val="2"/>
      <scheme val="minor"/>
    </font>
    <font>
      <b/>
      <sz val="11"/>
      <color theme="0" tint="-0.499984740745262"/>
      <name val="Calibri"/>
      <family val="2"/>
      <scheme val="minor"/>
    </font>
    <font>
      <sz val="11"/>
      <color theme="0" tint="-0.499984740745262"/>
      <name val="Calibri"/>
      <family val="2"/>
      <scheme val="minor"/>
    </font>
    <font>
      <sz val="11"/>
      <color rgb="FFFF0000"/>
      <name val="Calibri"/>
      <family val="2"/>
      <scheme val="minor"/>
    </font>
    <font>
      <b/>
      <sz val="11"/>
      <name val="Calibri"/>
      <family val="2"/>
      <scheme val="minor"/>
    </font>
    <font>
      <sz val="11"/>
      <name val="Calibri"/>
      <family val="2"/>
      <scheme val="minor"/>
    </font>
    <font>
      <i/>
      <sz val="11"/>
      <name val="Calibri"/>
      <family val="2"/>
      <scheme val="minor"/>
    </font>
    <font>
      <i/>
      <sz val="10"/>
      <name val="Calibri"/>
      <family val="2"/>
      <scheme val="minor"/>
    </font>
    <font>
      <i/>
      <sz val="10"/>
      <color theme="1"/>
      <name val="Calibri"/>
      <family val="2"/>
      <scheme val="minor"/>
    </font>
    <font>
      <sz val="11"/>
      <name val="Calibri"/>
      <family val="2"/>
    </font>
    <font>
      <i/>
      <sz val="11"/>
      <name val="Calibri"/>
      <family val="2"/>
    </font>
    <font>
      <i/>
      <u/>
      <sz val="11"/>
      <name val="Calibri"/>
      <family val="2"/>
      <scheme val="minor"/>
    </font>
    <font>
      <u/>
      <sz val="11"/>
      <name val="Calibri"/>
      <family val="2"/>
      <scheme val="minor"/>
    </font>
    <font>
      <sz val="11"/>
      <color rgb="FF00B050"/>
      <name val="Calibri"/>
      <family val="2"/>
      <scheme val="minor"/>
    </font>
    <font>
      <b/>
      <sz val="11"/>
      <color rgb="FF00B05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u/>
      <sz val="11"/>
      <name val="Calibri"/>
      <family val="2"/>
      <scheme val="minor"/>
    </font>
    <font>
      <sz val="9"/>
      <color indexed="81"/>
      <name val="Tahoma"/>
      <family val="2"/>
    </font>
    <font>
      <u/>
      <sz val="11"/>
      <color theme="0"/>
      <name val="Calibri"/>
      <family val="2"/>
      <scheme val="minor"/>
    </font>
    <font>
      <sz val="12"/>
      <color indexed="81"/>
      <name val="Tahoma"/>
      <family val="2"/>
    </font>
    <font>
      <b/>
      <sz val="12"/>
      <name val="Calibri"/>
      <family val="2"/>
      <scheme val="minor"/>
    </font>
  </fonts>
  <fills count="13">
    <fill>
      <patternFill patternType="none"/>
    </fill>
    <fill>
      <patternFill patternType="gray125"/>
    </fill>
    <fill>
      <patternFill patternType="solid">
        <fgColor theme="3"/>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rgb="FF00B050"/>
        <bgColor indexed="64"/>
      </patternFill>
    </fill>
    <fill>
      <patternFill patternType="solid">
        <fgColor rgb="FFCC0000"/>
        <bgColor indexed="64"/>
      </patternFill>
    </fill>
    <fill>
      <patternFill patternType="solid">
        <fgColor theme="5"/>
        <bgColor indexed="64"/>
      </patternFill>
    </fill>
    <fill>
      <patternFill patternType="solid">
        <fgColor theme="7" tint="0.59999389629810485"/>
        <bgColor indexed="64"/>
      </patternFill>
    </fill>
    <fill>
      <patternFill patternType="solid">
        <fgColor theme="4" tint="0.79998168889431442"/>
        <bgColor indexed="64"/>
      </patternFill>
    </fill>
  </fills>
  <borders count="1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right/>
      <top style="hair">
        <color theme="0" tint="-0.34998626667073579"/>
      </top>
      <bottom style="hair">
        <color theme="0" tint="-0.34998626667073579"/>
      </bottom>
      <diagonal/>
    </border>
    <border>
      <left/>
      <right/>
      <top style="hair">
        <color theme="0" tint="-0.34998626667073579"/>
      </top>
      <bottom/>
      <diagonal/>
    </border>
    <border>
      <left/>
      <right/>
      <top/>
      <bottom style="hair">
        <color theme="0" tint="-0.34998626667073579"/>
      </bottom>
      <diagonal/>
    </border>
    <border>
      <left/>
      <right/>
      <top style="hair">
        <color theme="0" tint="-0.34998626667073579"/>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thin">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style="dotted">
        <color indexed="64"/>
      </right>
      <top style="medium">
        <color indexed="64"/>
      </top>
      <bottom/>
      <diagonal/>
    </border>
    <border>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dashed">
        <color auto="1"/>
      </left>
      <right/>
      <top style="hair">
        <color auto="1"/>
      </top>
      <bottom style="hair">
        <color auto="1"/>
      </bottom>
      <diagonal/>
    </border>
    <border>
      <left style="dotted">
        <color indexed="64"/>
      </left>
      <right/>
      <top style="hair">
        <color auto="1"/>
      </top>
      <bottom style="hair">
        <color auto="1"/>
      </bottom>
      <diagonal/>
    </border>
    <border>
      <left style="dotted">
        <color indexed="64"/>
      </left>
      <right/>
      <top style="hair">
        <color auto="1"/>
      </top>
      <bottom/>
      <diagonal/>
    </border>
    <border>
      <left style="dotted">
        <color indexed="64"/>
      </left>
      <right/>
      <top/>
      <bottom style="hair">
        <color auto="1"/>
      </bottom>
      <diagonal/>
    </border>
    <border>
      <left/>
      <right style="dashed">
        <color auto="1"/>
      </right>
      <top style="hair">
        <color auto="1"/>
      </top>
      <bottom style="hair">
        <color auto="1"/>
      </bottom>
      <diagonal/>
    </border>
    <border>
      <left/>
      <right style="dotted">
        <color indexed="64"/>
      </right>
      <top style="hair">
        <color auto="1"/>
      </top>
      <bottom style="hair">
        <color auto="1"/>
      </bottom>
      <diagonal/>
    </border>
    <border>
      <left style="dotted">
        <color indexed="64"/>
      </left>
      <right style="dotted">
        <color indexed="64"/>
      </right>
      <top style="hair">
        <color auto="1"/>
      </top>
      <bottom style="hair">
        <color auto="1"/>
      </bottom>
      <diagonal/>
    </border>
    <border>
      <left/>
      <right style="hair">
        <color indexed="64"/>
      </right>
      <top style="hair">
        <color auto="1"/>
      </top>
      <bottom style="hair">
        <color auto="1"/>
      </bottom>
      <diagonal/>
    </border>
    <border>
      <left/>
      <right style="hair">
        <color indexed="64"/>
      </right>
      <top style="hair">
        <color auto="1"/>
      </top>
      <bottom/>
      <diagonal/>
    </border>
    <border>
      <left/>
      <right style="hair">
        <color indexed="64"/>
      </right>
      <top/>
      <bottom style="hair">
        <color auto="1"/>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s>
  <cellStyleXfs count="4">
    <xf numFmtId="0" fontId="0"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572">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3" fillId="0" borderId="11" xfId="0" applyFont="1" applyBorder="1" applyAlignment="1">
      <alignment horizontal="right" wrapText="1"/>
    </xf>
    <xf numFmtId="0" fontId="3" fillId="0" borderId="13" xfId="0" applyFont="1" applyBorder="1" applyAlignment="1">
      <alignment horizontal="right" wrapText="1"/>
    </xf>
    <xf numFmtId="0" fontId="2" fillId="0" borderId="8" xfId="0" applyFont="1" applyBorder="1" applyAlignment="1">
      <alignment wrapText="1"/>
    </xf>
    <xf numFmtId="164" fontId="2" fillId="0" borderId="9"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1" fillId="2" borderId="16" xfId="0" applyFont="1" applyFill="1" applyBorder="1" applyAlignment="1">
      <alignment wrapText="1"/>
    </xf>
    <xf numFmtId="164" fontId="1" fillId="2" borderId="17" xfId="0" applyNumberFormat="1" applyFont="1" applyFill="1" applyBorder="1" applyAlignment="1">
      <alignment horizontal="center" vertical="center"/>
    </xf>
    <xf numFmtId="164" fontId="1" fillId="2" borderId="18" xfId="0" applyNumberFormat="1" applyFont="1" applyFill="1" applyBorder="1" applyAlignment="1">
      <alignment horizontal="center" vertical="center"/>
    </xf>
    <xf numFmtId="164" fontId="1"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19" xfId="0" applyBorder="1" applyAlignment="1">
      <alignment vertical="center" wrapText="1"/>
    </xf>
    <xf numFmtId="0" fontId="0" fillId="0" borderId="21" xfId="0" applyBorder="1" applyAlignment="1">
      <alignment vertical="center" wrapText="1"/>
    </xf>
    <xf numFmtId="0" fontId="1" fillId="2" borderId="2" xfId="0" applyFont="1" applyFill="1" applyBorder="1" applyAlignment="1">
      <alignment horizontal="center" vertical="center"/>
    </xf>
    <xf numFmtId="0" fontId="0" fillId="0" borderId="19" xfId="0" applyBorder="1"/>
    <xf numFmtId="0" fontId="0" fillId="0" borderId="21" xfId="0" applyBorder="1"/>
    <xf numFmtId="164" fontId="0" fillId="0" borderId="0" xfId="0" applyNumberFormat="1" applyBorder="1" applyAlignment="1">
      <alignment horizontal="center" vertical="center"/>
    </xf>
    <xf numFmtId="164" fontId="0" fillId="0" borderId="23" xfId="0" applyNumberFormat="1" applyBorder="1" applyAlignment="1">
      <alignment horizontal="center" vertical="center"/>
    </xf>
    <xf numFmtId="0" fontId="4" fillId="0" borderId="0" xfId="0" applyFont="1"/>
    <xf numFmtId="0" fontId="0" fillId="0" borderId="22" xfId="0" applyBorder="1" applyAlignment="1">
      <alignment horizontal="center" vertical="center"/>
    </xf>
    <xf numFmtId="0" fontId="0" fillId="2" borderId="0" xfId="0" applyFill="1"/>
    <xf numFmtId="0" fontId="2" fillId="2" borderId="0" xfId="0" applyFont="1" applyFill="1"/>
    <xf numFmtId="0" fontId="1" fillId="2" borderId="0" xfId="0" applyFont="1" applyFill="1"/>
    <xf numFmtId="0" fontId="0" fillId="0" borderId="0" xfId="0" applyAlignment="1">
      <alignment horizontal="center" vertical="center"/>
    </xf>
    <xf numFmtId="164" fontId="0" fillId="0" borderId="0" xfId="0" applyNumberFormat="1"/>
    <xf numFmtId="0" fontId="0" fillId="5" borderId="0" xfId="0" applyFill="1" applyBorder="1"/>
    <xf numFmtId="0" fontId="1" fillId="2" borderId="3" xfId="0" applyFont="1" applyFill="1" applyBorder="1" applyAlignment="1">
      <alignment horizontal="center" vertical="center" wrapText="1"/>
    </xf>
    <xf numFmtId="0" fontId="0" fillId="0" borderId="0" xfId="0" applyBorder="1"/>
    <xf numFmtId="0" fontId="1" fillId="5" borderId="0" xfId="0" applyFont="1" applyFill="1" applyBorder="1" applyAlignment="1">
      <alignment horizontal="center" vertical="center" wrapText="1"/>
    </xf>
    <xf numFmtId="0" fontId="9" fillId="5" borderId="0" xfId="0" applyFont="1" applyFill="1" applyBorder="1" applyAlignment="1">
      <alignment horizontal="center" vertical="center"/>
    </xf>
    <xf numFmtId="0" fontId="9" fillId="0" borderId="0" xfId="0" applyFont="1"/>
    <xf numFmtId="164" fontId="0" fillId="0" borderId="0" xfId="0" applyNumberFormat="1" applyAlignment="1">
      <alignment horizontal="center" vertical="center"/>
    </xf>
    <xf numFmtId="164" fontId="1" fillId="3" borderId="24"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xf>
    <xf numFmtId="0" fontId="2" fillId="0" borderId="1" xfId="0" applyFont="1" applyBorder="1" applyAlignment="1">
      <alignment horizontal="center" vertical="center"/>
    </xf>
    <xf numFmtId="164" fontId="2" fillId="0" borderId="3" xfId="0" applyNumberFormat="1" applyFont="1" applyBorder="1" applyAlignment="1">
      <alignment horizontal="center" vertical="center"/>
    </xf>
    <xf numFmtId="9" fontId="0" fillId="0" borderId="0" xfId="1" applyFont="1" applyBorder="1" applyAlignment="1">
      <alignment horizontal="center" vertical="center"/>
    </xf>
    <xf numFmtId="0" fontId="2" fillId="0" borderId="3" xfId="0" applyFont="1" applyBorder="1" applyAlignment="1">
      <alignment horizontal="center" vertical="center"/>
    </xf>
    <xf numFmtId="164" fontId="2" fillId="0" borderId="2" xfId="0" applyNumberFormat="1" applyFont="1" applyBorder="1" applyAlignment="1">
      <alignment horizontal="center" vertical="center"/>
    </xf>
    <xf numFmtId="0" fontId="1" fillId="3" borderId="2" xfId="0" applyFont="1" applyFill="1" applyBorder="1" applyAlignment="1">
      <alignment vertical="center"/>
    </xf>
    <xf numFmtId="164" fontId="1" fillId="3" borderId="3" xfId="0" applyNumberFormat="1" applyFont="1" applyFill="1" applyBorder="1" applyAlignment="1">
      <alignment vertical="center"/>
    </xf>
    <xf numFmtId="9" fontId="1" fillId="3" borderId="2" xfId="1" applyFont="1" applyFill="1" applyBorder="1" applyAlignment="1">
      <alignment horizontal="center" vertical="center"/>
    </xf>
    <xf numFmtId="164" fontId="3" fillId="0" borderId="12" xfId="0" applyNumberFormat="1" applyFont="1" applyBorder="1" applyAlignment="1">
      <alignment horizontal="center" vertical="center"/>
    </xf>
    <xf numFmtId="164" fontId="3" fillId="0" borderId="15" xfId="0" applyNumberFormat="1" applyFont="1" applyBorder="1" applyAlignment="1">
      <alignment horizontal="center" vertical="center"/>
    </xf>
    <xf numFmtId="9" fontId="0" fillId="0" borderId="23" xfId="1" applyFont="1" applyBorder="1" applyAlignment="1">
      <alignment horizontal="center" vertical="center"/>
    </xf>
    <xf numFmtId="0" fontId="12" fillId="6" borderId="33" xfId="0" applyFont="1" applyFill="1" applyBorder="1"/>
    <xf numFmtId="0" fontId="1" fillId="2" borderId="1" xfId="0" applyFont="1" applyFill="1" applyBorder="1" applyAlignment="1">
      <alignment horizontal="left" vertical="center"/>
    </xf>
    <xf numFmtId="0" fontId="6" fillId="0" borderId="0" xfId="0" applyFont="1" applyFill="1"/>
    <xf numFmtId="0" fontId="1" fillId="0" borderId="0" xfId="0" applyFont="1" applyFill="1"/>
    <xf numFmtId="0" fontId="1" fillId="0" borderId="0" xfId="0" applyFont="1" applyFill="1" applyBorder="1" applyAlignment="1">
      <alignment horizontal="left"/>
    </xf>
    <xf numFmtId="0" fontId="1" fillId="2" borderId="28" xfId="0" applyFont="1" applyFill="1" applyBorder="1" applyAlignment="1">
      <alignment horizontal="center" vertical="center"/>
    </xf>
    <xf numFmtId="0" fontId="1" fillId="2" borderId="27" xfId="0" applyFont="1" applyFill="1" applyBorder="1" applyAlignment="1">
      <alignment horizontal="left" vertical="center"/>
    </xf>
    <xf numFmtId="164" fontId="2" fillId="0" borderId="22" xfId="0" applyNumberFormat="1" applyFont="1" applyBorder="1" applyAlignment="1">
      <alignment horizontal="center" vertical="center"/>
    </xf>
    <xf numFmtId="0" fontId="11" fillId="0" borderId="0" xfId="0" applyFont="1" applyAlignment="1">
      <alignment horizontal="center"/>
    </xf>
    <xf numFmtId="0" fontId="3" fillId="0" borderId="38" xfId="0" applyFont="1" applyBorder="1" applyAlignment="1">
      <alignment horizontal="right" wrapText="1"/>
    </xf>
    <xf numFmtId="164" fontId="3" fillId="0" borderId="40" xfId="0" applyNumberFormat="1" applyFont="1" applyBorder="1" applyAlignment="1">
      <alignment horizontal="center" vertical="center"/>
    </xf>
    <xf numFmtId="165" fontId="0" fillId="2" borderId="0" xfId="0" applyNumberFormat="1" applyFill="1"/>
    <xf numFmtId="165" fontId="0" fillId="2" borderId="0" xfId="0" applyNumberFormat="1" applyFill="1" applyBorder="1"/>
    <xf numFmtId="165" fontId="0" fillId="0" borderId="0" xfId="0" applyNumberFormat="1"/>
    <xf numFmtId="165" fontId="0" fillId="5" borderId="0" xfId="0" applyNumberFormat="1" applyFill="1" applyBorder="1"/>
    <xf numFmtId="165" fontId="1" fillId="6" borderId="28" xfId="0" applyNumberFormat="1" applyFont="1" applyFill="1" applyBorder="1" applyAlignment="1">
      <alignment horizontal="center" vertical="center"/>
    </xf>
    <xf numFmtId="164" fontId="0" fillId="0" borderId="43" xfId="0" applyNumberFormat="1" applyBorder="1" applyAlignment="1">
      <alignment horizontal="center" vertical="center"/>
    </xf>
    <xf numFmtId="164" fontId="0" fillId="0" borderId="41" xfId="0" applyNumberFormat="1" applyBorder="1" applyAlignment="1">
      <alignment horizontal="center" vertical="center"/>
    </xf>
    <xf numFmtId="164" fontId="0" fillId="0" borderId="44" xfId="0" applyNumberFormat="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0" fillId="0" borderId="0" xfId="0" applyAlignment="1">
      <alignment vertical="center" wrapText="1"/>
    </xf>
    <xf numFmtId="0" fontId="0" fillId="5" borderId="0" xfId="0" applyFill="1" applyBorder="1" applyAlignment="1">
      <alignment vertical="center"/>
    </xf>
    <xf numFmtId="0" fontId="11" fillId="0" borderId="0" xfId="0" applyFont="1" applyAlignment="1">
      <alignment vertical="center" wrapText="1"/>
    </xf>
    <xf numFmtId="44" fontId="0" fillId="0" borderId="0" xfId="2" applyFont="1" applyAlignment="1">
      <alignment vertical="center"/>
    </xf>
    <xf numFmtId="44" fontId="0" fillId="2" borderId="0" xfId="2" applyFont="1" applyFill="1" applyAlignment="1">
      <alignment vertical="center"/>
    </xf>
    <xf numFmtId="0" fontId="0" fillId="0" borderId="7" xfId="0" applyBorder="1" applyAlignment="1">
      <alignment horizontal="center" vertical="center"/>
    </xf>
    <xf numFmtId="0" fontId="0" fillId="0" borderId="22" xfId="0" applyBorder="1" applyAlignment="1">
      <alignment horizontal="center" vertical="center"/>
    </xf>
    <xf numFmtId="0" fontId="0" fillId="5" borderId="0" xfId="0" applyFill="1"/>
    <xf numFmtId="165" fontId="1" fillId="6" borderId="37" xfId="0" applyNumberFormat="1" applyFont="1" applyFill="1" applyBorder="1" applyAlignment="1">
      <alignment horizontal="center" vertical="center" wrapText="1"/>
    </xf>
    <xf numFmtId="165" fontId="1" fillId="6" borderId="27" xfId="0" applyNumberFormat="1" applyFont="1" applyFill="1" applyBorder="1" applyAlignment="1">
      <alignment horizontal="center" vertical="center" wrapText="1"/>
    </xf>
    <xf numFmtId="165" fontId="1" fillId="6" borderId="36" xfId="0" applyNumberFormat="1" applyFont="1" applyFill="1" applyBorder="1" applyAlignment="1">
      <alignment horizontal="center" vertical="center" wrapText="1"/>
    </xf>
    <xf numFmtId="165" fontId="1" fillId="6" borderId="33" xfId="0" applyNumberFormat="1" applyFont="1" applyFill="1" applyBorder="1" applyAlignment="1">
      <alignment horizontal="center" vertical="center" wrapText="1"/>
    </xf>
    <xf numFmtId="0" fontId="14" fillId="0" borderId="0" xfId="0" applyFont="1"/>
    <xf numFmtId="165" fontId="14" fillId="0" borderId="0" xfId="0" applyNumberFormat="1" applyFont="1"/>
    <xf numFmtId="165" fontId="14" fillId="5" borderId="0" xfId="0" applyNumberFormat="1" applyFont="1" applyFill="1" applyBorder="1"/>
    <xf numFmtId="0" fontId="13" fillId="2" borderId="0" xfId="0" applyFont="1" applyFill="1"/>
    <xf numFmtId="165" fontId="14" fillId="2" borderId="0" xfId="0" applyNumberFormat="1" applyFont="1" applyFill="1"/>
    <xf numFmtId="165" fontId="14" fillId="2" borderId="0" xfId="0" applyNumberFormat="1" applyFont="1" applyFill="1" applyBorder="1"/>
    <xf numFmtId="165" fontId="13" fillId="0" borderId="0" xfId="2" applyNumberFormat="1" applyFont="1" applyBorder="1" applyAlignment="1">
      <alignment horizontal="center" vertical="center"/>
    </xf>
    <xf numFmtId="0" fontId="0" fillId="0" borderId="0" xfId="0" applyAlignment="1">
      <alignment vertical="center"/>
    </xf>
    <xf numFmtId="0" fontId="2" fillId="5" borderId="0" xfId="0" applyFont="1" applyFill="1" applyBorder="1"/>
    <xf numFmtId="165" fontId="1" fillId="6" borderId="28" xfId="0" applyNumberFormat="1" applyFont="1" applyFill="1" applyBorder="1" applyAlignment="1">
      <alignment horizontal="center" vertical="center" wrapText="1"/>
    </xf>
    <xf numFmtId="1" fontId="0" fillId="0" borderId="0" xfId="0" applyNumberFormat="1"/>
    <xf numFmtId="1" fontId="0" fillId="5" borderId="0" xfId="0" applyNumberFormat="1" applyFill="1" applyBorder="1"/>
    <xf numFmtId="0" fontId="2" fillId="0" borderId="24" xfId="0" applyFont="1" applyBorder="1" applyAlignment="1">
      <alignment horizontal="center" vertical="center" wrapText="1"/>
    </xf>
    <xf numFmtId="0" fontId="0" fillId="5" borderId="0" xfId="0" applyFill="1" applyAlignment="1">
      <alignment vertical="center" wrapText="1"/>
    </xf>
    <xf numFmtId="0" fontId="1" fillId="5" borderId="0" xfId="0" applyFont="1" applyFill="1" applyAlignment="1">
      <alignment vertical="center"/>
    </xf>
    <xf numFmtId="0" fontId="1" fillId="5" borderId="0" xfId="0" applyFont="1" applyFill="1" applyBorder="1" applyAlignment="1">
      <alignment vertical="center"/>
    </xf>
    <xf numFmtId="0" fontId="0" fillId="0" borderId="50" xfId="0" applyBorder="1"/>
    <xf numFmtId="0" fontId="7" fillId="0" borderId="51" xfId="0" applyFont="1" applyBorder="1" applyAlignment="1">
      <alignment horizontal="right"/>
    </xf>
    <xf numFmtId="0" fontId="0" fillId="0" borderId="51" xfId="0" applyFont="1" applyBorder="1" applyAlignment="1">
      <alignment horizontal="left"/>
    </xf>
    <xf numFmtId="9" fontId="0" fillId="0" borderId="23" xfId="1" applyNumberFormat="1" applyFont="1" applyBorder="1" applyAlignment="1">
      <alignment horizontal="center" vertical="center"/>
    </xf>
    <xf numFmtId="9" fontId="0" fillId="0" borderId="22" xfId="1" applyFont="1" applyBorder="1" applyAlignment="1">
      <alignment horizontal="center" vertical="center"/>
    </xf>
    <xf numFmtId="0" fontId="0" fillId="0" borderId="0" xfId="0" applyAlignment="1">
      <alignment vertical="center"/>
    </xf>
    <xf numFmtId="166" fontId="16" fillId="7" borderId="0" xfId="0" applyNumberFormat="1" applyFont="1" applyFill="1" applyBorder="1" applyAlignment="1">
      <alignment horizontal="center" vertical="center" wrapText="1"/>
    </xf>
    <xf numFmtId="165" fontId="16" fillId="7" borderId="0" xfId="0" applyNumberFormat="1" applyFont="1" applyFill="1" applyBorder="1" applyAlignment="1">
      <alignment horizontal="center" vertical="center" wrapText="1"/>
    </xf>
    <xf numFmtId="166" fontId="16" fillId="7" borderId="0" xfId="0" applyNumberFormat="1" applyFont="1" applyFill="1" applyBorder="1" applyAlignment="1">
      <alignment horizontal="center" vertical="center"/>
    </xf>
    <xf numFmtId="165" fontId="13" fillId="5" borderId="0" xfId="0" applyNumberFormat="1" applyFont="1" applyFill="1" applyBorder="1" applyAlignment="1">
      <alignment horizontal="center" vertical="center" wrapText="1"/>
    </xf>
    <xf numFmtId="165" fontId="13" fillId="0" borderId="0" xfId="0" applyNumberFormat="1" applyFont="1" applyBorder="1" applyAlignment="1">
      <alignment horizontal="center" vertical="center" wrapText="1"/>
    </xf>
    <xf numFmtId="0" fontId="0" fillId="0" borderId="0" xfId="0" applyAlignment="1">
      <alignment vertical="center"/>
    </xf>
    <xf numFmtId="0" fontId="1"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5" fillId="0" borderId="0" xfId="0" applyFont="1"/>
    <xf numFmtId="0" fontId="15"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5" fillId="5" borderId="0" xfId="0" applyFont="1" applyFill="1" applyBorder="1" applyAlignment="1">
      <alignment vertical="center"/>
    </xf>
    <xf numFmtId="0" fontId="8" fillId="0" borderId="0" xfId="0" applyFont="1" applyBorder="1" applyAlignment="1">
      <alignment horizontal="left"/>
    </xf>
    <xf numFmtId="0" fontId="9" fillId="0" borderId="0" xfId="0" applyFont="1" applyBorder="1" applyAlignment="1">
      <alignment horizontal="center" vertical="center"/>
    </xf>
    <xf numFmtId="164" fontId="2" fillId="5" borderId="0" xfId="0" applyNumberFormat="1" applyFont="1" applyFill="1" applyBorder="1"/>
    <xf numFmtId="0" fontId="14" fillId="5" borderId="0" xfId="0" applyFont="1" applyFill="1" applyBorder="1" applyAlignment="1">
      <alignment vertical="center"/>
    </xf>
    <xf numFmtId="0" fontId="13" fillId="5" borderId="0" xfId="0" applyFont="1" applyFill="1" applyBorder="1" applyAlignment="1">
      <alignment horizontal="center" vertical="center" wrapText="1"/>
    </xf>
    <xf numFmtId="0" fontId="14" fillId="0" borderId="0" xfId="0" applyFont="1" applyAlignment="1">
      <alignment vertical="center"/>
    </xf>
    <xf numFmtId="9" fontId="14" fillId="0" borderId="0" xfId="2" applyNumberFormat="1" applyFont="1" applyBorder="1" applyAlignment="1">
      <alignment vertical="center"/>
    </xf>
    <xf numFmtId="44" fontId="14" fillId="0" borderId="0" xfId="2" applyFont="1" applyBorder="1" applyAlignment="1">
      <alignment vertical="center"/>
    </xf>
    <xf numFmtId="0" fontId="0" fillId="0" borderId="48" xfId="0" applyFont="1" applyBorder="1" applyAlignment="1">
      <alignment vertical="center" wrapText="1"/>
    </xf>
    <xf numFmtId="0" fontId="0" fillId="0" borderId="45" xfId="0" applyFont="1" applyBorder="1" applyAlignment="1">
      <alignment vertical="center" wrapText="1"/>
    </xf>
    <xf numFmtId="164" fontId="0" fillId="0" borderId="22" xfId="0" applyNumberFormat="1" applyFont="1" applyBorder="1" applyAlignment="1">
      <alignment horizontal="center" vertical="center"/>
    </xf>
    <xf numFmtId="0" fontId="2" fillId="5" borderId="24"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7" fontId="0" fillId="0" borderId="7" xfId="3" applyNumberFormat="1" applyFont="1" applyBorder="1" applyAlignment="1">
      <alignment horizontal="center" vertical="center"/>
    </xf>
    <xf numFmtId="10" fontId="0" fillId="0" borderId="23" xfId="0" applyNumberFormat="1" applyBorder="1" applyAlignment="1">
      <alignment horizontal="center" vertical="center"/>
    </xf>
    <xf numFmtId="10" fontId="0" fillId="0" borderId="22" xfId="0" applyNumberFormat="1" applyBorder="1" applyAlignment="1">
      <alignment horizontal="center" vertical="center"/>
    </xf>
    <xf numFmtId="0" fontId="1" fillId="5" borderId="0" xfId="0" applyFont="1" applyFill="1" applyBorder="1" applyAlignment="1">
      <alignment horizontal="center" vertical="center"/>
    </xf>
    <xf numFmtId="164" fontId="1" fillId="9" borderId="24" xfId="0" applyNumberFormat="1" applyFont="1" applyFill="1" applyBorder="1" applyAlignment="1">
      <alignment vertical="center"/>
    </xf>
    <xf numFmtId="2" fontId="16" fillId="5" borderId="30" xfId="0" applyNumberFormat="1" applyFont="1" applyFill="1" applyBorder="1" applyAlignment="1">
      <alignment horizontal="center" vertical="center"/>
    </xf>
    <xf numFmtId="0" fontId="17" fillId="5" borderId="0" xfId="0" applyFont="1" applyFill="1" applyBorder="1" applyAlignment="1">
      <alignment horizontal="center" vertical="center"/>
    </xf>
    <xf numFmtId="166" fontId="16" fillId="5" borderId="0" xfId="0" applyNumberFormat="1" applyFont="1" applyFill="1" applyBorder="1" applyAlignment="1">
      <alignment horizontal="center" vertical="center" wrapText="1"/>
    </xf>
    <xf numFmtId="165" fontId="16" fillId="5" borderId="0" xfId="0" applyNumberFormat="1" applyFont="1" applyFill="1" applyBorder="1" applyAlignment="1">
      <alignment horizontal="center" vertical="center" wrapText="1"/>
    </xf>
    <xf numFmtId="166" fontId="16" fillId="5" borderId="0" xfId="0" applyNumberFormat="1" applyFont="1" applyFill="1" applyBorder="1" applyAlignment="1">
      <alignment horizontal="center" vertical="center"/>
    </xf>
    <xf numFmtId="0" fontId="0" fillId="5" borderId="0" xfId="0" applyFill="1" applyBorder="1" applyAlignment="1">
      <alignment horizontal="center" vertical="center"/>
    </xf>
    <xf numFmtId="165" fontId="1" fillId="5" borderId="54" xfId="0" applyNumberFormat="1" applyFont="1" applyFill="1" applyBorder="1" applyAlignment="1">
      <alignment horizontal="center" vertical="center" wrapText="1"/>
    </xf>
    <xf numFmtId="0" fontId="1" fillId="5" borderId="0" xfId="0" applyFont="1" applyFill="1" applyBorder="1" applyAlignment="1">
      <alignment horizontal="left" vertical="center"/>
    </xf>
    <xf numFmtId="165" fontId="1" fillId="5" borderId="54" xfId="0" applyNumberFormat="1" applyFont="1" applyFill="1" applyBorder="1" applyAlignment="1">
      <alignment horizontal="center" vertical="center"/>
    </xf>
    <xf numFmtId="165" fontId="1" fillId="5" borderId="55" xfId="0" applyNumberFormat="1" applyFont="1" applyFill="1" applyBorder="1" applyAlignment="1">
      <alignment horizontal="center" vertical="center" wrapText="1"/>
    </xf>
    <xf numFmtId="0" fontId="1" fillId="5" borderId="1" xfId="0" applyFont="1" applyFill="1" applyBorder="1" applyAlignment="1">
      <alignment horizontal="left" vertical="center"/>
    </xf>
    <xf numFmtId="0" fontId="1" fillId="5" borderId="2" xfId="0" applyFont="1" applyFill="1" applyBorder="1" applyAlignment="1">
      <alignment horizontal="center" vertical="center"/>
    </xf>
    <xf numFmtId="165" fontId="1" fillId="5" borderId="31" xfId="0" applyNumberFormat="1" applyFont="1" applyFill="1" applyBorder="1" applyAlignment="1">
      <alignment horizontal="center" vertical="center"/>
    </xf>
    <xf numFmtId="165" fontId="1" fillId="5" borderId="31" xfId="0" applyNumberFormat="1" applyFont="1" applyFill="1" applyBorder="1" applyAlignment="1">
      <alignment horizontal="center" vertical="center" wrapText="1"/>
    </xf>
    <xf numFmtId="0" fontId="12" fillId="6" borderId="36" xfId="0" applyFont="1" applyFill="1" applyBorder="1" applyAlignment="1">
      <alignment vertical="center"/>
    </xf>
    <xf numFmtId="165" fontId="12" fillId="6" borderId="33" xfId="0" applyNumberFormat="1" applyFont="1" applyFill="1" applyBorder="1" applyAlignment="1">
      <alignment vertical="center"/>
    </xf>
    <xf numFmtId="165" fontId="12" fillId="6" borderId="55" xfId="0" applyNumberFormat="1" applyFont="1" applyFill="1" applyBorder="1" applyAlignment="1">
      <alignment vertical="center"/>
    </xf>
    <xf numFmtId="0" fontId="1" fillId="2" borderId="2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2" xfId="0" applyFont="1" applyFill="1" applyBorder="1" applyAlignment="1">
      <alignment horizontal="center" vertical="center"/>
    </xf>
    <xf numFmtId="164" fontId="0" fillId="5" borderId="23" xfId="0" applyNumberFormat="1" applyFont="1" applyFill="1" applyBorder="1" applyAlignment="1">
      <alignment horizontal="center" vertical="center"/>
    </xf>
    <xf numFmtId="1" fontId="11" fillId="0" borderId="0" xfId="0" applyNumberFormat="1" applyFont="1" applyAlignment="1">
      <alignment horizontal="center"/>
    </xf>
    <xf numFmtId="0" fontId="2" fillId="0" borderId="0" xfId="0" applyFont="1" applyBorder="1" applyAlignment="1">
      <alignment horizontal="center" vertical="center"/>
    </xf>
    <xf numFmtId="7" fontId="0" fillId="8" borderId="6" xfId="2" applyNumberFormat="1" applyFont="1" applyFill="1" applyBorder="1" applyAlignment="1">
      <alignment horizontal="center" vertical="center"/>
    </xf>
    <xf numFmtId="0" fontId="0" fillId="0" borderId="25" xfId="0" applyBorder="1" applyAlignment="1">
      <alignment vertical="center" wrapText="1"/>
    </xf>
    <xf numFmtId="0" fontId="0" fillId="0" borderId="45" xfId="0" applyBorder="1" applyAlignment="1">
      <alignment vertical="center"/>
    </xf>
    <xf numFmtId="164" fontId="2" fillId="8" borderId="3" xfId="0" applyNumberFormat="1" applyFont="1" applyFill="1" applyBorder="1" applyAlignment="1">
      <alignment horizontal="center" vertical="center"/>
    </xf>
    <xf numFmtId="0" fontId="1" fillId="10" borderId="0" xfId="0" applyFont="1" applyFill="1" applyAlignment="1">
      <alignment horizontal="center" vertical="center"/>
    </xf>
    <xf numFmtId="7" fontId="1" fillId="10" borderId="0" xfId="2" applyNumberFormat="1" applyFont="1" applyFill="1" applyAlignment="1">
      <alignment horizontal="center" vertical="center"/>
    </xf>
    <xf numFmtId="0" fontId="0" fillId="5" borderId="0" xfId="0" applyFill="1" applyBorder="1" applyProtection="1">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right" vertical="center"/>
      <protection locked="0"/>
    </xf>
    <xf numFmtId="0" fontId="0" fillId="0" borderId="0" xfId="0" applyAlignment="1">
      <alignment horizontal="right" vertical="center"/>
    </xf>
    <xf numFmtId="164" fontId="1" fillId="9" borderId="24" xfId="0" applyNumberFormat="1" applyFont="1" applyFill="1" applyBorder="1" applyAlignment="1">
      <alignment horizontal="right" vertical="center"/>
    </xf>
    <xf numFmtId="0" fontId="9" fillId="0" borderId="3" xfId="0" applyFont="1" applyBorder="1" applyAlignment="1">
      <alignment horizontal="center" vertical="center"/>
    </xf>
    <xf numFmtId="0" fontId="17" fillId="0" borderId="24"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17"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19"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19"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74" xfId="0" applyFont="1" applyBorder="1" applyAlignment="1">
      <alignment horizontal="center" vertical="center" wrapText="1"/>
    </xf>
    <xf numFmtId="0" fontId="20" fillId="0" borderId="75" xfId="0"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9" fillId="0" borderId="1" xfId="0" applyFont="1" applyBorder="1" applyAlignment="1">
      <alignment horizontal="left" vertical="center"/>
    </xf>
    <xf numFmtId="0" fontId="0" fillId="0" borderId="76" xfId="0" applyFont="1" applyBorder="1"/>
    <xf numFmtId="0" fontId="0" fillId="0" borderId="76" xfId="0" applyFont="1" applyBorder="1" applyAlignment="1">
      <alignment wrapText="1"/>
    </xf>
    <xf numFmtId="0" fontId="1" fillId="2" borderId="35" xfId="0" applyFont="1" applyFill="1" applyBorder="1" applyAlignment="1">
      <alignment horizontal="center" vertical="center" wrapText="1"/>
    </xf>
    <xf numFmtId="0" fontId="19" fillId="0" borderId="77" xfId="0" applyFont="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17" fillId="0" borderId="48" xfId="0" applyFont="1"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20" fillId="0" borderId="83" xfId="0" applyFont="1" applyBorder="1" applyAlignment="1">
      <alignment horizontal="center" vertical="center" wrapText="1"/>
    </xf>
    <xf numFmtId="0" fontId="20" fillId="0" borderId="84" xfId="0" applyFont="1" applyBorder="1" applyAlignment="1">
      <alignment horizontal="center" vertical="center" wrapText="1"/>
    </xf>
    <xf numFmtId="164" fontId="3" fillId="0" borderId="4" xfId="0" applyNumberFormat="1" applyFont="1" applyBorder="1" applyAlignment="1" applyProtection="1">
      <alignment horizontal="center" vertical="center"/>
      <protection locked="0"/>
    </xf>
    <xf numFmtId="164" fontId="3" fillId="0" borderId="14" xfId="0" applyNumberFormat="1" applyFont="1" applyBorder="1" applyAlignment="1" applyProtection="1">
      <alignment horizontal="center" vertical="center"/>
      <protection locked="0"/>
    </xf>
    <xf numFmtId="164" fontId="3" fillId="0" borderId="39"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3" xfId="0" applyFont="1" applyBorder="1" applyAlignment="1" applyProtection="1">
      <alignment horizontal="center"/>
      <protection locked="0"/>
    </xf>
    <xf numFmtId="165" fontId="16" fillId="5" borderId="47" xfId="0" applyNumberFormat="1" applyFont="1" applyFill="1" applyBorder="1" applyAlignment="1">
      <alignment horizontal="center" vertical="center" wrapText="1"/>
    </xf>
    <xf numFmtId="165" fontId="16" fillId="5" borderId="2" xfId="0" applyNumberFormat="1" applyFont="1" applyFill="1" applyBorder="1" applyAlignment="1">
      <alignment horizontal="center" vertical="center" wrapText="1"/>
    </xf>
    <xf numFmtId="0" fontId="17" fillId="0" borderId="0" xfId="0" applyFont="1"/>
    <xf numFmtId="165" fontId="17" fillId="5" borderId="0" xfId="0" applyNumberFormat="1" applyFont="1" applyFill="1" applyBorder="1"/>
    <xf numFmtId="165" fontId="17" fillId="0" borderId="0" xfId="0" applyNumberFormat="1" applyFont="1"/>
    <xf numFmtId="165" fontId="16" fillId="5" borderId="49" xfId="0" applyNumberFormat="1" applyFont="1" applyFill="1" applyBorder="1" applyAlignment="1">
      <alignment horizontal="center" vertical="center" wrapText="1"/>
    </xf>
    <xf numFmtId="165" fontId="16" fillId="5" borderId="6" xfId="0" applyNumberFormat="1" applyFont="1" applyFill="1" applyBorder="1" applyAlignment="1">
      <alignment horizontal="center" vertical="center" wrapText="1"/>
    </xf>
    <xf numFmtId="165" fontId="16" fillId="5" borderId="36" xfId="0" applyNumberFormat="1" applyFont="1" applyFill="1" applyBorder="1" applyAlignment="1">
      <alignment horizontal="center" vertical="center" wrapText="1"/>
    </xf>
    <xf numFmtId="165" fontId="16" fillId="5" borderId="55" xfId="0" applyNumberFormat="1" applyFont="1" applyFill="1" applyBorder="1" applyAlignment="1">
      <alignment horizontal="center" vertical="center" wrapText="1"/>
    </xf>
    <xf numFmtId="165" fontId="16" fillId="5" borderId="27" xfId="0" applyNumberFormat="1" applyFont="1" applyFill="1" applyBorder="1" applyAlignment="1">
      <alignment horizontal="center" vertical="center" wrapText="1"/>
    </xf>
    <xf numFmtId="0" fontId="16" fillId="0" borderId="0" xfId="0" applyFont="1" applyFill="1"/>
    <xf numFmtId="165" fontId="16" fillId="5" borderId="28" xfId="0" applyNumberFormat="1" applyFont="1" applyFill="1" applyBorder="1" applyAlignment="1">
      <alignment horizontal="center" vertical="center" wrapText="1"/>
    </xf>
    <xf numFmtId="165" fontId="16" fillId="5" borderId="1" xfId="0" applyNumberFormat="1" applyFont="1" applyFill="1" applyBorder="1" applyAlignment="1" applyProtection="1">
      <alignment horizontal="center" vertical="center" wrapText="1"/>
      <protection locked="0"/>
    </xf>
    <xf numFmtId="165" fontId="16" fillId="5" borderId="2" xfId="0" applyNumberFormat="1" applyFont="1" applyFill="1" applyBorder="1" applyAlignment="1" applyProtection="1">
      <alignment horizontal="center" vertical="center"/>
      <protection locked="0"/>
    </xf>
    <xf numFmtId="0" fontId="17" fillId="0" borderId="0" xfId="0" applyFont="1" applyProtection="1">
      <protection locked="0"/>
    </xf>
    <xf numFmtId="0" fontId="17" fillId="5" borderId="0" xfId="0" applyFont="1" applyFill="1" applyBorder="1" applyProtection="1">
      <protection locked="0"/>
    </xf>
    <xf numFmtId="165" fontId="16" fillId="5" borderId="2" xfId="0" applyNumberFormat="1" applyFont="1" applyFill="1" applyBorder="1" applyAlignment="1" applyProtection="1">
      <alignment horizontal="center" vertical="center" wrapText="1"/>
      <protection locked="0"/>
    </xf>
    <xf numFmtId="165" fontId="16" fillId="5" borderId="5" xfId="0" applyNumberFormat="1" applyFont="1" applyFill="1" applyBorder="1" applyAlignment="1" applyProtection="1">
      <alignment horizontal="center" vertical="center" wrapText="1"/>
      <protection locked="0"/>
    </xf>
    <xf numFmtId="165" fontId="16" fillId="5" borderId="6" xfId="0" applyNumberFormat="1" applyFont="1" applyFill="1" applyBorder="1" applyAlignment="1" applyProtection="1">
      <alignment horizontal="center" vertical="center"/>
      <protection locked="0"/>
    </xf>
    <xf numFmtId="165" fontId="16" fillId="5" borderId="58" xfId="0" applyNumberFormat="1" applyFont="1" applyFill="1" applyBorder="1" applyAlignment="1" applyProtection="1">
      <alignment horizontal="center" vertical="center" wrapText="1"/>
      <protection locked="0"/>
    </xf>
    <xf numFmtId="165" fontId="16" fillId="5" borderId="55" xfId="0" applyNumberFormat="1" applyFont="1" applyFill="1" applyBorder="1" applyAlignment="1" applyProtection="1">
      <alignment horizontal="center" vertical="center"/>
      <protection locked="0"/>
    </xf>
    <xf numFmtId="165" fontId="16" fillId="5" borderId="37" xfId="0" applyNumberFormat="1" applyFont="1" applyFill="1" applyBorder="1" applyAlignment="1" applyProtection="1">
      <alignment horizontal="center" vertical="center" wrapText="1"/>
      <protection locked="0"/>
    </xf>
    <xf numFmtId="0" fontId="17" fillId="0" borderId="29" xfId="0" applyFont="1" applyBorder="1" applyAlignment="1" applyProtection="1">
      <alignment horizontal="center" vertical="center"/>
      <protection locked="0"/>
    </xf>
    <xf numFmtId="0" fontId="16" fillId="0" borderId="0" xfId="0" applyFont="1" applyFill="1" applyProtection="1">
      <protection locked="0"/>
    </xf>
    <xf numFmtId="165" fontId="1" fillId="5" borderId="55" xfId="0" applyNumberFormat="1" applyFont="1" applyFill="1" applyBorder="1" applyAlignment="1" applyProtection="1">
      <alignment horizontal="center" vertical="center" wrapText="1"/>
      <protection locked="0"/>
    </xf>
    <xf numFmtId="165" fontId="12" fillId="6" borderId="33" xfId="0" applyNumberFormat="1" applyFont="1" applyFill="1" applyBorder="1" applyAlignment="1" applyProtection="1">
      <alignment vertical="center"/>
      <protection locked="0"/>
    </xf>
    <xf numFmtId="165" fontId="16" fillId="5" borderId="32" xfId="0" applyNumberFormat="1" applyFont="1" applyFill="1" applyBorder="1" applyAlignment="1" applyProtection="1">
      <alignment horizontal="center" vertical="center"/>
      <protection locked="0"/>
    </xf>
    <xf numFmtId="165" fontId="17" fillId="5" borderId="0" xfId="0" applyNumberFormat="1" applyFont="1" applyFill="1" applyBorder="1" applyProtection="1">
      <protection locked="0"/>
    </xf>
    <xf numFmtId="165" fontId="17" fillId="0" borderId="0" xfId="0" applyNumberFormat="1" applyFont="1" applyProtection="1">
      <protection locked="0"/>
    </xf>
    <xf numFmtId="165" fontId="16" fillId="5" borderId="46" xfId="0" applyNumberFormat="1" applyFont="1" applyFill="1" applyBorder="1" applyAlignment="1" applyProtection="1">
      <alignment horizontal="center" vertical="center" wrapText="1"/>
      <protection locked="0"/>
    </xf>
    <xf numFmtId="165" fontId="16" fillId="5" borderId="57" xfId="0" applyNumberFormat="1" applyFont="1" applyFill="1" applyBorder="1" applyAlignment="1" applyProtection="1">
      <alignment horizontal="center" vertical="center" wrapText="1"/>
      <protection locked="0"/>
    </xf>
    <xf numFmtId="165" fontId="16" fillId="5" borderId="26" xfId="0" applyNumberFormat="1" applyFont="1" applyFill="1" applyBorder="1" applyAlignment="1" applyProtection="1">
      <alignment horizontal="center" vertical="center" wrapText="1"/>
      <protection locked="0"/>
    </xf>
    <xf numFmtId="165" fontId="16" fillId="5" borderId="32" xfId="0" applyNumberFormat="1" applyFont="1" applyFill="1" applyBorder="1" applyAlignment="1" applyProtection="1">
      <alignment horizontal="center" vertical="center" wrapText="1"/>
      <protection locked="0"/>
    </xf>
    <xf numFmtId="0" fontId="0" fillId="5" borderId="0" xfId="0" applyFill="1" applyAlignment="1">
      <alignment vertical="center"/>
    </xf>
    <xf numFmtId="0" fontId="0" fillId="0" borderId="0" xfId="0" applyFont="1" applyBorder="1"/>
    <xf numFmtId="0" fontId="20" fillId="0" borderId="85" xfId="0" applyFont="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1" fillId="2" borderId="24" xfId="0" applyFont="1" applyFill="1" applyBorder="1" applyAlignment="1">
      <alignment horizontal="center" vertical="center" wrapText="1"/>
    </xf>
    <xf numFmtId="0" fontId="0" fillId="0" borderId="36"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17" fillId="0" borderId="26" xfId="0" applyFont="1" applyBorder="1" applyAlignment="1">
      <alignment vertical="center" wrapText="1"/>
    </xf>
    <xf numFmtId="0" fontId="17" fillId="5" borderId="26" xfId="0" applyFont="1" applyFill="1" applyBorder="1" applyAlignment="1">
      <alignment vertical="center" wrapText="1"/>
    </xf>
    <xf numFmtId="0" fontId="17" fillId="0" borderId="35" xfId="0" applyFont="1" applyBorder="1" applyAlignment="1">
      <alignment vertical="center" wrapText="1"/>
    </xf>
    <xf numFmtId="0" fontId="7" fillId="0" borderId="51" xfId="0" applyFont="1" applyBorder="1" applyAlignment="1">
      <alignment horizontal="right" wrapText="1"/>
    </xf>
    <xf numFmtId="0" fontId="0" fillId="5" borderId="0" xfId="0" applyFill="1" applyAlignment="1">
      <alignment horizontal="center" vertical="center" wrapText="1"/>
    </xf>
    <xf numFmtId="0" fontId="2" fillId="0" borderId="8" xfId="0" applyFont="1" applyBorder="1" applyAlignment="1">
      <alignment vertical="center" wrapText="1"/>
    </xf>
    <xf numFmtId="0" fontId="1" fillId="2" borderId="76" xfId="0" applyFont="1" applyFill="1" applyBorder="1" applyAlignment="1">
      <alignment horizontal="center" vertical="center" wrapText="1"/>
    </xf>
    <xf numFmtId="0" fontId="1" fillId="3" borderId="88" xfId="0" applyFont="1" applyFill="1" applyBorder="1" applyAlignment="1">
      <alignment horizontal="center" vertical="center"/>
    </xf>
    <xf numFmtId="0" fontId="1" fillId="3" borderId="29" xfId="0" applyFont="1" applyFill="1" applyBorder="1" applyAlignment="1">
      <alignment horizontal="center" vertical="center"/>
    </xf>
    <xf numFmtId="0" fontId="2" fillId="0" borderId="93" xfId="0" applyFont="1" applyBorder="1" applyAlignment="1">
      <alignment horizontal="center" vertical="center"/>
    </xf>
    <xf numFmtId="164" fontId="2" fillId="0" borderId="94" xfId="0" applyNumberFormat="1" applyFont="1" applyBorder="1" applyAlignment="1">
      <alignment horizontal="center" vertical="center"/>
    </xf>
    <xf numFmtId="164" fontId="0" fillId="0" borderId="99" xfId="0" applyNumberFormat="1" applyBorder="1" applyAlignment="1">
      <alignment horizontal="center" vertical="center"/>
    </xf>
    <xf numFmtId="164" fontId="0" fillId="0" borderId="90" xfId="0" applyNumberFormat="1" applyBorder="1" applyAlignment="1">
      <alignment horizontal="center" vertical="center"/>
    </xf>
    <xf numFmtId="164" fontId="0" fillId="0" borderId="101" xfId="0" applyNumberFormat="1" applyBorder="1" applyAlignment="1">
      <alignment horizontal="center" vertical="center"/>
    </xf>
    <xf numFmtId="164" fontId="0" fillId="0" borderId="102" xfId="0" applyNumberFormat="1" applyBorder="1" applyAlignment="1">
      <alignment horizontal="center" vertical="center"/>
    </xf>
    <xf numFmtId="164" fontId="0" fillId="0" borderId="104" xfId="0" applyNumberFormat="1" applyBorder="1" applyAlignment="1">
      <alignment horizontal="center" vertical="center"/>
    </xf>
    <xf numFmtId="164" fontId="0" fillId="0" borderId="105" xfId="0" applyNumberFormat="1" applyBorder="1" applyAlignment="1">
      <alignment horizontal="center" vertical="center"/>
    </xf>
    <xf numFmtId="164" fontId="0" fillId="0" borderId="106" xfId="0" applyNumberFormat="1" applyBorder="1" applyAlignment="1">
      <alignment horizontal="center" vertical="center"/>
    </xf>
    <xf numFmtId="0" fontId="0" fillId="2" borderId="55" xfId="0" applyFill="1" applyBorder="1" applyAlignment="1">
      <alignment vertical="center"/>
    </xf>
    <xf numFmtId="44" fontId="0" fillId="2" borderId="55" xfId="2" applyFont="1" applyFill="1" applyBorder="1" applyAlignment="1">
      <alignment vertical="center"/>
    </xf>
    <xf numFmtId="0" fontId="9" fillId="0" borderId="0" xfId="0" applyFont="1" applyAlignment="1">
      <alignment vertical="center" wrapText="1"/>
    </xf>
    <xf numFmtId="0" fontId="0" fillId="0" borderId="0" xfId="0" applyAlignment="1">
      <alignment vertical="center"/>
    </xf>
    <xf numFmtId="0" fontId="1" fillId="5" borderId="0" xfId="0" applyFont="1" applyFill="1" applyAlignment="1">
      <alignment horizontal="center" vertical="center"/>
    </xf>
    <xf numFmtId="7" fontId="1" fillId="5" borderId="0" xfId="2" applyNumberFormat="1" applyFont="1" applyFill="1" applyAlignment="1">
      <alignment horizontal="center" vertical="center"/>
    </xf>
    <xf numFmtId="164" fontId="0" fillId="5" borderId="0" xfId="0" applyNumberFormat="1" applyFont="1" applyFill="1" applyBorder="1" applyAlignment="1" applyProtection="1">
      <alignment horizontal="right"/>
      <protection locked="0"/>
    </xf>
    <xf numFmtId="0" fontId="0" fillId="5" borderId="0" xfId="0" applyFont="1" applyFill="1" applyBorder="1" applyProtection="1">
      <protection locked="0"/>
    </xf>
    <xf numFmtId="0" fontId="0" fillId="5" borderId="0" xfId="0" applyFont="1" applyFill="1" applyBorder="1" applyAlignment="1" applyProtection="1">
      <alignment vertical="center"/>
      <protection locked="0"/>
    </xf>
    <xf numFmtId="164" fontId="0" fillId="5" borderId="0" xfId="0" applyNumberFormat="1" applyFill="1"/>
    <xf numFmtId="0" fontId="2" fillId="5" borderId="0" xfId="0" applyFont="1" applyFill="1" applyBorder="1" applyAlignment="1">
      <alignment horizontal="center" vertical="center"/>
    </xf>
    <xf numFmtId="0" fontId="2" fillId="0" borderId="0" xfId="0" applyFont="1" applyAlignment="1">
      <alignment vertical="center"/>
    </xf>
    <xf numFmtId="0" fontId="2" fillId="5" borderId="0" xfId="0" applyFont="1" applyFill="1" applyBorder="1" applyAlignment="1">
      <alignment vertical="center"/>
    </xf>
    <xf numFmtId="4" fontId="2" fillId="5" borderId="0" xfId="0" applyNumberFormat="1" applyFont="1" applyFill="1" applyBorder="1" applyAlignment="1">
      <alignment vertical="center"/>
    </xf>
    <xf numFmtId="0" fontId="2" fillId="7" borderId="2" xfId="0" applyFont="1" applyFill="1" applyBorder="1" applyAlignment="1">
      <alignment vertical="center"/>
    </xf>
    <xf numFmtId="0" fontId="2" fillId="7" borderId="3" xfId="0" applyFont="1" applyFill="1" applyBorder="1" applyAlignment="1">
      <alignment vertical="center"/>
    </xf>
    <xf numFmtId="4" fontId="2" fillId="7" borderId="24" xfId="0" applyNumberFormat="1" applyFont="1" applyFill="1" applyBorder="1" applyAlignment="1">
      <alignment vertical="center"/>
    </xf>
    <xf numFmtId="0" fontId="2" fillId="0" borderId="0" xfId="0" applyFont="1" applyBorder="1" applyAlignment="1">
      <alignment vertical="center"/>
    </xf>
    <xf numFmtId="4" fontId="2" fillId="7" borderId="3" xfId="0" applyNumberFormat="1" applyFont="1" applyFill="1" applyBorder="1" applyAlignment="1">
      <alignment vertical="center"/>
    </xf>
    <xf numFmtId="164" fontId="2" fillId="0" borderId="3" xfId="1" applyNumberFormat="1" applyFont="1" applyBorder="1" applyAlignment="1">
      <alignment horizontal="center" vertical="center"/>
    </xf>
    <xf numFmtId="164" fontId="0" fillId="0" borderId="0" xfId="1" applyNumberFormat="1" applyFont="1" applyBorder="1" applyAlignment="1">
      <alignment horizontal="center" vertical="center"/>
    </xf>
    <xf numFmtId="0" fontId="2" fillId="5" borderId="0" xfId="0" applyFont="1" applyFill="1" applyBorder="1" applyAlignment="1" applyProtection="1">
      <alignment vertical="center"/>
    </xf>
    <xf numFmtId="164" fontId="16" fillId="5" borderId="0" xfId="0" applyNumberFormat="1" applyFont="1" applyFill="1" applyBorder="1" applyAlignment="1">
      <alignment vertical="center"/>
    </xf>
    <xf numFmtId="0" fontId="2" fillId="5" borderId="5" xfId="0" applyFont="1" applyFill="1" applyBorder="1"/>
    <xf numFmtId="0" fontId="2" fillId="5" borderId="6" xfId="0" applyFont="1" applyFill="1" applyBorder="1"/>
    <xf numFmtId="0" fontId="26"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0" fontId="25" fillId="5" borderId="0" xfId="0" applyFont="1" applyFill="1" applyBorder="1" applyAlignment="1">
      <alignment vertical="center"/>
    </xf>
    <xf numFmtId="44" fontId="25" fillId="0" borderId="0" xfId="2" applyFont="1" applyAlignment="1">
      <alignment vertical="center"/>
    </xf>
    <xf numFmtId="164" fontId="25" fillId="0" borderId="0" xfId="0" applyNumberFormat="1" applyFont="1" applyAlignment="1">
      <alignment vertical="center"/>
    </xf>
    <xf numFmtId="0" fontId="25" fillId="5" borderId="0" xfId="0" applyFont="1" applyFill="1" applyBorder="1" applyAlignment="1">
      <alignment vertical="center" wrapText="1"/>
    </xf>
    <xf numFmtId="0" fontId="25" fillId="0" borderId="0" xfId="0" applyFont="1" applyBorder="1" applyAlignment="1">
      <alignment vertical="center" wrapText="1"/>
    </xf>
    <xf numFmtId="0" fontId="0" fillId="0" borderId="0" xfId="0" applyAlignment="1">
      <alignment vertical="center"/>
    </xf>
    <xf numFmtId="0" fontId="26" fillId="5" borderId="0" xfId="0" applyFont="1" applyFill="1" applyBorder="1" applyAlignment="1">
      <alignment horizontal="center" vertical="center" wrapText="1"/>
    </xf>
    <xf numFmtId="0" fontId="25" fillId="5" borderId="0" xfId="0" applyFont="1" applyFill="1" applyBorder="1" applyAlignment="1">
      <alignment horizontal="center" vertical="center" wrapText="1"/>
    </xf>
    <xf numFmtId="49" fontId="1" fillId="5" borderId="33" xfId="0" applyNumberFormat="1" applyFont="1" applyFill="1" applyBorder="1" applyAlignment="1" applyProtection="1">
      <alignment horizontal="center" vertical="center" wrapText="1"/>
      <protection locked="0"/>
    </xf>
    <xf numFmtId="49" fontId="12" fillId="6" borderId="33" xfId="0" applyNumberFormat="1" applyFont="1" applyFill="1" applyBorder="1" applyAlignment="1" applyProtection="1">
      <alignment vertical="center"/>
      <protection locked="0"/>
    </xf>
    <xf numFmtId="49" fontId="0" fillId="0" borderId="0" xfId="0" applyNumberFormat="1" applyProtection="1">
      <protection locked="0"/>
    </xf>
    <xf numFmtId="49" fontId="16" fillId="0" borderId="0" xfId="0" applyNumberFormat="1" applyFont="1" applyFill="1" applyProtection="1">
      <protection locked="0"/>
    </xf>
    <xf numFmtId="44" fontId="16" fillId="5" borderId="47" xfId="0" applyNumberFormat="1" applyFont="1" applyFill="1" applyBorder="1" applyAlignment="1">
      <alignment horizontal="center" vertical="center" wrapText="1"/>
    </xf>
    <xf numFmtId="44" fontId="17" fillId="0" borderId="0" xfId="0" applyNumberFormat="1" applyFont="1"/>
    <xf numFmtId="44" fontId="16" fillId="5" borderId="2" xfId="0" applyNumberFormat="1" applyFont="1" applyFill="1" applyBorder="1" applyAlignment="1">
      <alignment horizontal="center" vertical="center" wrapText="1"/>
    </xf>
    <xf numFmtId="44" fontId="1" fillId="5" borderId="55" xfId="0" applyNumberFormat="1" applyFont="1" applyFill="1" applyBorder="1" applyAlignment="1">
      <alignment horizontal="center" vertical="center" wrapText="1"/>
    </xf>
    <xf numFmtId="44" fontId="12" fillId="6" borderId="33" xfId="0" applyNumberFormat="1" applyFont="1" applyFill="1" applyBorder="1" applyAlignment="1">
      <alignment vertical="center"/>
    </xf>
    <xf numFmtId="44" fontId="0" fillId="0" borderId="0" xfId="0" applyNumberFormat="1"/>
    <xf numFmtId="44" fontId="16" fillId="5" borderId="49" xfId="0" applyNumberFormat="1" applyFont="1" applyFill="1" applyBorder="1" applyAlignment="1">
      <alignment horizontal="center" vertical="center" wrapText="1"/>
    </xf>
    <xf numFmtId="44" fontId="16" fillId="5" borderId="36" xfId="0" applyNumberFormat="1" applyFont="1" applyFill="1" applyBorder="1" applyAlignment="1">
      <alignment horizontal="center" vertical="center" wrapText="1"/>
    </xf>
    <xf numFmtId="44" fontId="16" fillId="5" borderId="27" xfId="0" applyNumberFormat="1" applyFont="1" applyFill="1" applyBorder="1" applyAlignment="1">
      <alignment horizontal="center" vertical="center" wrapText="1"/>
    </xf>
    <xf numFmtId="44" fontId="16" fillId="0" borderId="0" xfId="0" applyNumberFormat="1" applyFont="1" applyFill="1"/>
    <xf numFmtId="44" fontId="12" fillId="6" borderId="55" xfId="0" applyNumberFormat="1" applyFont="1" applyFill="1" applyBorder="1" applyAlignment="1">
      <alignment vertical="center"/>
    </xf>
    <xf numFmtId="49" fontId="1" fillId="5" borderId="31" xfId="0" applyNumberFormat="1" applyFont="1" applyFill="1" applyBorder="1" applyAlignment="1" applyProtection="1">
      <alignment horizontal="center" vertical="center" wrapText="1"/>
      <protection locked="0"/>
    </xf>
    <xf numFmtId="49" fontId="1" fillId="5" borderId="55" xfId="0" applyNumberFormat="1" applyFont="1" applyFill="1" applyBorder="1" applyAlignment="1" applyProtection="1">
      <alignment horizontal="center" vertical="center" wrapText="1"/>
      <protection locked="0"/>
    </xf>
    <xf numFmtId="49" fontId="1" fillId="5" borderId="54" xfId="0" applyNumberFormat="1" applyFont="1" applyFill="1" applyBorder="1" applyAlignment="1" applyProtection="1">
      <alignment horizontal="center" vertical="center" wrapText="1"/>
      <protection locked="0"/>
    </xf>
    <xf numFmtId="49" fontId="0" fillId="0" borderId="0" xfId="0" applyNumberFormat="1"/>
    <xf numFmtId="49" fontId="0" fillId="5" borderId="0" xfId="0" applyNumberFormat="1" applyFill="1"/>
    <xf numFmtId="0" fontId="28" fillId="7" borderId="1" xfId="0" applyFont="1" applyFill="1" applyBorder="1" applyAlignment="1">
      <alignment vertical="center"/>
    </xf>
    <xf numFmtId="0" fontId="0" fillId="7" borderId="24" xfId="0" applyFill="1" applyBorder="1" applyAlignment="1" applyProtection="1">
      <alignment vertical="center"/>
      <protection locked="0"/>
    </xf>
    <xf numFmtId="0" fontId="7" fillId="5" borderId="51" xfId="0" applyFont="1" applyFill="1" applyBorder="1" applyAlignment="1" applyProtection="1">
      <alignment horizontal="center"/>
      <protection locked="0"/>
    </xf>
    <xf numFmtId="0" fontId="7" fillId="5" borderId="108" xfId="0" applyFont="1" applyFill="1" applyBorder="1" applyAlignment="1" applyProtection="1">
      <alignment horizontal="center"/>
      <protection locked="0"/>
    </xf>
    <xf numFmtId="0" fontId="0" fillId="5" borderId="51" xfId="0" applyFill="1" applyBorder="1" applyAlignment="1" applyProtection="1">
      <alignment horizontal="center"/>
      <protection locked="0"/>
    </xf>
    <xf numFmtId="0" fontId="0" fillId="5" borderId="108" xfId="0" applyFill="1" applyBorder="1" applyAlignment="1" applyProtection="1">
      <alignment horizontal="center"/>
      <protection locked="0"/>
    </xf>
    <xf numFmtId="0" fontId="0" fillId="5" borderId="52" xfId="0" applyFill="1" applyBorder="1" applyAlignment="1" applyProtection="1">
      <alignment horizontal="center"/>
      <protection locked="0"/>
    </xf>
    <xf numFmtId="0" fontId="17" fillId="7" borderId="24" xfId="0" applyFont="1" applyFill="1" applyBorder="1" applyAlignment="1">
      <alignment vertical="center"/>
    </xf>
    <xf numFmtId="0" fontId="27" fillId="0" borderId="50" xfId="0" applyFont="1" applyBorder="1"/>
    <xf numFmtId="0" fontId="16" fillId="12" borderId="0" xfId="0" applyFont="1" applyFill="1" applyAlignment="1">
      <alignment vertical="center"/>
    </xf>
    <xf numFmtId="0" fontId="16" fillId="12" borderId="0" xfId="0" applyFont="1" applyFill="1" applyAlignment="1">
      <alignment vertical="center" wrapText="1"/>
    </xf>
    <xf numFmtId="0" fontId="17" fillId="12" borderId="0" xfId="0" applyFont="1" applyFill="1" applyAlignment="1">
      <alignment vertical="center"/>
    </xf>
    <xf numFmtId="0" fontId="17" fillId="12" borderId="0" xfId="0" applyFont="1" applyFill="1" applyBorder="1" applyAlignment="1">
      <alignment vertical="center"/>
    </xf>
    <xf numFmtId="44" fontId="17" fillId="12" borderId="0" xfId="2" applyFont="1" applyFill="1" applyAlignment="1">
      <alignment vertical="center"/>
    </xf>
    <xf numFmtId="0" fontId="17" fillId="12" borderId="0" xfId="0" applyFont="1" applyFill="1" applyAlignment="1">
      <alignment vertical="center" wrapText="1"/>
    </xf>
    <xf numFmtId="0" fontId="25" fillId="12" borderId="0" xfId="0" applyFont="1" applyFill="1" applyBorder="1" applyAlignment="1">
      <alignment vertical="center"/>
    </xf>
    <xf numFmtId="44" fontId="25" fillId="12" borderId="0" xfId="2" applyFont="1" applyFill="1" applyAlignment="1">
      <alignment vertical="center"/>
    </xf>
    <xf numFmtId="0" fontId="25" fillId="12" borderId="0" xfId="0" applyFont="1" applyFill="1" applyBorder="1" applyAlignment="1">
      <alignment horizontal="center" vertical="center" wrapText="1"/>
    </xf>
    <xf numFmtId="0" fontId="25" fillId="12" borderId="0" xfId="0" applyFont="1" applyFill="1" applyAlignment="1">
      <alignment vertical="center"/>
    </xf>
    <xf numFmtId="0" fontId="25" fillId="12" borderId="0" xfId="0" applyFont="1" applyFill="1" applyAlignment="1">
      <alignment vertical="center" wrapText="1"/>
    </xf>
    <xf numFmtId="0" fontId="25" fillId="5" borderId="0" xfId="0" applyFont="1" applyFill="1" applyAlignment="1">
      <alignment vertical="center" wrapText="1"/>
    </xf>
    <xf numFmtId="0" fontId="25" fillId="5" borderId="0" xfId="0" applyFont="1" applyFill="1" applyAlignment="1">
      <alignment vertical="center"/>
    </xf>
    <xf numFmtId="44" fontId="25" fillId="5" borderId="0" xfId="2" applyFont="1" applyFill="1" applyAlignment="1">
      <alignment vertical="center"/>
    </xf>
    <xf numFmtId="0" fontId="16" fillId="0" borderId="0" xfId="0" applyFont="1" applyBorder="1" applyAlignment="1">
      <alignment horizontal="left" vertical="center"/>
    </xf>
    <xf numFmtId="0" fontId="16" fillId="7" borderId="0" xfId="0" applyFont="1" applyFill="1" applyBorder="1" applyAlignment="1">
      <alignment horizontal="center" vertical="center"/>
    </xf>
    <xf numFmtId="0" fontId="16" fillId="0" borderId="26" xfId="0" applyFont="1" applyBorder="1" applyAlignment="1">
      <alignment horizontal="center" vertical="center" wrapText="1"/>
    </xf>
    <xf numFmtId="0" fontId="16" fillId="0" borderId="35" xfId="0" applyFont="1" applyBorder="1" applyAlignment="1">
      <alignment horizontal="center" vertical="center" wrapText="1"/>
    </xf>
    <xf numFmtId="0" fontId="16" fillId="5" borderId="26" xfId="0" applyFont="1" applyFill="1" applyBorder="1" applyAlignment="1">
      <alignment horizontal="center" vertical="center" wrapText="1"/>
    </xf>
    <xf numFmtId="0" fontId="16" fillId="0" borderId="1" xfId="0" applyFont="1" applyBorder="1" applyAlignment="1">
      <alignment horizontal="center" vertical="center" wrapText="1"/>
    </xf>
    <xf numFmtId="0" fontId="1" fillId="2" borderId="46" xfId="0" applyFont="1" applyFill="1" applyBorder="1" applyAlignment="1">
      <alignment horizontal="center" vertical="center" wrapText="1"/>
    </xf>
    <xf numFmtId="0" fontId="0" fillId="0" borderId="0" xfId="0" applyAlignment="1">
      <alignment vertical="center"/>
    </xf>
    <xf numFmtId="0" fontId="0" fillId="5" borderId="0" xfId="0" applyFill="1" applyBorder="1" applyAlignment="1">
      <alignment horizontal="center" vertical="center"/>
    </xf>
    <xf numFmtId="164" fontId="16" fillId="0" borderId="3" xfId="0" applyNumberFormat="1" applyFont="1" applyBorder="1" applyAlignment="1" applyProtection="1">
      <alignment horizontal="center" vertical="center"/>
    </xf>
    <xf numFmtId="0" fontId="17" fillId="0" borderId="19" xfId="0" applyFont="1" applyBorder="1" applyAlignment="1">
      <alignment vertical="center" wrapText="1"/>
    </xf>
    <xf numFmtId="0" fontId="17" fillId="0" borderId="21" xfId="0" applyFont="1" applyBorder="1" applyAlignment="1">
      <alignment vertical="center" wrapText="1"/>
    </xf>
    <xf numFmtId="0" fontId="0" fillId="0" borderId="19" xfId="0" applyBorder="1" applyAlignment="1">
      <alignment vertical="center"/>
    </xf>
    <xf numFmtId="0" fontId="0" fillId="5" borderId="50" xfId="0" applyFill="1" applyBorder="1" applyAlignment="1" applyProtection="1">
      <alignment horizontal="center"/>
      <protection locked="0"/>
    </xf>
    <xf numFmtId="0" fontId="0" fillId="5" borderId="109" xfId="0" applyFill="1" applyBorder="1" applyAlignment="1" applyProtection="1">
      <alignment horizontal="center"/>
      <protection locked="0"/>
    </xf>
    <xf numFmtId="0" fontId="7" fillId="5" borderId="109" xfId="0" applyFont="1" applyFill="1" applyBorder="1" applyAlignment="1" applyProtection="1">
      <alignment horizontal="center"/>
      <protection locked="0"/>
    </xf>
    <xf numFmtId="9" fontId="0" fillId="5" borderId="51" xfId="0" applyNumberFormat="1" applyFill="1" applyBorder="1" applyAlignment="1" applyProtection="1">
      <alignment horizontal="center"/>
      <protection locked="0"/>
    </xf>
    <xf numFmtId="9" fontId="0" fillId="5" borderId="109" xfId="0" applyNumberFormat="1" applyFill="1" applyBorder="1" applyAlignment="1" applyProtection="1">
      <alignment horizontal="center"/>
      <protection locked="0"/>
    </xf>
    <xf numFmtId="9" fontId="7" fillId="5" borderId="51" xfId="0" applyNumberFormat="1" applyFont="1" applyFill="1" applyBorder="1" applyAlignment="1" applyProtection="1">
      <alignment horizontal="center"/>
      <protection locked="0"/>
    </xf>
    <xf numFmtId="0" fontId="27" fillId="0" borderId="50" xfId="0" applyFont="1" applyBorder="1" applyAlignment="1">
      <alignment vertical="center"/>
    </xf>
    <xf numFmtId="0" fontId="0" fillId="0" borderId="50" xfId="0" applyBorder="1" applyAlignment="1" applyProtection="1">
      <alignment vertical="center"/>
      <protection locked="0"/>
    </xf>
    <xf numFmtId="0" fontId="0" fillId="5" borderId="111" xfId="0" applyFill="1" applyBorder="1" applyAlignment="1" applyProtection="1">
      <alignment horizontal="center"/>
      <protection locked="0"/>
    </xf>
    <xf numFmtId="0" fontId="0" fillId="5" borderId="50" xfId="0" applyFill="1" applyBorder="1" applyAlignment="1" applyProtection="1">
      <alignment horizontal="center" vertical="center"/>
      <protection locked="0"/>
    </xf>
    <xf numFmtId="0" fontId="0" fillId="0" borderId="52" xfId="0" applyBorder="1"/>
    <xf numFmtId="0" fontId="0" fillId="5" borderId="112" xfId="0" applyFill="1" applyBorder="1" applyAlignment="1" applyProtection="1">
      <alignment horizontal="center"/>
      <protection locked="0"/>
    </xf>
    <xf numFmtId="0" fontId="0" fillId="5" borderId="114" xfId="0" applyFill="1" applyBorder="1" applyAlignment="1" applyProtection="1">
      <alignment horizontal="center"/>
      <protection locked="0"/>
    </xf>
    <xf numFmtId="0" fontId="0" fillId="5" borderId="113" xfId="0" applyFill="1" applyBorder="1" applyAlignment="1" applyProtection="1">
      <alignment horizontal="center"/>
      <protection locked="0"/>
    </xf>
    <xf numFmtId="0" fontId="2" fillId="5" borderId="0" xfId="0" applyFont="1" applyFill="1" applyBorder="1" applyProtection="1">
      <protection locked="0"/>
    </xf>
    <xf numFmtId="9" fontId="0" fillId="5" borderId="113" xfId="0" applyNumberFormat="1" applyFill="1" applyBorder="1" applyAlignment="1" applyProtection="1">
      <alignment horizontal="center"/>
      <protection locked="0"/>
    </xf>
    <xf numFmtId="164" fontId="0" fillId="5" borderId="0" xfId="0" applyNumberFormat="1" applyFont="1" applyFill="1" applyBorder="1" applyAlignment="1" applyProtection="1">
      <alignment horizontal="right" vertical="center"/>
      <protection locked="0"/>
    </xf>
    <xf numFmtId="0" fontId="27" fillId="0" borderId="48" xfId="0" applyFont="1" applyBorder="1" applyAlignment="1" applyProtection="1">
      <alignment horizontal="center" vertical="center" wrapText="1"/>
      <protection locked="0"/>
    </xf>
    <xf numFmtId="0" fontId="2" fillId="5" borderId="0" xfId="0" applyFont="1" applyFill="1" applyBorder="1" applyAlignment="1"/>
    <xf numFmtId="49" fontId="16" fillId="5" borderId="53" xfId="0" applyNumberFormat="1" applyFont="1" applyFill="1" applyBorder="1" applyAlignment="1" applyProtection="1">
      <alignment horizontal="left" vertical="center" wrapText="1"/>
      <protection locked="0"/>
    </xf>
    <xf numFmtId="49" fontId="17" fillId="0" borderId="0" xfId="0" applyNumberFormat="1" applyFont="1" applyAlignment="1" applyProtection="1">
      <alignment horizontal="left"/>
      <protection locked="0"/>
    </xf>
    <xf numFmtId="49" fontId="16" fillId="5" borderId="2" xfId="0" applyNumberFormat="1" applyFont="1" applyFill="1" applyBorder="1" applyAlignment="1" applyProtection="1">
      <alignment horizontal="left" vertical="center" wrapText="1"/>
      <protection locked="0"/>
    </xf>
    <xf numFmtId="49" fontId="16" fillId="5" borderId="56" xfId="0" applyNumberFormat="1" applyFont="1" applyFill="1" applyBorder="1" applyAlignment="1" applyProtection="1">
      <alignment horizontal="left" vertical="center" wrapText="1"/>
      <protection locked="0"/>
    </xf>
    <xf numFmtId="49" fontId="16" fillId="5" borderId="33" xfId="0" applyNumberFormat="1" applyFont="1" applyFill="1" applyBorder="1" applyAlignment="1" applyProtection="1">
      <alignment horizontal="left" vertical="center" wrapText="1"/>
      <protection locked="0"/>
    </xf>
    <xf numFmtId="49" fontId="17" fillId="0" borderId="29" xfId="0" applyNumberFormat="1" applyFont="1" applyBorder="1" applyAlignment="1" applyProtection="1">
      <alignment horizontal="left" vertical="center" wrapText="1"/>
      <protection locked="0"/>
    </xf>
    <xf numFmtId="49" fontId="16" fillId="0" borderId="0" xfId="0" applyNumberFormat="1" applyFont="1" applyFill="1" applyAlignment="1" applyProtection="1">
      <alignment horizontal="left"/>
      <protection locked="0"/>
    </xf>
    <xf numFmtId="49" fontId="17" fillId="5" borderId="0" xfId="0" applyNumberFormat="1" applyFont="1" applyFill="1" applyBorder="1" applyAlignment="1" applyProtection="1">
      <alignment horizontal="left"/>
      <protection locked="0"/>
    </xf>
    <xf numFmtId="49" fontId="16" fillId="5" borderId="29" xfId="0" applyNumberFormat="1" applyFont="1" applyFill="1" applyBorder="1" applyAlignment="1" applyProtection="1">
      <alignment horizontal="left" vertical="center" wrapText="1"/>
      <protection locked="0"/>
    </xf>
    <xf numFmtId="49" fontId="16" fillId="5" borderId="6" xfId="0" applyNumberFormat="1" applyFont="1" applyFill="1" applyBorder="1" applyAlignment="1" applyProtection="1">
      <alignment horizontal="left" vertical="center" wrapText="1"/>
      <protection locked="0"/>
    </xf>
    <xf numFmtId="49" fontId="16" fillId="5" borderId="55" xfId="0" applyNumberFormat="1" applyFont="1" applyFill="1" applyBorder="1" applyAlignment="1" applyProtection="1">
      <alignment horizontal="left" vertical="center" wrapText="1"/>
      <protection locked="0"/>
    </xf>
    <xf numFmtId="49" fontId="16" fillId="5" borderId="3" xfId="0" applyNumberFormat="1" applyFont="1" applyFill="1" applyBorder="1" applyAlignment="1" applyProtection="1">
      <alignment horizontal="left" vertical="center" wrapText="1"/>
      <protection locked="0"/>
    </xf>
    <xf numFmtId="49" fontId="16" fillId="5" borderId="7" xfId="0" applyNumberFormat="1" applyFont="1" applyFill="1" applyBorder="1" applyAlignment="1" applyProtection="1">
      <alignment horizontal="left" vertical="center" wrapText="1"/>
      <protection locked="0"/>
    </xf>
    <xf numFmtId="49" fontId="16" fillId="5" borderId="59" xfId="0" applyNumberFormat="1" applyFont="1" applyFill="1" applyBorder="1" applyAlignment="1" applyProtection="1">
      <alignment horizontal="left" vertical="center" wrapText="1"/>
      <protection locked="0"/>
    </xf>
    <xf numFmtId="49" fontId="16" fillId="5" borderId="60" xfId="0" applyNumberFormat="1" applyFont="1" applyFill="1" applyBorder="1" applyAlignment="1" applyProtection="1">
      <alignment horizontal="left" vertical="center" wrapText="1"/>
      <protection locked="0"/>
    </xf>
    <xf numFmtId="49" fontId="0" fillId="0" borderId="0" xfId="0" applyNumberFormat="1" applyAlignment="1">
      <alignment horizontal="left"/>
    </xf>
    <xf numFmtId="49" fontId="0" fillId="5" borderId="0" xfId="0" applyNumberFormat="1" applyFill="1" applyAlignment="1">
      <alignment horizontal="left"/>
    </xf>
    <xf numFmtId="164" fontId="0" fillId="0" borderId="43" xfId="0" applyNumberFormat="1" applyBorder="1" applyAlignment="1" applyProtection="1">
      <alignment horizontal="center" vertical="center"/>
      <protection locked="0"/>
    </xf>
    <xf numFmtId="164" fontId="0" fillId="0" borderId="41" xfId="0" applyNumberFormat="1" applyBorder="1" applyAlignment="1" applyProtection="1">
      <alignment horizontal="center" vertical="center"/>
      <protection locked="0"/>
    </xf>
    <xf numFmtId="164" fontId="0" fillId="0" borderId="42" xfId="0" applyNumberFormat="1" applyBorder="1" applyAlignment="1" applyProtection="1">
      <alignment horizontal="center" vertical="center"/>
      <protection locked="0"/>
    </xf>
    <xf numFmtId="164" fontId="0" fillId="0" borderId="44" xfId="0" applyNumberFormat="1" applyBorder="1" applyAlignment="1" applyProtection="1">
      <alignment horizontal="center" vertical="center"/>
      <protection locked="0"/>
    </xf>
    <xf numFmtId="4" fontId="16" fillId="7" borderId="24" xfId="0" applyNumberFormat="1" applyFont="1" applyFill="1" applyBorder="1" applyAlignment="1">
      <alignment vertical="center"/>
    </xf>
    <xf numFmtId="0" fontId="16" fillId="0" borderId="24" xfId="0" applyFont="1" applyBorder="1" applyAlignment="1" applyProtection="1">
      <alignment vertical="center"/>
    </xf>
    <xf numFmtId="164" fontId="16" fillId="0" borderId="3" xfId="0" applyNumberFormat="1" applyFont="1" applyBorder="1" applyAlignment="1">
      <alignment vertical="center"/>
    </xf>
    <xf numFmtId="0" fontId="16" fillId="0" borderId="24" xfId="0" applyFont="1" applyBorder="1" applyAlignment="1">
      <alignment vertical="center"/>
    </xf>
    <xf numFmtId="0" fontId="16" fillId="0" borderId="1" xfId="0" applyFont="1" applyBorder="1" applyAlignment="1">
      <alignment vertical="center"/>
    </xf>
    <xf numFmtId="164" fontId="16" fillId="0" borderId="24" xfId="0" applyNumberFormat="1" applyFont="1" applyBorder="1" applyAlignment="1">
      <alignment vertical="center"/>
    </xf>
    <xf numFmtId="0" fontId="1" fillId="9" borderId="1" xfId="0" applyFont="1" applyFill="1" applyBorder="1" applyAlignment="1">
      <alignment horizontal="right" vertical="center"/>
    </xf>
    <xf numFmtId="4" fontId="0" fillId="0" borderId="0" xfId="0" applyNumberFormat="1" applyAlignment="1">
      <alignment vertical="center"/>
    </xf>
    <xf numFmtId="4" fontId="0" fillId="5" borderId="0" xfId="0" applyNumberFormat="1" applyFont="1" applyFill="1" applyBorder="1" applyAlignment="1" applyProtection="1">
      <alignment horizontal="right"/>
      <protection locked="0"/>
    </xf>
    <xf numFmtId="4" fontId="0" fillId="5" borderId="0" xfId="0" applyNumberFormat="1" applyFont="1" applyFill="1" applyBorder="1" applyProtection="1">
      <protection locked="0"/>
    </xf>
    <xf numFmtId="4" fontId="0" fillId="0" borderId="0" xfId="0" applyNumberFormat="1"/>
    <xf numFmtId="4" fontId="0" fillId="5" borderId="0" xfId="0" applyNumberFormat="1" applyFill="1" applyBorder="1"/>
    <xf numFmtId="4" fontId="0" fillId="0" borderId="0" xfId="0" applyNumberFormat="1" applyBorder="1"/>
    <xf numFmtId="4" fontId="9" fillId="5" borderId="0" xfId="0" applyNumberFormat="1" applyFont="1" applyFill="1" applyBorder="1" applyAlignment="1">
      <alignment horizontal="center" vertical="center"/>
    </xf>
    <xf numFmtId="0" fontId="35" fillId="7" borderId="1" xfId="0" applyFont="1" applyFill="1" applyBorder="1" applyAlignment="1">
      <alignment vertical="center"/>
    </xf>
    <xf numFmtId="164" fontId="30" fillId="7" borderId="24" xfId="0" applyNumberFormat="1" applyFont="1" applyFill="1" applyBorder="1" applyAlignment="1" applyProtection="1">
      <alignment horizontal="left" vertical="center" wrapText="1"/>
      <protection locked="0"/>
    </xf>
    <xf numFmtId="167" fontId="0" fillId="0" borderId="0" xfId="0" applyNumberFormat="1" applyAlignment="1" applyProtection="1">
      <alignment vertical="center"/>
      <protection locked="0"/>
    </xf>
    <xf numFmtId="0" fontId="0" fillId="0" borderId="0" xfId="0" applyAlignment="1" applyProtection="1">
      <alignment vertical="center"/>
      <protection locked="0"/>
    </xf>
    <xf numFmtId="4" fontId="30" fillId="7" borderId="24" xfId="0" applyNumberFormat="1" applyFont="1" applyFill="1" applyBorder="1" applyAlignment="1" applyProtection="1">
      <alignment horizontal="center" vertical="center" wrapText="1"/>
      <protection locked="0"/>
    </xf>
    <xf numFmtId="4" fontId="2" fillId="7" borderId="24"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17" fillId="0" borderId="20" xfId="0" applyFont="1" applyBorder="1" applyAlignment="1">
      <alignment vertical="center" wrapText="1"/>
    </xf>
    <xf numFmtId="0" fontId="17" fillId="0" borderId="23"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0" fillId="0" borderId="0" xfId="0" applyAlignment="1">
      <alignment vertical="center"/>
    </xf>
    <xf numFmtId="0" fontId="0" fillId="0" borderId="21" xfId="0" applyBorder="1" applyAlignment="1">
      <alignment horizontal="center" vertical="center"/>
    </xf>
    <xf numFmtId="0" fontId="1" fillId="2" borderId="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6" fillId="11" borderId="0" xfId="0" applyFont="1" applyFill="1" applyBorder="1" applyAlignment="1">
      <alignment horizontal="center" vertical="center" wrapText="1"/>
    </xf>
    <xf numFmtId="0" fontId="1" fillId="2" borderId="0" xfId="0" applyFont="1" applyFill="1" applyAlignment="1">
      <alignment vertical="center"/>
    </xf>
    <xf numFmtId="0" fontId="2" fillId="2" borderId="0" xfId="0" applyFont="1" applyFill="1" applyAlignment="1">
      <alignment vertical="center"/>
    </xf>
    <xf numFmtId="0" fontId="0" fillId="2" borderId="0" xfId="0" applyFill="1" applyBorder="1" applyAlignment="1">
      <alignment vertical="center"/>
    </xf>
    <xf numFmtId="0" fontId="6" fillId="5" borderId="0" xfId="0" applyFont="1" applyFill="1" applyAlignment="1">
      <alignment vertical="center"/>
    </xf>
    <xf numFmtId="0" fontId="1" fillId="2" borderId="1" xfId="0" applyFont="1" applyFill="1" applyBorder="1" applyAlignment="1">
      <alignment vertical="center"/>
    </xf>
    <xf numFmtId="0" fontId="1" fillId="2" borderId="3" xfId="0" applyFont="1" applyFill="1" applyBorder="1" applyAlignment="1">
      <alignment vertical="center"/>
    </xf>
    <xf numFmtId="0" fontId="0" fillId="0" borderId="89" xfId="0" applyBorder="1" applyAlignment="1">
      <alignment vertical="center"/>
    </xf>
    <xf numFmtId="164" fontId="17" fillId="0" borderId="90" xfId="0" applyNumberFormat="1" applyFont="1" applyBorder="1" applyAlignment="1">
      <alignment vertical="center"/>
    </xf>
    <xf numFmtId="0" fontId="0" fillId="0" borderId="91" xfId="0" applyBorder="1" applyAlignment="1">
      <alignment vertical="center"/>
    </xf>
    <xf numFmtId="164" fontId="17" fillId="0" borderId="92" xfId="0" applyNumberFormat="1" applyFont="1" applyBorder="1" applyAlignment="1">
      <alignment vertical="center"/>
    </xf>
    <xf numFmtId="0" fontId="0" fillId="0" borderId="90" xfId="0" applyBorder="1" applyAlignment="1">
      <alignment vertical="center"/>
    </xf>
    <xf numFmtId="164" fontId="2" fillId="0" borderId="91" xfId="0" applyNumberFormat="1" applyFont="1" applyBorder="1" applyAlignment="1">
      <alignment vertical="center"/>
    </xf>
    <xf numFmtId="164" fontId="2" fillId="0" borderId="92" xfId="0" applyNumberFormat="1" applyFont="1" applyBorder="1" applyAlignment="1">
      <alignment vertical="center"/>
    </xf>
    <xf numFmtId="0" fontId="0" fillId="0" borderId="95" xfId="0" applyBorder="1" applyAlignment="1">
      <alignment vertical="center"/>
    </xf>
    <xf numFmtId="0" fontId="0" fillId="0" borderId="98" xfId="0" applyBorder="1" applyAlignment="1">
      <alignment vertical="center"/>
    </xf>
    <xf numFmtId="0" fontId="0" fillId="0" borderId="96" xfId="0" applyBorder="1" applyAlignment="1">
      <alignment vertical="center"/>
    </xf>
    <xf numFmtId="0" fontId="0" fillId="0" borderId="100" xfId="0" applyBorder="1" applyAlignment="1">
      <alignment vertical="center"/>
    </xf>
    <xf numFmtId="0" fontId="0" fillId="0" borderId="97" xfId="0" applyBorder="1" applyAlignment="1">
      <alignment vertical="center"/>
    </xf>
    <xf numFmtId="0" fontId="0" fillId="0" borderId="103" xfId="0" applyBorder="1" applyAlignment="1">
      <alignment vertical="center"/>
    </xf>
    <xf numFmtId="0" fontId="0" fillId="0" borderId="107" xfId="0" applyBorder="1" applyAlignment="1">
      <alignment vertical="center"/>
    </xf>
    <xf numFmtId="164" fontId="0" fillId="0" borderId="92" xfId="0" applyNumberFormat="1" applyBorder="1" applyAlignment="1">
      <alignment horizontal="center" vertical="center"/>
    </xf>
    <xf numFmtId="0" fontId="0" fillId="0" borderId="118" xfId="0" applyBorder="1" applyAlignment="1">
      <alignment vertical="center"/>
    </xf>
    <xf numFmtId="0" fontId="0" fillId="0" borderId="119" xfId="0" applyBorder="1" applyAlignment="1">
      <alignment vertical="center"/>
    </xf>
    <xf numFmtId="0" fontId="0" fillId="0" borderId="120" xfId="0" applyBorder="1" applyAlignment="1">
      <alignment vertical="center"/>
    </xf>
    <xf numFmtId="0" fontId="1" fillId="2" borderId="55" xfId="0" applyFont="1" applyFill="1" applyBorder="1" applyAlignment="1">
      <alignment vertical="center"/>
    </xf>
    <xf numFmtId="0" fontId="2" fillId="2" borderId="55"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0" fillId="4" borderId="0" xfId="0" applyFont="1" applyFill="1" applyAlignment="1">
      <alignment vertical="center"/>
    </xf>
    <xf numFmtId="0" fontId="0" fillId="0" borderId="43" xfId="0" applyBorder="1" applyAlignment="1" applyProtection="1">
      <alignment horizontal="center" vertical="center"/>
      <protection locked="0"/>
    </xf>
    <xf numFmtId="0" fontId="0" fillId="0" borderId="43" xfId="0" applyBorder="1" applyAlignment="1" applyProtection="1">
      <alignment vertical="center"/>
      <protection locked="0"/>
    </xf>
    <xf numFmtId="0" fontId="0" fillId="0" borderId="41" xfId="0" applyBorder="1" applyAlignment="1" applyProtection="1">
      <alignment horizontal="center" vertical="center"/>
      <protection locked="0"/>
    </xf>
    <xf numFmtId="0" fontId="0" fillId="0" borderId="41" xfId="0" applyBorder="1" applyAlignment="1" applyProtection="1">
      <alignment vertical="center"/>
      <protection locked="0"/>
    </xf>
    <xf numFmtId="0" fontId="0" fillId="0" borderId="42" xfId="0" applyBorder="1" applyAlignment="1" applyProtection="1">
      <alignment horizontal="center" vertical="center"/>
      <protection locked="0"/>
    </xf>
    <xf numFmtId="0" fontId="0" fillId="0" borderId="42" xfId="0" applyBorder="1" applyAlignment="1" applyProtection="1">
      <alignment vertical="center"/>
      <protection locked="0"/>
    </xf>
    <xf numFmtId="0" fontId="0" fillId="0" borderId="44" xfId="0" applyBorder="1" applyAlignment="1" applyProtection="1">
      <alignment horizontal="center" vertical="center"/>
      <protection locked="0"/>
    </xf>
    <xf numFmtId="0" fontId="0" fillId="0" borderId="44" xfId="0" applyBorder="1" applyAlignment="1" applyProtection="1">
      <alignment vertical="center"/>
      <protection locked="0"/>
    </xf>
    <xf numFmtId="0" fontId="2" fillId="0" borderId="1" xfId="0" applyFont="1" applyBorder="1" applyAlignment="1">
      <alignment vertical="center"/>
    </xf>
    <xf numFmtId="0" fontId="1" fillId="10" borderId="26" xfId="0" applyFont="1" applyFill="1" applyBorder="1" applyAlignment="1">
      <alignment vertical="center"/>
    </xf>
    <xf numFmtId="167" fontId="1" fillId="10" borderId="33" xfId="0" applyNumberFormat="1" applyFont="1" applyFill="1" applyBorder="1" applyAlignment="1">
      <alignment horizontal="center" vertical="center"/>
    </xf>
    <xf numFmtId="0" fontId="0" fillId="0" borderId="1" xfId="0" applyBorder="1" applyAlignment="1">
      <alignment vertical="center"/>
    </xf>
    <xf numFmtId="0" fontId="0" fillId="0" borderId="3" xfId="0" applyFill="1" applyBorder="1" applyAlignment="1">
      <alignment vertical="center"/>
    </xf>
    <xf numFmtId="0" fontId="21" fillId="0" borderId="24" xfId="0" applyFont="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2" fillId="0" borderId="0" xfId="0" applyFont="1" applyBorder="1" applyAlignment="1">
      <alignment vertical="center" wrapText="1"/>
    </xf>
    <xf numFmtId="164" fontId="2" fillId="5" borderId="0" xfId="0" applyNumberFormat="1" applyFont="1" applyFill="1" applyBorder="1" applyAlignment="1">
      <alignment horizontal="center" vertical="center"/>
    </xf>
    <xf numFmtId="0" fontId="0" fillId="0" borderId="0" xfId="0" applyAlignment="1">
      <alignment vertical="center"/>
    </xf>
    <xf numFmtId="0" fontId="16" fillId="0" borderId="1" xfId="0" applyFont="1" applyBorder="1" applyAlignment="1">
      <alignment vertical="center" wrapText="1"/>
    </xf>
    <xf numFmtId="0" fontId="16" fillId="0" borderId="0" xfId="0" applyFont="1" applyBorder="1" applyAlignment="1">
      <alignment vertical="center" wrapText="1"/>
    </xf>
    <xf numFmtId="164" fontId="16" fillId="5" borderId="3" xfId="0" applyNumberFormat="1" applyFont="1" applyFill="1" applyBorder="1" applyAlignment="1">
      <alignment horizontal="center" vertical="center"/>
    </xf>
    <xf numFmtId="164" fontId="16" fillId="5" borderId="0" xfId="0" applyNumberFormat="1" applyFont="1" applyFill="1" applyBorder="1" applyAlignment="1">
      <alignment horizontal="center" vertical="center"/>
    </xf>
    <xf numFmtId="164" fontId="0" fillId="0" borderId="20" xfId="0" applyNumberFormat="1" applyBorder="1" applyAlignment="1">
      <alignment horizontal="center" vertical="center"/>
    </xf>
    <xf numFmtId="0" fontId="0" fillId="0" borderId="21" xfId="0" applyBorder="1" applyAlignment="1">
      <alignment vertical="center"/>
    </xf>
    <xf numFmtId="164" fontId="0" fillId="0" borderId="22" xfId="0" applyNumberFormat="1" applyBorder="1" applyAlignment="1">
      <alignment horizontal="center" vertical="center"/>
    </xf>
    <xf numFmtId="164" fontId="2" fillId="0" borderId="0" xfId="0" applyNumberFormat="1" applyFont="1" applyBorder="1" applyAlignment="1">
      <alignment horizontal="center" vertical="center"/>
    </xf>
    <xf numFmtId="0" fontId="16" fillId="5" borderId="26" xfId="0" applyFont="1" applyFill="1" applyBorder="1" applyAlignment="1">
      <alignment vertical="center"/>
    </xf>
    <xf numFmtId="167" fontId="16" fillId="5" borderId="33"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10" fontId="0" fillId="0" borderId="0" xfId="1" applyNumberFormat="1" applyFont="1" applyBorder="1" applyAlignment="1">
      <alignment horizontal="center" vertical="center"/>
    </xf>
    <xf numFmtId="10" fontId="0" fillId="0" borderId="20" xfId="1" applyNumberFormat="1" applyFont="1" applyBorder="1" applyAlignment="1">
      <alignment horizontal="center" vertical="center"/>
    </xf>
    <xf numFmtId="0" fontId="1" fillId="2" borderId="2"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3" fillId="0" borderId="0" xfId="0" applyFont="1" applyAlignment="1">
      <alignment horizontal="lef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2" fontId="16" fillId="7" borderId="49" xfId="0" applyNumberFormat="1" applyFont="1" applyFill="1" applyBorder="1" applyAlignment="1">
      <alignment horizontal="center" vertical="center"/>
    </xf>
    <xf numFmtId="0" fontId="17" fillId="7" borderId="6" xfId="0" applyFont="1" applyFill="1" applyBorder="1" applyAlignment="1">
      <alignment horizontal="center" vertical="center"/>
    </xf>
    <xf numFmtId="0" fontId="17" fillId="7" borderId="0" xfId="0" applyFont="1" applyFill="1" applyAlignment="1">
      <alignment horizontal="center"/>
    </xf>
    <xf numFmtId="0" fontId="17" fillId="0" borderId="0" xfId="0" applyFont="1" applyAlignment="1">
      <alignment horizont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1" fillId="3" borderId="0" xfId="0" applyFont="1" applyFill="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0" fillId="5" borderId="109" xfId="0" applyFill="1" applyBorder="1" applyAlignment="1" applyProtection="1">
      <alignment horizontal="left" wrapText="1"/>
      <protection locked="0"/>
    </xf>
    <xf numFmtId="0" fontId="0" fillId="0" borderId="51" xfId="0" applyBorder="1" applyAlignment="1">
      <alignment horizontal="left" wrapText="1"/>
    </xf>
    <xf numFmtId="0" fontId="0" fillId="0" borderId="115" xfId="0" applyBorder="1" applyAlignment="1">
      <alignment horizontal="left" wrapText="1"/>
    </xf>
    <xf numFmtId="0" fontId="0" fillId="0" borderId="51" xfId="0" applyBorder="1" applyAlignment="1" applyProtection="1">
      <alignment horizontal="left" wrapText="1"/>
      <protection locked="0"/>
    </xf>
    <xf numFmtId="0" fontId="0" fillId="0" borderId="115" xfId="0" applyBorder="1" applyAlignment="1" applyProtection="1">
      <alignment horizontal="left" wrapText="1"/>
      <protection locked="0"/>
    </xf>
    <xf numFmtId="0" fontId="7" fillId="5" borderId="109" xfId="0" applyFont="1" applyFill="1" applyBorder="1" applyAlignment="1" applyProtection="1">
      <alignment wrapText="1"/>
      <protection locked="0"/>
    </xf>
    <xf numFmtId="0" fontId="0" fillId="0" borderId="51" xfId="0" applyBorder="1" applyAlignment="1" applyProtection="1">
      <alignment wrapText="1"/>
      <protection locked="0"/>
    </xf>
    <xf numFmtId="0" fontId="0" fillId="0" borderId="115" xfId="0" applyBorder="1" applyAlignment="1" applyProtection="1">
      <alignment wrapText="1"/>
      <protection locked="0"/>
    </xf>
    <xf numFmtId="0" fontId="0" fillId="5" borderId="111" xfId="0" applyFill="1" applyBorder="1" applyAlignment="1" applyProtection="1">
      <alignment horizontal="left" wrapText="1"/>
      <protection locked="0"/>
    </xf>
    <xf numFmtId="0" fontId="0" fillId="0" borderId="50" xfId="0" applyBorder="1" applyAlignment="1" applyProtection="1">
      <alignment horizontal="left" wrapText="1"/>
      <protection locked="0"/>
    </xf>
    <xf numFmtId="0" fontId="0" fillId="0" borderId="117" xfId="0" applyBorder="1" applyAlignment="1" applyProtection="1">
      <alignment horizontal="left" wrapText="1"/>
      <protection locked="0"/>
    </xf>
    <xf numFmtId="0" fontId="0" fillId="5" borderId="110" xfId="0" applyFill="1" applyBorder="1" applyAlignment="1" applyProtection="1">
      <alignment horizontal="left" wrapText="1"/>
      <protection locked="0"/>
    </xf>
    <xf numFmtId="0" fontId="0" fillId="0" borderId="52" xfId="0" applyBorder="1" applyAlignment="1" applyProtection="1">
      <alignment horizontal="left" wrapText="1"/>
      <protection locked="0"/>
    </xf>
    <xf numFmtId="0" fontId="0" fillId="0" borderId="116" xfId="0" applyBorder="1" applyAlignment="1" applyProtection="1">
      <alignment horizontal="left" wrapText="1"/>
      <protection locked="0"/>
    </xf>
    <xf numFmtId="0" fontId="27" fillId="0" borderId="50" xfId="0" applyFont="1" applyBorder="1" applyAlignment="1" applyProtection="1">
      <alignment horizontal="left" wrapText="1"/>
      <protection locked="0"/>
    </xf>
    <xf numFmtId="0" fontId="0" fillId="0" borderId="50" xfId="0" applyBorder="1" applyAlignment="1">
      <alignment horizontal="left"/>
    </xf>
    <xf numFmtId="0" fontId="0" fillId="5" borderId="108" xfId="0" applyFill="1" applyBorder="1" applyAlignment="1" applyProtection="1">
      <alignment horizontal="left" wrapText="1"/>
      <protection locked="0"/>
    </xf>
    <xf numFmtId="0" fontId="0" fillId="5" borderId="51" xfId="0" applyFill="1" applyBorder="1" applyAlignment="1" applyProtection="1">
      <alignment horizontal="left" wrapText="1"/>
      <protection locked="0"/>
    </xf>
    <xf numFmtId="0" fontId="0" fillId="5" borderId="115" xfId="0" applyFill="1" applyBorder="1" applyAlignment="1" applyProtection="1">
      <alignment horizontal="left" wrapText="1"/>
      <protection locked="0"/>
    </xf>
    <xf numFmtId="0" fontId="0" fillId="0" borderId="50" xfId="0" applyBorder="1" applyAlignment="1" applyProtection="1">
      <alignment horizontal="left"/>
      <protection locked="0"/>
    </xf>
    <xf numFmtId="0" fontId="7" fillId="5" borderId="108" xfId="0" applyFont="1" applyFill="1" applyBorder="1" applyAlignment="1" applyProtection="1">
      <alignment horizontal="left" wrapText="1"/>
      <protection locked="0"/>
    </xf>
    <xf numFmtId="0" fontId="1" fillId="2" borderId="23" xfId="0" applyFont="1" applyFill="1" applyBorder="1" applyAlignment="1">
      <alignment horizontal="center" vertical="center" wrapText="1"/>
    </xf>
    <xf numFmtId="0" fontId="0" fillId="0" borderId="23" xfId="0" applyBorder="1" applyAlignment="1">
      <alignment horizontal="center" vertical="center" wrapText="1"/>
    </xf>
    <xf numFmtId="0" fontId="1" fillId="2" borderId="7" xfId="0" applyFont="1" applyFill="1" applyBorder="1" applyAlignment="1">
      <alignment horizontal="center" vertical="center" wrapText="1"/>
    </xf>
    <xf numFmtId="0" fontId="0" fillId="0" borderId="22" xfId="0" applyBorder="1" applyAlignment="1">
      <alignment horizontal="center" vertical="center" wrapText="1"/>
    </xf>
    <xf numFmtId="0" fontId="1" fillId="5" borderId="0" xfId="0" applyFont="1" applyFill="1" applyBorder="1" applyAlignment="1">
      <alignment horizontal="center" vertical="center"/>
    </xf>
    <xf numFmtId="0" fontId="0" fillId="5" borderId="0" xfId="0" applyFill="1" applyBorder="1" applyAlignment="1">
      <alignment horizontal="center" vertical="center"/>
    </xf>
    <xf numFmtId="0" fontId="1" fillId="2" borderId="55" xfId="0" applyFont="1" applyFill="1" applyBorder="1" applyAlignment="1">
      <alignment vertical="center" wrapText="1"/>
    </xf>
    <xf numFmtId="0" fontId="6" fillId="0" borderId="55" xfId="0" applyFont="1" applyBorder="1" applyAlignment="1">
      <alignment vertical="center"/>
    </xf>
    <xf numFmtId="0" fontId="13" fillId="0" borderId="0" xfId="0" applyNumberFormat="1" applyFont="1" applyBorder="1" applyAlignment="1">
      <alignment vertical="center"/>
    </xf>
    <xf numFmtId="0" fontId="9" fillId="0" borderId="0" xfId="0" applyFont="1" applyAlignment="1">
      <alignment vertical="center" wrapText="1"/>
    </xf>
    <xf numFmtId="0" fontId="0" fillId="0" borderId="0" xfId="0" applyAlignment="1">
      <alignment vertical="center"/>
    </xf>
    <xf numFmtId="0" fontId="1" fillId="2" borderId="0" xfId="0" applyFont="1" applyFill="1" applyAlignment="1">
      <alignment vertical="center" wrapText="1"/>
    </xf>
    <xf numFmtId="0" fontId="6" fillId="0" borderId="0" xfId="0" applyFont="1" applyAlignment="1">
      <alignment vertical="center"/>
    </xf>
    <xf numFmtId="0" fontId="1" fillId="2" borderId="5" xfId="0" applyFont="1" applyFill="1" applyBorder="1" applyAlignment="1">
      <alignment horizontal="center" vertical="center"/>
    </xf>
    <xf numFmtId="0" fontId="0" fillId="0" borderId="21" xfId="0" applyBorder="1" applyAlignment="1">
      <alignment horizontal="center" vertical="center"/>
    </xf>
    <xf numFmtId="0" fontId="1" fillId="2" borderId="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28" fillId="7" borderId="1" xfId="0" applyFont="1" applyFill="1" applyBorder="1" applyAlignment="1">
      <alignment vertical="center"/>
    </xf>
    <xf numFmtId="0" fontId="29" fillId="0" borderId="2" xfId="0" applyFont="1" applyBorder="1" applyAlignment="1">
      <alignment vertical="center"/>
    </xf>
    <xf numFmtId="0" fontId="29" fillId="0" borderId="3" xfId="0" applyFont="1" applyBorder="1" applyAlignment="1">
      <alignment vertical="center"/>
    </xf>
    <xf numFmtId="0" fontId="2" fillId="0" borderId="50" xfId="0" applyFont="1" applyBorder="1" applyAlignment="1" applyProtection="1">
      <alignment horizontal="left" wrapText="1"/>
      <protection locked="0"/>
    </xf>
    <xf numFmtId="0" fontId="0" fillId="0" borderId="50" xfId="0" applyFont="1" applyBorder="1" applyAlignment="1">
      <alignment horizontal="left" wrapText="1"/>
    </xf>
    <xf numFmtId="0" fontId="27" fillId="0" borderId="0" xfId="0" applyFont="1" applyBorder="1" applyAlignment="1" applyProtection="1">
      <alignment horizontal="center" vertical="center" wrapText="1"/>
      <protection locked="0"/>
    </xf>
    <xf numFmtId="0" fontId="0" fillId="0" borderId="0" xfId="0" applyAlignment="1"/>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3" xfId="0" applyFont="1" applyBorder="1" applyAlignment="1">
      <alignment vertical="center" wrapText="1"/>
    </xf>
    <xf numFmtId="0" fontId="16" fillId="0" borderId="5" xfId="0" applyFont="1" applyBorder="1" applyAlignment="1">
      <alignment vertical="center" wrapText="1"/>
    </xf>
    <xf numFmtId="0" fontId="16" fillId="0" borderId="21" xfId="0" applyFont="1" applyBorder="1" applyAlignment="1">
      <alignment vertical="center" wrapText="1"/>
    </xf>
    <xf numFmtId="164" fontId="16" fillId="5" borderId="7" xfId="0" applyNumberFormat="1" applyFont="1" applyFill="1" applyBorder="1" applyAlignment="1">
      <alignment horizontal="center" vertical="center"/>
    </xf>
    <xf numFmtId="164" fontId="16" fillId="5" borderId="22" xfId="0" applyNumberFormat="1" applyFont="1" applyFill="1" applyBorder="1" applyAlignment="1">
      <alignment horizontal="center" vertical="center"/>
    </xf>
    <xf numFmtId="4" fontId="17" fillId="7" borderId="24" xfId="0" applyNumberFormat="1" applyFont="1" applyFill="1" applyBorder="1" applyAlignment="1" applyProtection="1">
      <alignment vertical="center"/>
      <protection locked="0"/>
    </xf>
  </cellXfs>
  <cellStyles count="4">
    <cellStyle name="Milliers" xfId="3" builtinId="3"/>
    <cellStyle name="Monétaire" xfId="2" builtinId="4"/>
    <cellStyle name="Normal" xfId="0" builtinId="0"/>
    <cellStyle name="Pourcentage" xfId="1" builtinId="5"/>
  </cellStyles>
  <dxfs count="47">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patternType="solid">
          <fgColor auto="1"/>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solid">
          <fgColor auto="1"/>
          <bgColor theme="7" tint="0.79998168889431442"/>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CC0000"/>
      <color rgb="FFCC3300"/>
      <color rgb="FFFFFFCC"/>
      <color rgb="FF003366"/>
      <color rgb="FFCC99FF"/>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0"/>
  </sheetPr>
  <dimension ref="A1:F14"/>
  <sheetViews>
    <sheetView showGridLines="0" tabSelected="1" zoomScale="90" zoomScaleNormal="90" workbookViewId="0">
      <selection activeCell="D6" sqref="D6"/>
    </sheetView>
  </sheetViews>
  <sheetFormatPr baseColWidth="10" defaultColWidth="0" defaultRowHeight="15" zeroHeight="1" x14ac:dyDescent="0.25"/>
  <cols>
    <col min="1" max="1" width="10.7109375" style="29" customWidth="1"/>
    <col min="2" max="2" width="23.42578125" style="192" customWidth="1"/>
    <col min="3" max="3" width="61.5703125" style="72" customWidth="1"/>
    <col min="4" max="4" width="151.85546875" style="72" customWidth="1"/>
    <col min="5" max="5" width="11.5703125" customWidth="1"/>
    <col min="6" max="6" width="0" hidden="1" customWidth="1"/>
    <col min="7" max="16384" width="11.5703125" hidden="1"/>
  </cols>
  <sheetData>
    <row r="1" spans="1:4" x14ac:dyDescent="0.25">
      <c r="A1" s="499" t="s">
        <v>351</v>
      </c>
      <c r="B1" s="499"/>
    </row>
    <row r="2" spans="1:4" x14ac:dyDescent="0.25"/>
    <row r="3" spans="1:4" ht="27" customHeight="1" x14ac:dyDescent="0.25">
      <c r="A3" s="497" t="s">
        <v>313</v>
      </c>
      <c r="B3" s="498"/>
      <c r="C3" s="196" t="s">
        <v>93</v>
      </c>
      <c r="D3" s="196" t="s">
        <v>94</v>
      </c>
    </row>
    <row r="4" spans="1:4" ht="157.15" customHeight="1" x14ac:dyDescent="0.25">
      <c r="A4" s="250">
        <v>1</v>
      </c>
      <c r="B4" s="352" t="s">
        <v>238</v>
      </c>
      <c r="C4" s="253" t="s">
        <v>251</v>
      </c>
      <c r="D4" s="253" t="s">
        <v>314</v>
      </c>
    </row>
    <row r="5" spans="1:4" ht="51.75" customHeight="1" x14ac:dyDescent="0.25">
      <c r="A5" s="250">
        <v>2</v>
      </c>
      <c r="B5" s="352" t="s">
        <v>194</v>
      </c>
      <c r="C5" s="253" t="s">
        <v>248</v>
      </c>
      <c r="D5" s="253" t="s">
        <v>353</v>
      </c>
    </row>
    <row r="6" spans="1:4" ht="177.75" customHeight="1" x14ac:dyDescent="0.25">
      <c r="A6" s="250">
        <v>3</v>
      </c>
      <c r="B6" s="353" t="s">
        <v>265</v>
      </c>
      <c r="C6" s="255" t="s">
        <v>315</v>
      </c>
      <c r="D6" s="255" t="s">
        <v>316</v>
      </c>
    </row>
    <row r="7" spans="1:4" ht="69.75" customHeight="1" x14ac:dyDescent="0.25">
      <c r="A7" s="250">
        <v>4</v>
      </c>
      <c r="B7" s="353" t="s">
        <v>198</v>
      </c>
      <c r="C7" s="255" t="s">
        <v>249</v>
      </c>
      <c r="D7" s="255" t="s">
        <v>317</v>
      </c>
    </row>
    <row r="8" spans="1:4" ht="409.5" customHeight="1" x14ac:dyDescent="0.25">
      <c r="A8" s="251">
        <v>5</v>
      </c>
      <c r="B8" s="354" t="s">
        <v>64</v>
      </c>
      <c r="C8" s="254" t="s">
        <v>318</v>
      </c>
      <c r="D8" s="254" t="s">
        <v>350</v>
      </c>
    </row>
    <row r="9" spans="1:4" ht="409.15" customHeight="1" x14ac:dyDescent="0.25">
      <c r="A9" s="251">
        <v>6</v>
      </c>
      <c r="B9" s="353" t="s">
        <v>199</v>
      </c>
      <c r="C9" s="255" t="s">
        <v>306</v>
      </c>
      <c r="D9" s="255" t="s">
        <v>320</v>
      </c>
    </row>
    <row r="10" spans="1:4" ht="72.599999999999994" customHeight="1" x14ac:dyDescent="0.25">
      <c r="A10" s="252">
        <v>7</v>
      </c>
      <c r="B10" s="354" t="s">
        <v>209</v>
      </c>
      <c r="C10" s="254" t="s">
        <v>250</v>
      </c>
      <c r="D10" s="254" t="s">
        <v>321</v>
      </c>
    </row>
    <row r="11" spans="1:4" x14ac:dyDescent="0.25"/>
    <row r="12" spans="1:4" x14ac:dyDescent="0.25"/>
    <row r="13" spans="1:4" x14ac:dyDescent="0.25"/>
    <row r="14" spans="1:4" x14ac:dyDescent="0.25"/>
  </sheetData>
  <mergeCells count="2">
    <mergeCell ref="A3:B3"/>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H85"/>
  <sheetViews>
    <sheetView zoomScale="90" zoomScaleNormal="90" workbookViewId="0">
      <selection activeCell="B27" sqref="B27"/>
    </sheetView>
  </sheetViews>
  <sheetFormatPr baseColWidth="10" defaultColWidth="0" defaultRowHeight="15" zeroHeight="1" x14ac:dyDescent="0.25"/>
  <cols>
    <col min="1" max="1" width="11.42578125" style="244" customWidth="1"/>
    <col min="2" max="2" width="69.140625" style="244" customWidth="1"/>
    <col min="3" max="3" width="21.7109375" style="244" customWidth="1"/>
    <col min="4" max="5" width="35.7109375" style="244" customWidth="1"/>
    <col min="6" max="6" width="18" style="244" customWidth="1"/>
    <col min="7" max="7" width="11.42578125" style="244" customWidth="1"/>
    <col min="8" max="8" width="0" style="244" hidden="1" customWidth="1"/>
    <col min="9" max="16384" width="11.42578125" style="244" hidden="1"/>
  </cols>
  <sheetData>
    <row r="1" spans="1:8" x14ac:dyDescent="0.25">
      <c r="E1" s="73"/>
      <c r="F1" s="73"/>
    </row>
    <row r="2" spans="1:8" x14ac:dyDescent="0.25">
      <c r="A2" s="435"/>
      <c r="B2" s="435" t="s">
        <v>239</v>
      </c>
      <c r="C2" s="436"/>
      <c r="D2" s="70"/>
      <c r="E2" s="437"/>
      <c r="F2" s="437"/>
      <c r="H2" s="244" t="s">
        <v>241</v>
      </c>
    </row>
    <row r="3" spans="1:8" ht="15.75" thickBot="1" x14ac:dyDescent="0.3">
      <c r="H3" s="244" t="s">
        <v>240</v>
      </c>
    </row>
    <row r="4" spans="1:8" ht="21.95" customHeight="1" thickBot="1" x14ac:dyDescent="0.3">
      <c r="B4" s="475" t="s">
        <v>68</v>
      </c>
      <c r="C4" s="476"/>
    </row>
    <row r="5" spans="1:8" ht="15.75" thickBot="1" x14ac:dyDescent="0.3"/>
    <row r="6" spans="1:8" ht="21.95" customHeight="1" thickBot="1" x14ac:dyDescent="0.3">
      <c r="B6" s="193" t="s">
        <v>211</v>
      </c>
      <c r="C6" s="174"/>
    </row>
    <row r="7" spans="1:8" x14ac:dyDescent="0.25"/>
    <row r="8" spans="1:8" ht="15.75" thickBot="1" x14ac:dyDescent="0.3"/>
    <row r="9" spans="1:8" ht="45.75" thickBot="1" x14ac:dyDescent="0.3">
      <c r="B9" s="433" t="s">
        <v>212</v>
      </c>
      <c r="C9" s="432" t="s">
        <v>242</v>
      </c>
      <c r="D9" s="432" t="s">
        <v>214</v>
      </c>
      <c r="E9" s="429" t="s">
        <v>215</v>
      </c>
    </row>
    <row r="10" spans="1:8" ht="30.75" thickBot="1" x14ac:dyDescent="0.3">
      <c r="B10" s="175" t="s">
        <v>252</v>
      </c>
      <c r="C10" s="176"/>
      <c r="D10" s="177"/>
      <c r="E10" s="178"/>
    </row>
    <row r="11" spans="1:8" x14ac:dyDescent="0.25">
      <c r="B11" s="179" t="s">
        <v>216</v>
      </c>
      <c r="C11" s="198"/>
      <c r="D11" s="181"/>
      <c r="E11" s="182"/>
    </row>
    <row r="12" spans="1:8" x14ac:dyDescent="0.25">
      <c r="B12" s="197" t="s">
        <v>217</v>
      </c>
      <c r="C12" s="200"/>
      <c r="D12" s="185"/>
      <c r="E12" s="186"/>
    </row>
    <row r="13" spans="1:8" x14ac:dyDescent="0.25">
      <c r="B13" s="197" t="s">
        <v>218</v>
      </c>
      <c r="C13" s="200"/>
      <c r="D13" s="185"/>
      <c r="E13" s="186"/>
    </row>
    <row r="14" spans="1:8" ht="15.75" thickBot="1" x14ac:dyDescent="0.3">
      <c r="B14" s="187" t="s">
        <v>219</v>
      </c>
      <c r="C14" s="199"/>
      <c r="D14" s="189"/>
      <c r="E14" s="190"/>
    </row>
    <row r="15" spans="1:8" ht="45.75" thickBot="1" x14ac:dyDescent="0.3">
      <c r="B15" s="175" t="s">
        <v>220</v>
      </c>
      <c r="C15" s="176"/>
      <c r="D15" s="177"/>
      <c r="E15" s="178"/>
    </row>
    <row r="16" spans="1:8" ht="15.75" thickBot="1" x14ac:dyDescent="0.3">
      <c r="B16" s="175" t="s">
        <v>221</v>
      </c>
      <c r="C16" s="176"/>
      <c r="D16" s="177"/>
      <c r="E16" s="178"/>
    </row>
    <row r="17" spans="2:5" ht="15.75" thickBot="1" x14ac:dyDescent="0.3">
      <c r="B17" s="175" t="s">
        <v>222</v>
      </c>
      <c r="C17" s="176"/>
      <c r="D17" s="177"/>
      <c r="E17" s="178"/>
    </row>
    <row r="18" spans="2:5" ht="15.75" thickBot="1" x14ac:dyDescent="0.3">
      <c r="B18" s="175" t="s">
        <v>223</v>
      </c>
      <c r="C18" s="176"/>
      <c r="D18" s="177"/>
      <c r="E18" s="178"/>
    </row>
    <row r="19" spans="2:5" x14ac:dyDescent="0.25">
      <c r="B19" s="179" t="s">
        <v>224</v>
      </c>
      <c r="C19" s="180"/>
      <c r="D19" s="181"/>
      <c r="E19" s="182"/>
    </row>
    <row r="20" spans="2:5" x14ac:dyDescent="0.25">
      <c r="B20" s="183" t="s">
        <v>225</v>
      </c>
      <c r="C20" s="184"/>
      <c r="D20" s="185"/>
      <c r="E20" s="186"/>
    </row>
    <row r="21" spans="2:5" x14ac:dyDescent="0.25">
      <c r="B21" s="183" t="s">
        <v>226</v>
      </c>
      <c r="C21" s="184"/>
      <c r="D21" s="185"/>
      <c r="E21" s="186"/>
    </row>
    <row r="22" spans="2:5" ht="15.75" thickBot="1" x14ac:dyDescent="0.3">
      <c r="B22" s="187" t="s">
        <v>227</v>
      </c>
      <c r="C22" s="188"/>
      <c r="D22" s="189"/>
      <c r="E22" s="190"/>
    </row>
    <row r="23" spans="2:5" ht="15.75" thickBot="1" x14ac:dyDescent="0.3">
      <c r="B23" s="175" t="s">
        <v>228</v>
      </c>
      <c r="C23" s="176"/>
      <c r="D23" s="177"/>
      <c r="E23" s="178"/>
    </row>
    <row r="24" spans="2:5" ht="45.75" thickBot="1" x14ac:dyDescent="0.3">
      <c r="B24" s="175" t="s">
        <v>253</v>
      </c>
      <c r="C24" s="176"/>
      <c r="D24" s="177"/>
      <c r="E24" s="178"/>
    </row>
    <row r="25" spans="2:5" ht="60.75" thickBot="1" x14ac:dyDescent="0.3">
      <c r="B25" s="175" t="s">
        <v>254</v>
      </c>
      <c r="C25" s="176"/>
      <c r="D25" s="177"/>
      <c r="E25" s="178"/>
    </row>
    <row r="26" spans="2:5" ht="45.75" thickBot="1" x14ac:dyDescent="0.3">
      <c r="B26" s="175" t="s">
        <v>255</v>
      </c>
      <c r="C26" s="176"/>
      <c r="D26" s="177"/>
      <c r="E26" s="178"/>
    </row>
    <row r="27" spans="2:5" ht="45.75" thickBot="1" x14ac:dyDescent="0.3">
      <c r="B27" s="175" t="s">
        <v>229</v>
      </c>
      <c r="C27" s="176"/>
      <c r="D27" s="177"/>
      <c r="E27" s="178"/>
    </row>
    <row r="28" spans="2:5" ht="30.75" thickBot="1" x14ac:dyDescent="0.3">
      <c r="B28" s="175" t="s">
        <v>261</v>
      </c>
      <c r="C28" s="176"/>
      <c r="D28" s="177"/>
      <c r="E28" s="178"/>
    </row>
    <row r="29" spans="2:5" ht="28.9" customHeight="1" thickBot="1" x14ac:dyDescent="0.3">
      <c r="B29" s="175" t="s">
        <v>262</v>
      </c>
      <c r="C29" s="176"/>
      <c r="D29" s="177"/>
      <c r="E29" s="178"/>
    </row>
    <row r="30" spans="2:5" ht="15.75" thickBot="1" x14ac:dyDescent="0.3">
      <c r="B30" s="175" t="s">
        <v>230</v>
      </c>
      <c r="C30" s="176"/>
      <c r="D30" s="177"/>
      <c r="E30" s="178"/>
    </row>
    <row r="31" spans="2:5" ht="30.75" thickBot="1" x14ac:dyDescent="0.3">
      <c r="B31" s="175" t="s">
        <v>231</v>
      </c>
      <c r="C31" s="176"/>
      <c r="D31" s="177"/>
      <c r="E31" s="178"/>
    </row>
    <row r="32" spans="2:5" ht="15.75" thickBot="1" x14ac:dyDescent="0.3">
      <c r="B32" s="191" t="s">
        <v>232</v>
      </c>
      <c r="C32" s="176"/>
      <c r="D32" s="177"/>
      <c r="E32" s="178"/>
    </row>
    <row r="33" spans="2:5" ht="45.75" thickBot="1" x14ac:dyDescent="0.3">
      <c r="B33" s="175" t="s">
        <v>256</v>
      </c>
      <c r="C33" s="176"/>
      <c r="D33" s="177"/>
      <c r="E33" s="178"/>
    </row>
    <row r="34" spans="2:5" ht="45.75" thickBot="1" x14ac:dyDescent="0.3">
      <c r="B34" s="191" t="s">
        <v>233</v>
      </c>
      <c r="C34" s="176"/>
      <c r="D34" s="177"/>
      <c r="E34" s="178"/>
    </row>
    <row r="35" spans="2:5" x14ac:dyDescent="0.25">
      <c r="B35" s="257"/>
      <c r="C35" s="257"/>
      <c r="D35" s="257"/>
      <c r="E35" s="257"/>
    </row>
    <row r="36" spans="2:5" ht="15.75" thickBot="1" x14ac:dyDescent="0.3">
      <c r="B36" s="257"/>
      <c r="C36" s="257"/>
      <c r="D36" s="257"/>
      <c r="E36" s="257"/>
    </row>
    <row r="37" spans="2:5" ht="30.75" thickBot="1" x14ac:dyDescent="0.3">
      <c r="B37" s="249" t="s">
        <v>234</v>
      </c>
      <c r="C37" s="427" t="s">
        <v>213</v>
      </c>
      <c r="D37" s="427" t="s">
        <v>214</v>
      </c>
      <c r="E37" s="32" t="s">
        <v>215</v>
      </c>
    </row>
    <row r="38" spans="2:5" ht="15.75" thickBot="1" x14ac:dyDescent="0.3">
      <c r="B38" s="201" t="s">
        <v>243</v>
      </c>
      <c r="C38" s="246"/>
      <c r="D38" s="247"/>
      <c r="E38" s="248"/>
    </row>
    <row r="39" spans="2:5" ht="30.75" thickBot="1" x14ac:dyDescent="0.3">
      <c r="B39" s="175" t="s">
        <v>236</v>
      </c>
      <c r="C39" s="204"/>
      <c r="D39" s="202"/>
      <c r="E39" s="203"/>
    </row>
    <row r="40" spans="2:5" ht="45.75" thickBot="1" x14ac:dyDescent="0.3">
      <c r="B40" s="175" t="s">
        <v>244</v>
      </c>
      <c r="C40" s="205"/>
      <c r="D40" s="177"/>
      <c r="E40" s="178"/>
    </row>
    <row r="41" spans="2:5" ht="15.75" thickBot="1" x14ac:dyDescent="0.3">
      <c r="B41" s="201" t="s">
        <v>235</v>
      </c>
      <c r="C41" s="204"/>
      <c r="D41" s="202"/>
      <c r="E41" s="203"/>
    </row>
    <row r="42" spans="2:5" ht="45.75" thickBot="1" x14ac:dyDescent="0.3">
      <c r="B42" s="477" t="s">
        <v>237</v>
      </c>
      <c r="C42" s="205"/>
      <c r="D42" s="177"/>
      <c r="E42" s="178"/>
    </row>
    <row r="43" spans="2:5" x14ac:dyDescent="0.25">
      <c r="B43" s="257"/>
      <c r="C43" s="257"/>
      <c r="D43" s="257"/>
      <c r="E43" s="257"/>
    </row>
    <row r="44" spans="2:5" x14ac:dyDescent="0.25">
      <c r="B44" s="257"/>
      <c r="C44" s="257"/>
      <c r="D44" s="257"/>
      <c r="E44" s="257"/>
    </row>
    <row r="45" spans="2:5" hidden="1" x14ac:dyDescent="0.25">
      <c r="B45" s="257"/>
      <c r="C45" s="257"/>
      <c r="D45" s="257"/>
      <c r="E45" s="257"/>
    </row>
    <row r="46" spans="2:5" hidden="1" x14ac:dyDescent="0.25">
      <c r="B46" s="257"/>
      <c r="C46" s="257"/>
      <c r="D46" s="257"/>
      <c r="E46" s="257"/>
    </row>
    <row r="47" spans="2:5" hidden="1" x14ac:dyDescent="0.25">
      <c r="B47" s="257"/>
      <c r="C47" s="257"/>
      <c r="D47" s="257"/>
      <c r="E47" s="257"/>
    </row>
    <row r="48" spans="2:5" hidden="1" x14ac:dyDescent="0.25">
      <c r="B48" s="257"/>
      <c r="C48" s="257"/>
      <c r="D48" s="257"/>
      <c r="E48" s="257"/>
    </row>
    <row r="49" spans="2:5" hidden="1" x14ac:dyDescent="0.25">
      <c r="B49" s="257"/>
      <c r="C49" s="257"/>
      <c r="D49" s="257"/>
      <c r="E49" s="257"/>
    </row>
    <row r="50" spans="2:5" hidden="1" x14ac:dyDescent="0.25">
      <c r="B50" s="257"/>
      <c r="C50" s="257"/>
      <c r="D50" s="257"/>
      <c r="E50" s="257"/>
    </row>
    <row r="51" spans="2:5" hidden="1" x14ac:dyDescent="0.25">
      <c r="B51" s="257"/>
      <c r="C51" s="257"/>
      <c r="D51" s="257"/>
      <c r="E51" s="257"/>
    </row>
    <row r="52" spans="2:5" hidden="1" x14ac:dyDescent="0.25">
      <c r="B52" s="257"/>
      <c r="C52" s="257"/>
      <c r="D52" s="257"/>
      <c r="E52" s="257"/>
    </row>
    <row r="53" spans="2:5" hidden="1" x14ac:dyDescent="0.25">
      <c r="B53" s="257"/>
      <c r="C53" s="257"/>
      <c r="D53" s="257"/>
      <c r="E53" s="257"/>
    </row>
    <row r="54" spans="2:5" hidden="1" x14ac:dyDescent="0.25">
      <c r="B54" s="257"/>
      <c r="C54" s="257"/>
      <c r="D54" s="257"/>
      <c r="E54" s="257"/>
    </row>
    <row r="55" spans="2:5" hidden="1" x14ac:dyDescent="0.25">
      <c r="B55" s="257"/>
      <c r="C55" s="257"/>
      <c r="D55" s="257"/>
      <c r="E55" s="257"/>
    </row>
    <row r="56" spans="2:5" hidden="1" x14ac:dyDescent="0.25">
      <c r="B56" s="257"/>
      <c r="C56" s="257"/>
      <c r="D56" s="257"/>
      <c r="E56" s="257"/>
    </row>
    <row r="57" spans="2:5" hidden="1" x14ac:dyDescent="0.25">
      <c r="B57" s="257"/>
      <c r="C57" s="257"/>
      <c r="D57" s="257"/>
      <c r="E57" s="257"/>
    </row>
    <row r="58" spans="2:5" hidden="1" x14ac:dyDescent="0.25">
      <c r="B58" s="257"/>
      <c r="C58" s="257"/>
      <c r="D58" s="257"/>
      <c r="E58" s="257"/>
    </row>
    <row r="59" spans="2:5" hidden="1" x14ac:dyDescent="0.25">
      <c r="B59" s="257"/>
      <c r="C59" s="257"/>
      <c r="D59" s="257"/>
      <c r="E59" s="257"/>
    </row>
    <row r="60" spans="2:5" hidden="1" x14ac:dyDescent="0.25">
      <c r="B60" s="257"/>
      <c r="C60" s="257"/>
      <c r="D60" s="257"/>
      <c r="E60" s="257"/>
    </row>
    <row r="61" spans="2:5" hidden="1" x14ac:dyDescent="0.25">
      <c r="B61" s="257"/>
      <c r="C61" s="257"/>
      <c r="D61" s="257"/>
      <c r="E61" s="257"/>
    </row>
    <row r="62" spans="2:5" hidden="1" x14ac:dyDescent="0.25">
      <c r="B62" s="257"/>
      <c r="C62" s="257"/>
      <c r="D62" s="257"/>
      <c r="E62" s="257"/>
    </row>
    <row r="63" spans="2:5" hidden="1" x14ac:dyDescent="0.25">
      <c r="B63" s="257"/>
      <c r="C63" s="257"/>
      <c r="D63" s="257"/>
      <c r="E63" s="257"/>
    </row>
    <row r="64" spans="2:5" hidden="1" x14ac:dyDescent="0.25">
      <c r="B64" s="257"/>
      <c r="C64" s="257"/>
      <c r="D64" s="257"/>
      <c r="E64" s="257"/>
    </row>
    <row r="65" spans="2:5" hidden="1" x14ac:dyDescent="0.25">
      <c r="B65" s="257"/>
      <c r="C65" s="257"/>
      <c r="D65" s="257"/>
      <c r="E65" s="257"/>
    </row>
    <row r="66" spans="2:5" hidden="1" x14ac:dyDescent="0.25">
      <c r="B66" s="257"/>
      <c r="C66" s="257"/>
      <c r="D66" s="257"/>
      <c r="E66" s="257"/>
    </row>
    <row r="67" spans="2:5" hidden="1" x14ac:dyDescent="0.25">
      <c r="B67" s="257"/>
      <c r="C67" s="257"/>
      <c r="D67" s="257"/>
      <c r="E67" s="257"/>
    </row>
    <row r="68" spans="2:5" hidden="1" x14ac:dyDescent="0.25">
      <c r="B68" s="257"/>
      <c r="C68" s="257"/>
      <c r="D68" s="257"/>
      <c r="E68" s="257"/>
    </row>
    <row r="69" spans="2:5" hidden="1" x14ac:dyDescent="0.25">
      <c r="B69" s="257"/>
      <c r="C69" s="257"/>
      <c r="D69" s="257"/>
      <c r="E69" s="257"/>
    </row>
    <row r="70" spans="2:5" hidden="1" x14ac:dyDescent="0.25">
      <c r="B70" s="257"/>
      <c r="C70" s="257"/>
      <c r="D70" s="257"/>
      <c r="E70" s="257"/>
    </row>
    <row r="71" spans="2:5" hidden="1" x14ac:dyDescent="0.25">
      <c r="B71" s="257"/>
      <c r="C71" s="257"/>
      <c r="D71" s="257"/>
      <c r="E71" s="257"/>
    </row>
    <row r="72" spans="2:5" hidden="1" x14ac:dyDescent="0.25">
      <c r="B72" s="257"/>
      <c r="C72" s="257"/>
      <c r="D72" s="257"/>
      <c r="E72" s="257"/>
    </row>
    <row r="73" spans="2:5" hidden="1" x14ac:dyDescent="0.25">
      <c r="B73" s="257"/>
      <c r="C73" s="257"/>
      <c r="D73" s="257"/>
      <c r="E73" s="257"/>
    </row>
    <row r="74" spans="2:5" hidden="1" x14ac:dyDescent="0.25">
      <c r="B74" s="257"/>
      <c r="C74" s="257"/>
      <c r="D74" s="257"/>
      <c r="E74" s="257"/>
    </row>
    <row r="75" spans="2:5" hidden="1" x14ac:dyDescent="0.25">
      <c r="B75" s="257"/>
      <c r="C75" s="257"/>
      <c r="D75" s="257"/>
      <c r="E75" s="257"/>
    </row>
    <row r="76" spans="2:5" hidden="1" x14ac:dyDescent="0.25">
      <c r="B76" s="257"/>
      <c r="C76" s="257"/>
      <c r="D76" s="257"/>
      <c r="E76" s="257"/>
    </row>
    <row r="77" spans="2:5" hidden="1" x14ac:dyDescent="0.25">
      <c r="B77" s="257"/>
      <c r="C77" s="257"/>
      <c r="D77" s="257"/>
      <c r="E77" s="257"/>
    </row>
    <row r="78" spans="2:5" hidden="1" x14ac:dyDescent="0.25">
      <c r="B78" s="257"/>
      <c r="C78" s="257"/>
      <c r="D78" s="257"/>
      <c r="E78" s="257"/>
    </row>
    <row r="79" spans="2:5" hidden="1" x14ac:dyDescent="0.25">
      <c r="B79" s="257"/>
      <c r="C79" s="257"/>
      <c r="D79" s="257"/>
      <c r="E79" s="257"/>
    </row>
    <row r="80" spans="2:5" hidden="1" x14ac:dyDescent="0.25">
      <c r="B80" s="257"/>
      <c r="C80" s="257"/>
      <c r="D80" s="257"/>
      <c r="E80" s="257"/>
    </row>
    <row r="81" spans="2:5" hidden="1" x14ac:dyDescent="0.25">
      <c r="B81" s="257"/>
      <c r="C81" s="257"/>
      <c r="D81" s="257"/>
      <c r="E81" s="257"/>
    </row>
    <row r="82" spans="2:5" hidden="1" x14ac:dyDescent="0.25">
      <c r="B82" s="257"/>
      <c r="C82" s="257"/>
      <c r="D82" s="257"/>
      <c r="E82" s="257"/>
    </row>
    <row r="83" spans="2:5" hidden="1" x14ac:dyDescent="0.25">
      <c r="B83" s="257"/>
      <c r="C83" s="257"/>
      <c r="D83" s="257"/>
      <c r="E83" s="257"/>
    </row>
    <row r="84" spans="2:5" hidden="1" x14ac:dyDescent="0.25">
      <c r="B84" s="257"/>
      <c r="C84" s="257"/>
      <c r="D84" s="257"/>
      <c r="E84" s="257"/>
    </row>
    <row r="85" spans="2:5" hidden="1" x14ac:dyDescent="0.25">
      <c r="B85" s="257"/>
      <c r="C85" s="257"/>
      <c r="D85" s="257"/>
      <c r="E85" s="257"/>
    </row>
  </sheetData>
  <conditionalFormatting sqref="C10:C34 C38:C42">
    <cfRule type="containsText" dxfId="46" priority="5" operator="containsText" text="Oui">
      <formula>NOT(ISERROR(SEARCH("Oui",C10)))</formula>
    </cfRule>
    <cfRule type="containsText" dxfId="45" priority="6" operator="containsText" text="Non">
      <formula>NOT(ISERROR(SEARCH("Non",C10)))</formula>
    </cfRule>
  </conditionalFormatting>
  <dataValidations count="1">
    <dataValidation type="list" allowBlank="1" showInputMessage="1" showErrorMessage="1" sqref="C10:C34 C38:C42" xr:uid="{00000000-0002-0000-0100-000000000000}">
      <formula1>$H$2:$H$3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N95"/>
  <sheetViews>
    <sheetView showGridLines="0" topLeftCell="A9" zoomScale="85" zoomScaleNormal="85" workbookViewId="0">
      <selection activeCell="J25" sqref="J25"/>
    </sheetView>
  </sheetViews>
  <sheetFormatPr baseColWidth="10" defaultColWidth="0" defaultRowHeight="15" zeroHeight="1" x14ac:dyDescent="0.25"/>
  <cols>
    <col min="1" max="2" width="8.7109375" customWidth="1"/>
    <col min="3" max="3" width="55.5703125" customWidth="1"/>
    <col min="4" max="5" width="38.7109375" customWidth="1"/>
    <col min="6" max="6" width="16.85546875" customWidth="1"/>
    <col min="7" max="7" width="12.5703125" bestFit="1" customWidth="1"/>
    <col min="8" max="14" width="8.7109375" customWidth="1"/>
    <col min="15" max="16384" width="8.7109375" hidden="1"/>
  </cols>
  <sheetData>
    <row r="1" spans="1:6" x14ac:dyDescent="0.25"/>
    <row r="2" spans="1:6" x14ac:dyDescent="0.25"/>
    <row r="3" spans="1:6" x14ac:dyDescent="0.25">
      <c r="A3" s="28"/>
      <c r="B3" s="28"/>
      <c r="C3" s="28" t="s">
        <v>36</v>
      </c>
      <c r="D3" s="27"/>
      <c r="E3" s="26"/>
      <c r="F3" s="26"/>
    </row>
    <row r="4" spans="1:6" x14ac:dyDescent="0.25"/>
    <row r="5" spans="1:6" ht="15.75" thickBot="1" x14ac:dyDescent="0.3"/>
    <row r="6" spans="1:6" ht="15.75" thickBot="1" x14ac:dyDescent="0.3">
      <c r="C6" s="194" t="s">
        <v>161</v>
      </c>
      <c r="D6" s="209"/>
      <c r="E6" s="59"/>
    </row>
    <row r="7" spans="1:6" ht="15.75" thickBot="1" x14ac:dyDescent="0.3">
      <c r="C7" s="194" t="s">
        <v>162</v>
      </c>
      <c r="D7" s="210"/>
    </row>
    <row r="8" spans="1:6" ht="15.75" thickBot="1" x14ac:dyDescent="0.3">
      <c r="C8" s="195" t="s">
        <v>352</v>
      </c>
      <c r="D8" s="209"/>
    </row>
    <row r="9" spans="1:6" ht="15.75" thickBot="1" x14ac:dyDescent="0.3">
      <c r="E9" s="59" t="s">
        <v>278</v>
      </c>
    </row>
    <row r="10" spans="1:6" ht="30.75" thickBot="1" x14ac:dyDescent="0.3">
      <c r="C10" s="3" t="s">
        <v>105</v>
      </c>
      <c r="D10" s="4" t="s">
        <v>0</v>
      </c>
      <c r="E10" s="4" t="s">
        <v>1</v>
      </c>
      <c r="F10" s="5" t="s">
        <v>2</v>
      </c>
    </row>
    <row r="11" spans="1:6" ht="30" x14ac:dyDescent="0.25">
      <c r="C11" s="8" t="s">
        <v>3</v>
      </c>
      <c r="D11" s="9">
        <f>SUM(D12:D14)</f>
        <v>0</v>
      </c>
      <c r="E11" s="9">
        <f>SUM(E12:E14)</f>
        <v>0</v>
      </c>
      <c r="F11" s="10">
        <f>SUM(D11:E11)</f>
        <v>0</v>
      </c>
    </row>
    <row r="12" spans="1:6" x14ac:dyDescent="0.25">
      <c r="C12" s="6" t="s">
        <v>7</v>
      </c>
      <c r="D12" s="206"/>
      <c r="E12" s="206"/>
      <c r="F12" s="48"/>
    </row>
    <row r="13" spans="1:6" x14ac:dyDescent="0.25">
      <c r="C13" s="6" t="s">
        <v>8</v>
      </c>
      <c r="D13" s="206"/>
      <c r="E13" s="206"/>
      <c r="F13" s="48"/>
    </row>
    <row r="14" spans="1:6" ht="15.75" thickBot="1" x14ac:dyDescent="0.3">
      <c r="C14" s="7" t="s">
        <v>9</v>
      </c>
      <c r="D14" s="207"/>
      <c r="E14" s="207"/>
      <c r="F14" s="49"/>
    </row>
    <row r="15" spans="1:6" ht="30" x14ac:dyDescent="0.25">
      <c r="C15" s="8" t="s">
        <v>257</v>
      </c>
      <c r="D15" s="9">
        <f>SUM(D16:D18)</f>
        <v>0</v>
      </c>
      <c r="E15" s="9">
        <f>SUM(E16:E18)</f>
        <v>0</v>
      </c>
      <c r="F15" s="10">
        <f>SUM(D15:E15)</f>
        <v>0</v>
      </c>
    </row>
    <row r="16" spans="1:6" x14ac:dyDescent="0.25">
      <c r="C16" s="6" t="s">
        <v>7</v>
      </c>
      <c r="D16" s="206"/>
      <c r="E16" s="206"/>
      <c r="F16" s="48"/>
    </row>
    <row r="17" spans="3:6" x14ac:dyDescent="0.25">
      <c r="C17" s="6" t="s">
        <v>8</v>
      </c>
      <c r="D17" s="206"/>
      <c r="E17" s="206"/>
      <c r="F17" s="48"/>
    </row>
    <row r="18" spans="3:6" ht="15.75" thickBot="1" x14ac:dyDescent="0.3">
      <c r="C18" s="7" t="s">
        <v>9</v>
      </c>
      <c r="D18" s="208"/>
      <c r="E18" s="208"/>
      <c r="F18" s="61"/>
    </row>
    <row r="19" spans="3:6" ht="45" x14ac:dyDescent="0.25">
      <c r="C19" s="8" t="s">
        <v>324</v>
      </c>
      <c r="D19" s="9">
        <f>SUM(D20:D22)</f>
        <v>0</v>
      </c>
      <c r="E19" s="9">
        <f>SUM(E20:E22)</f>
        <v>0</v>
      </c>
      <c r="F19" s="10">
        <f>SUM(D19:E19)</f>
        <v>0</v>
      </c>
    </row>
    <row r="20" spans="3:6" x14ac:dyDescent="0.25">
      <c r="C20" s="6" t="s">
        <v>7</v>
      </c>
      <c r="D20" s="206"/>
      <c r="E20" s="206"/>
      <c r="F20" s="48"/>
    </row>
    <row r="21" spans="3:6" x14ac:dyDescent="0.25">
      <c r="C21" s="6" t="s">
        <v>8</v>
      </c>
      <c r="D21" s="206"/>
      <c r="E21" s="206"/>
      <c r="F21" s="48"/>
    </row>
    <row r="22" spans="3:6" ht="15.75" thickBot="1" x14ac:dyDescent="0.3">
      <c r="C22" s="7" t="s">
        <v>9</v>
      </c>
      <c r="D22" s="206"/>
      <c r="E22" s="206"/>
      <c r="F22" s="48"/>
    </row>
    <row r="23" spans="3:6" x14ac:dyDescent="0.25">
      <c r="C23" s="8" t="s">
        <v>6</v>
      </c>
      <c r="D23" s="9">
        <f>SUM(D24:D26)</f>
        <v>0</v>
      </c>
      <c r="E23" s="9">
        <f>SUM(E24:E26)</f>
        <v>0</v>
      </c>
      <c r="F23" s="10">
        <f>SUM(D23:E23)</f>
        <v>0</v>
      </c>
    </row>
    <row r="24" spans="3:6" x14ac:dyDescent="0.25">
      <c r="C24" s="6" t="s">
        <v>7</v>
      </c>
      <c r="D24" s="206"/>
      <c r="E24" s="206"/>
      <c r="F24" s="48"/>
    </row>
    <row r="25" spans="3:6" x14ac:dyDescent="0.25">
      <c r="C25" s="6" t="s">
        <v>8</v>
      </c>
      <c r="D25" s="206"/>
      <c r="E25" s="206"/>
      <c r="F25" s="48"/>
    </row>
    <row r="26" spans="3:6" ht="15.75" thickBot="1" x14ac:dyDescent="0.3">
      <c r="C26" s="7" t="s">
        <v>9</v>
      </c>
      <c r="D26" s="207"/>
      <c r="E26" s="207"/>
      <c r="F26" s="49"/>
    </row>
    <row r="27" spans="3:6" x14ac:dyDescent="0.25">
      <c r="C27" s="8" t="s">
        <v>258</v>
      </c>
      <c r="D27" s="9">
        <f>SUM(D28:D30)</f>
        <v>0</v>
      </c>
      <c r="E27" s="9">
        <f>SUM(E28:E30)</f>
        <v>0</v>
      </c>
      <c r="F27" s="10">
        <f>SUM(D27:E27)</f>
        <v>0</v>
      </c>
    </row>
    <row r="28" spans="3:6" x14ac:dyDescent="0.25">
      <c r="C28" s="6" t="s">
        <v>7</v>
      </c>
      <c r="D28" s="206"/>
      <c r="E28" s="206"/>
      <c r="F28" s="48"/>
    </row>
    <row r="29" spans="3:6" x14ac:dyDescent="0.25">
      <c r="C29" s="6" t="s">
        <v>8</v>
      </c>
      <c r="D29" s="206"/>
      <c r="E29" s="206"/>
      <c r="F29" s="48"/>
    </row>
    <row r="30" spans="3:6" ht="15.75" thickBot="1" x14ac:dyDescent="0.3">
      <c r="C30" s="7" t="s">
        <v>9</v>
      </c>
      <c r="D30" s="208"/>
      <c r="E30" s="208"/>
      <c r="F30" s="61"/>
    </row>
    <row r="31" spans="3:6" ht="15.75" thickBot="1" x14ac:dyDescent="0.3">
      <c r="C31" s="11" t="s">
        <v>4</v>
      </c>
      <c r="D31" s="12">
        <f>D27+D23+D19+D15+D11</f>
        <v>0</v>
      </c>
      <c r="E31" s="12">
        <f>E27+E23+E19+E15+E11</f>
        <v>0</v>
      </c>
      <c r="F31" s="13">
        <f>SUM(D31:E31)</f>
        <v>0</v>
      </c>
    </row>
    <row r="32" spans="3:6" ht="33" customHeight="1" x14ac:dyDescent="0.25">
      <c r="C32" s="8" t="s">
        <v>86</v>
      </c>
      <c r="D32" s="9">
        <f>SUM(D33:D35)</f>
        <v>0</v>
      </c>
      <c r="E32" s="9">
        <f>SUM(E33:E35)</f>
        <v>0</v>
      </c>
      <c r="F32" s="10">
        <f>SUM(D32:E32)</f>
        <v>0</v>
      </c>
    </row>
    <row r="33" spans="3:6" x14ac:dyDescent="0.25">
      <c r="C33" s="6" t="s">
        <v>7</v>
      </c>
      <c r="D33" s="206"/>
      <c r="E33" s="206"/>
      <c r="F33" s="48"/>
    </row>
    <row r="34" spans="3:6" x14ac:dyDescent="0.25">
      <c r="C34" s="6" t="s">
        <v>8</v>
      </c>
      <c r="D34" s="206"/>
      <c r="E34" s="206"/>
      <c r="F34" s="48"/>
    </row>
    <row r="35" spans="3:6" ht="15.75" thickBot="1" x14ac:dyDescent="0.3">
      <c r="C35" s="7" t="s">
        <v>9</v>
      </c>
      <c r="D35" s="207"/>
      <c r="E35" s="207"/>
      <c r="F35" s="49"/>
    </row>
    <row r="36" spans="3:6" x14ac:dyDescent="0.25">
      <c r="C36" s="8" t="s">
        <v>5</v>
      </c>
      <c r="D36" s="9">
        <f>SUM(D37:D39)</f>
        <v>0</v>
      </c>
      <c r="E36" s="9">
        <f>SUM(E37:E39)</f>
        <v>0</v>
      </c>
      <c r="F36" s="10">
        <f>SUM(D36:E36)</f>
        <v>0</v>
      </c>
    </row>
    <row r="37" spans="3:6" x14ac:dyDescent="0.25">
      <c r="C37" s="6" t="s">
        <v>7</v>
      </c>
      <c r="D37" s="206"/>
      <c r="E37" s="206"/>
      <c r="F37" s="48"/>
    </row>
    <row r="38" spans="3:6" x14ac:dyDescent="0.25">
      <c r="C38" s="6" t="s">
        <v>8</v>
      </c>
      <c r="D38" s="206"/>
      <c r="E38" s="206"/>
      <c r="F38" s="48"/>
    </row>
    <row r="39" spans="3:6" ht="15.75" thickBot="1" x14ac:dyDescent="0.3">
      <c r="C39" s="7" t="s">
        <v>9</v>
      </c>
      <c r="D39" s="207"/>
      <c r="E39" s="207"/>
      <c r="F39" s="49"/>
    </row>
    <row r="40" spans="3:6" ht="15.75" thickBot="1" x14ac:dyDescent="0.3">
      <c r="C40" s="11" t="s">
        <v>26</v>
      </c>
      <c r="D40" s="12">
        <f>D36+D32+D31</f>
        <v>0</v>
      </c>
      <c r="E40" s="12">
        <f>E36+E32+E31</f>
        <v>0</v>
      </c>
      <c r="F40" s="13">
        <f>F36+F32+F31</f>
        <v>0</v>
      </c>
    </row>
    <row r="41" spans="3:6" ht="15.75" thickBot="1" x14ac:dyDescent="0.3">
      <c r="C41" s="1"/>
    </row>
    <row r="42" spans="3:6" ht="45.75" thickBot="1" x14ac:dyDescent="0.3">
      <c r="C42" s="3" t="s">
        <v>10</v>
      </c>
      <c r="D42" s="4" t="s">
        <v>0</v>
      </c>
      <c r="E42" s="4" t="s">
        <v>1</v>
      </c>
      <c r="F42" s="5" t="s">
        <v>2</v>
      </c>
    </row>
    <row r="43" spans="3:6" ht="45" x14ac:dyDescent="0.25">
      <c r="C43" s="8" t="s">
        <v>259</v>
      </c>
      <c r="D43" s="9">
        <f>SUM(D44:D46)</f>
        <v>0</v>
      </c>
      <c r="E43" s="9">
        <f>SUM(E44:E46)</f>
        <v>0</v>
      </c>
      <c r="F43" s="10">
        <f>SUM(D43:E43)</f>
        <v>0</v>
      </c>
    </row>
    <row r="44" spans="3:6" x14ac:dyDescent="0.25">
      <c r="C44" s="6" t="s">
        <v>7</v>
      </c>
      <c r="D44" s="206"/>
      <c r="E44" s="206"/>
      <c r="F44" s="48"/>
    </row>
    <row r="45" spans="3:6" x14ac:dyDescent="0.25">
      <c r="C45" s="6" t="s">
        <v>8</v>
      </c>
      <c r="D45" s="206"/>
      <c r="E45" s="206"/>
      <c r="F45" s="48"/>
    </row>
    <row r="46" spans="3:6" ht="15.75" thickBot="1" x14ac:dyDescent="0.3">
      <c r="C46" s="7" t="s">
        <v>9</v>
      </c>
      <c r="D46" s="207"/>
      <c r="E46" s="207"/>
      <c r="F46" s="49"/>
    </row>
    <row r="47" spans="3:6" ht="30" x14ac:dyDescent="0.25">
      <c r="C47" s="8" t="s">
        <v>11</v>
      </c>
      <c r="D47" s="9">
        <f>SUM(D48:D50)</f>
        <v>0</v>
      </c>
      <c r="E47" s="9">
        <f>SUM(E48:E50)</f>
        <v>0</v>
      </c>
      <c r="F47" s="10">
        <f>SUM(D47:E47)</f>
        <v>0</v>
      </c>
    </row>
    <row r="48" spans="3:6" x14ac:dyDescent="0.25">
      <c r="C48" s="6" t="s">
        <v>7</v>
      </c>
      <c r="D48" s="206"/>
      <c r="E48" s="206"/>
      <c r="F48" s="48"/>
    </row>
    <row r="49" spans="3:6" x14ac:dyDescent="0.25">
      <c r="C49" s="6" t="s">
        <v>8</v>
      </c>
      <c r="D49" s="206"/>
      <c r="E49" s="206"/>
      <c r="F49" s="48"/>
    </row>
    <row r="50" spans="3:6" ht="15.75" thickBot="1" x14ac:dyDescent="0.3">
      <c r="C50" s="7" t="s">
        <v>9</v>
      </c>
      <c r="D50" s="207"/>
      <c r="E50" s="207"/>
      <c r="F50" s="49"/>
    </row>
    <row r="51" spans="3:6" ht="15.75" thickBot="1" x14ac:dyDescent="0.3">
      <c r="C51" s="11" t="s">
        <v>12</v>
      </c>
      <c r="D51" s="12">
        <f>D47+D43</f>
        <v>0</v>
      </c>
      <c r="E51" s="12">
        <f t="shared" ref="E51:F51" si="0">E47+E43</f>
        <v>0</v>
      </c>
      <c r="F51" s="13">
        <f t="shared" si="0"/>
        <v>0</v>
      </c>
    </row>
    <row r="52" spans="3:6" x14ac:dyDescent="0.25"/>
    <row r="53" spans="3:6" ht="15.75" thickBot="1" x14ac:dyDescent="0.3"/>
    <row r="54" spans="3:6" ht="45.75" thickBot="1" x14ac:dyDescent="0.3">
      <c r="C54" s="3" t="s">
        <v>13</v>
      </c>
      <c r="D54" s="4" t="s">
        <v>14</v>
      </c>
      <c r="E54" s="4" t="s">
        <v>15</v>
      </c>
      <c r="F54" s="5" t="s">
        <v>2</v>
      </c>
    </row>
    <row r="55" spans="3:6" ht="39.75" customHeight="1" x14ac:dyDescent="0.25">
      <c r="C55" s="258" t="s">
        <v>16</v>
      </c>
      <c r="D55" s="9">
        <f>SUM(D56:D58)</f>
        <v>0</v>
      </c>
      <c r="E55" s="9">
        <f>SUM(E56:E58)</f>
        <v>0</v>
      </c>
      <c r="F55" s="10">
        <f>SUM(D55:E55)</f>
        <v>0</v>
      </c>
    </row>
    <row r="56" spans="3:6" x14ac:dyDescent="0.25">
      <c r="C56" s="6" t="s">
        <v>7</v>
      </c>
      <c r="D56" s="206"/>
      <c r="E56" s="206"/>
      <c r="F56" s="48"/>
    </row>
    <row r="57" spans="3:6" x14ac:dyDescent="0.25">
      <c r="C57" s="60" t="s">
        <v>8</v>
      </c>
      <c r="D57" s="208"/>
      <c r="E57" s="208"/>
      <c r="F57" s="61"/>
    </row>
    <row r="58" spans="3:6" ht="15.75" thickBot="1" x14ac:dyDescent="0.3">
      <c r="C58" s="7" t="s">
        <v>9</v>
      </c>
      <c r="D58" s="207"/>
      <c r="E58" s="207"/>
      <c r="F58" s="49"/>
    </row>
    <row r="59" spans="3:6" ht="30" x14ac:dyDescent="0.25">
      <c r="C59" s="8" t="s">
        <v>17</v>
      </c>
      <c r="D59" s="9">
        <f>SUM(D60:D62)</f>
        <v>0</v>
      </c>
      <c r="E59" s="9">
        <f>SUM(E60:E62)</f>
        <v>0</v>
      </c>
      <c r="F59" s="10">
        <f>SUM(D59:E59)</f>
        <v>0</v>
      </c>
    </row>
    <row r="60" spans="3:6" x14ac:dyDescent="0.25">
      <c r="C60" s="6" t="s">
        <v>7</v>
      </c>
      <c r="D60" s="206"/>
      <c r="E60" s="206"/>
      <c r="F60" s="48"/>
    </row>
    <row r="61" spans="3:6" x14ac:dyDescent="0.25">
      <c r="C61" s="6" t="s">
        <v>8</v>
      </c>
      <c r="D61" s="206"/>
      <c r="E61" s="206"/>
      <c r="F61" s="48"/>
    </row>
    <row r="62" spans="3:6" ht="15.75" thickBot="1" x14ac:dyDescent="0.3">
      <c r="C62" s="7" t="s">
        <v>9</v>
      </c>
      <c r="D62" s="207"/>
      <c r="E62" s="207"/>
      <c r="F62" s="49"/>
    </row>
    <row r="63" spans="3:6" x14ac:dyDescent="0.25">
      <c r="C63" s="8" t="s">
        <v>18</v>
      </c>
      <c r="D63" s="9">
        <f>SUM(D64:D66)</f>
        <v>0</v>
      </c>
      <c r="E63" s="9">
        <f>SUM(E64:E66)</f>
        <v>0</v>
      </c>
      <c r="F63" s="10">
        <f>SUM(D63:E63)</f>
        <v>0</v>
      </c>
    </row>
    <row r="64" spans="3:6" x14ac:dyDescent="0.25">
      <c r="C64" s="6" t="s">
        <v>7</v>
      </c>
      <c r="D64" s="206"/>
      <c r="E64" s="206"/>
      <c r="F64" s="48"/>
    </row>
    <row r="65" spans="1:6" x14ac:dyDescent="0.25">
      <c r="C65" s="6" t="s">
        <v>8</v>
      </c>
      <c r="D65" s="206"/>
      <c r="E65" s="206"/>
      <c r="F65" s="48"/>
    </row>
    <row r="66" spans="1:6" ht="15.75" thickBot="1" x14ac:dyDescent="0.3">
      <c r="C66" s="7" t="s">
        <v>9</v>
      </c>
      <c r="D66" s="207"/>
      <c r="E66" s="207"/>
      <c r="F66" s="49"/>
    </row>
    <row r="67" spans="1:6" ht="30" x14ac:dyDescent="0.25">
      <c r="C67" s="8" t="s">
        <v>260</v>
      </c>
      <c r="D67" s="9">
        <f>SUM(D68:D70)</f>
        <v>0</v>
      </c>
      <c r="E67" s="9">
        <f>SUM(E68:E70)</f>
        <v>0</v>
      </c>
      <c r="F67" s="10">
        <f>SUM(D67:E67)</f>
        <v>0</v>
      </c>
    </row>
    <row r="68" spans="1:6" x14ac:dyDescent="0.25">
      <c r="C68" s="6" t="s">
        <v>7</v>
      </c>
      <c r="D68" s="206"/>
      <c r="E68" s="206"/>
      <c r="F68" s="48"/>
    </row>
    <row r="69" spans="1:6" x14ac:dyDescent="0.25">
      <c r="C69" s="6" t="s">
        <v>8</v>
      </c>
      <c r="D69" s="206"/>
      <c r="E69" s="206"/>
      <c r="F69" s="48"/>
    </row>
    <row r="70" spans="1:6" ht="15.75" thickBot="1" x14ac:dyDescent="0.3">
      <c r="C70" s="7" t="s">
        <v>9</v>
      </c>
      <c r="D70" s="206"/>
      <c r="E70" s="206"/>
      <c r="F70" s="48"/>
    </row>
    <row r="71" spans="1:6" ht="15.75" thickBot="1" x14ac:dyDescent="0.3">
      <c r="C71" s="11" t="s">
        <v>19</v>
      </c>
      <c r="D71" s="12">
        <f>+D67+D63+D55+D59</f>
        <v>0</v>
      </c>
      <c r="E71" s="12">
        <f>+E67+E63+E55+E59</f>
        <v>0</v>
      </c>
      <c r="F71" s="13">
        <f>+F67+F63+F55+F59</f>
        <v>0</v>
      </c>
    </row>
    <row r="72" spans="1:6" ht="15.75" thickBot="1" x14ac:dyDescent="0.3"/>
    <row r="73" spans="1:6" ht="15.75" thickBot="1" x14ac:dyDescent="0.3">
      <c r="C73" s="500" t="s">
        <v>20</v>
      </c>
      <c r="D73" s="501"/>
      <c r="E73" s="501"/>
      <c r="F73" s="14">
        <f>F71+F51+F40</f>
        <v>0</v>
      </c>
    </row>
    <row r="74" spans="1:6" x14ac:dyDescent="0.25"/>
    <row r="75" spans="1:6" x14ac:dyDescent="0.25"/>
    <row r="76" spans="1:6" x14ac:dyDescent="0.25">
      <c r="A76" s="28"/>
      <c r="B76" s="28"/>
      <c r="C76" s="28" t="s">
        <v>35</v>
      </c>
      <c r="D76" s="27"/>
      <c r="E76" s="26"/>
      <c r="F76" s="26"/>
    </row>
    <row r="77" spans="1:6" x14ac:dyDescent="0.25"/>
    <row r="78" spans="1:6" ht="15.75" thickBot="1" x14ac:dyDescent="0.3"/>
    <row r="79" spans="1:6" ht="15.75" thickBot="1" x14ac:dyDescent="0.3">
      <c r="C79" s="15" t="s">
        <v>23</v>
      </c>
      <c r="D79" s="19" t="s">
        <v>28</v>
      </c>
      <c r="E79" s="16" t="s">
        <v>24</v>
      </c>
    </row>
    <row r="80" spans="1:6" x14ac:dyDescent="0.25">
      <c r="C80" s="17" t="s">
        <v>245</v>
      </c>
      <c r="D80" s="22">
        <f>F40+F51</f>
        <v>0</v>
      </c>
      <c r="E80" s="77" t="str">
        <f>IF(D80&gt;D81,"DGARS ou Etat","CD")</f>
        <v>CD</v>
      </c>
    </row>
    <row r="81" spans="3:7" ht="15.75" thickBot="1" x14ac:dyDescent="0.3">
      <c r="C81" s="18" t="s">
        <v>27</v>
      </c>
      <c r="D81" s="23">
        <f>+F71</f>
        <v>0</v>
      </c>
      <c r="E81" s="78" t="str">
        <f>IF(D81&gt;D80,"CD","DGARS ou Etat")</f>
        <v>DGARS ou Etat</v>
      </c>
    </row>
    <row r="82" spans="3:7" ht="15.75" thickBot="1" x14ac:dyDescent="0.3"/>
    <row r="83" spans="3:7" ht="15.75" thickBot="1" x14ac:dyDescent="0.3">
      <c r="C83" s="2" t="s">
        <v>29</v>
      </c>
      <c r="D83" s="19" t="s">
        <v>28</v>
      </c>
      <c r="E83" s="16" t="s">
        <v>22</v>
      </c>
    </row>
    <row r="84" spans="3:7" x14ac:dyDescent="0.25">
      <c r="C84" s="20" t="s">
        <v>30</v>
      </c>
      <c r="D84" s="22">
        <f>+D40</f>
        <v>0</v>
      </c>
      <c r="E84" s="77" t="str">
        <f>IF(D84&lt;D85,"Autorité non compétente",IF(D84&gt;40%*F73,"DGARS ou Etat régional des ESMS","DGARS ou Etat régional siège"))</f>
        <v>DGARS ou Etat régional siège</v>
      </c>
      <c r="G84" s="30"/>
    </row>
    <row r="85" spans="3:7" ht="15.75" thickBot="1" x14ac:dyDescent="0.3">
      <c r="C85" s="21" t="s">
        <v>25</v>
      </c>
      <c r="D85" s="23">
        <f>+D71</f>
        <v>0</v>
      </c>
      <c r="E85" s="78" t="str">
        <f>IF(D85&gt;D84,IF(D85&gt;40%*F73,"CD des ESMS","CD du siège"),"Autorité non compétente")</f>
        <v>Autorité non compétente</v>
      </c>
    </row>
    <row r="86" spans="3:7" ht="15.75" thickBot="1" x14ac:dyDescent="0.3"/>
    <row r="87" spans="3:7" ht="15.75" thickBot="1" x14ac:dyDescent="0.3">
      <c r="C87" s="2" t="s">
        <v>31</v>
      </c>
      <c r="D87" s="19" t="s">
        <v>21</v>
      </c>
      <c r="E87" s="16" t="s">
        <v>22</v>
      </c>
    </row>
    <row r="88" spans="3:7" ht="15.75" thickBot="1" x14ac:dyDescent="0.3">
      <c r="C88" s="21" t="s">
        <v>32</v>
      </c>
      <c r="D88" s="50" t="e">
        <f>+D80/F73</f>
        <v>#DIV/0!</v>
      </c>
      <c r="E88" s="25" t="e">
        <f>IF(D88&gt;50%,"ARS","ETAT")</f>
        <v>#DIV/0!</v>
      </c>
      <c r="F88" s="24" t="s">
        <v>104</v>
      </c>
    </row>
    <row r="89" spans="3:7" ht="15.75" thickBot="1" x14ac:dyDescent="0.3"/>
    <row r="90" spans="3:7" ht="15.75" thickBot="1" x14ac:dyDescent="0.3">
      <c r="C90" s="15" t="s">
        <v>33</v>
      </c>
      <c r="D90" s="19" t="s">
        <v>21</v>
      </c>
      <c r="E90" s="16" t="s">
        <v>22</v>
      </c>
    </row>
    <row r="91" spans="3:7" ht="15.75" thickBot="1" x14ac:dyDescent="0.3">
      <c r="C91" s="21" t="s">
        <v>34</v>
      </c>
      <c r="D91" s="50" t="e">
        <f>+F51/F73</f>
        <v>#DIV/0!</v>
      </c>
      <c r="E91" s="25" t="e">
        <f>IF(D91&gt;50%,"Préfet département","Non concerné")</f>
        <v>#DIV/0!</v>
      </c>
    </row>
    <row r="92" spans="3:7" x14ac:dyDescent="0.25"/>
    <row r="93" spans="3:7" x14ac:dyDescent="0.25"/>
    <row r="94" spans="3:7" x14ac:dyDescent="0.25"/>
    <row r="95" spans="3:7" x14ac:dyDescent="0.25"/>
  </sheetData>
  <mergeCells count="1">
    <mergeCell ref="C73:E73"/>
  </mergeCells>
  <printOptions horizontalCentered="1"/>
  <pageMargins left="0.19685039370078741" right="0.19685039370078741" top="0.78740157480314965" bottom="0.39370078740157483" header="0.31496062992125984" footer="0.31496062992125984"/>
  <pageSetup paperSize="9" scale="65" fitToHeight="2" orientation="portrait" r:id="rId1"/>
  <headerFooter>
    <oddHeader>&amp;LAssociation Kan Ar Mor&amp;RDAF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3:Y40"/>
  <sheetViews>
    <sheetView showGridLines="0" zoomScale="55" zoomScaleNormal="55" workbookViewId="0">
      <selection activeCell="F21" sqref="F21"/>
    </sheetView>
  </sheetViews>
  <sheetFormatPr baseColWidth="10" defaultRowHeight="15" x14ac:dyDescent="0.25"/>
  <cols>
    <col min="2" max="2" width="67.42578125" customWidth="1"/>
    <col min="3" max="3" width="73" customWidth="1"/>
    <col min="4" max="4" width="32.5703125" style="64" customWidth="1"/>
    <col min="5" max="5" width="33.42578125" style="65" customWidth="1"/>
    <col min="6" max="6" width="25.7109375" style="65" customWidth="1"/>
    <col min="7" max="7" width="73.5703125" style="65" customWidth="1"/>
    <col min="8" max="8" width="30.85546875" style="64" customWidth="1"/>
    <col min="9" max="9" width="21.42578125" style="64" customWidth="1"/>
    <col min="10" max="10" width="73" style="64" customWidth="1"/>
    <col min="11" max="11" width="35" style="64" customWidth="1"/>
    <col min="12" max="12" width="23" style="64" customWidth="1"/>
    <col min="13" max="13" width="77.5703125" style="64" customWidth="1"/>
    <col min="14" max="14" width="32.85546875" style="64" customWidth="1"/>
    <col min="15" max="15" width="22.42578125" style="64" customWidth="1"/>
    <col min="16" max="16" width="62.5703125" style="64" customWidth="1"/>
    <col min="17" max="17" width="28.140625" style="64" customWidth="1"/>
    <col min="18" max="18" width="22.28515625" style="64" customWidth="1"/>
    <col min="19" max="19" width="64.85546875" style="64" customWidth="1"/>
    <col min="20" max="20" width="33.28515625" customWidth="1"/>
    <col min="21" max="21" width="20.7109375" customWidth="1"/>
    <col min="22" max="22" width="67" customWidth="1"/>
    <col min="24" max="24" width="35" customWidth="1"/>
    <col min="25" max="25" width="24.85546875" customWidth="1"/>
  </cols>
  <sheetData>
    <row r="3" spans="1:19" x14ac:dyDescent="0.25">
      <c r="A3" s="84"/>
      <c r="B3" s="84"/>
      <c r="C3" s="84"/>
      <c r="D3" s="85"/>
      <c r="E3" s="86"/>
      <c r="F3" s="86"/>
      <c r="G3" s="86"/>
      <c r="H3" s="85"/>
      <c r="I3" s="85"/>
      <c r="J3" s="85"/>
      <c r="K3" s="85"/>
      <c r="L3" s="85"/>
      <c r="M3" s="85"/>
    </row>
    <row r="4" spans="1:19" s="26" customFormat="1" ht="18.600000000000001" customHeight="1" x14ac:dyDescent="0.25">
      <c r="A4" s="87"/>
      <c r="B4" s="28" t="s">
        <v>174</v>
      </c>
      <c r="C4" s="87"/>
      <c r="D4" s="88"/>
      <c r="E4" s="89"/>
      <c r="F4" s="89"/>
      <c r="G4" s="89"/>
      <c r="H4" s="88"/>
      <c r="I4" s="88"/>
      <c r="J4" s="88"/>
      <c r="K4" s="88"/>
      <c r="L4" s="88"/>
      <c r="M4" s="88"/>
      <c r="N4" s="62"/>
      <c r="O4" s="62"/>
      <c r="P4" s="62"/>
      <c r="Q4" s="62"/>
      <c r="R4" s="62"/>
      <c r="S4" s="62"/>
    </row>
    <row r="5" spans="1:19" ht="15.75" thickBot="1" x14ac:dyDescent="0.3">
      <c r="A5" s="84"/>
      <c r="B5" s="84"/>
      <c r="C5" s="84"/>
      <c r="D5" s="85"/>
      <c r="E5" s="86"/>
      <c r="F5" s="86"/>
      <c r="G5" s="86"/>
      <c r="H5" s="85"/>
      <c r="I5" s="85"/>
      <c r="J5" s="85"/>
      <c r="K5" s="85"/>
      <c r="L5" s="85"/>
      <c r="M5" s="85"/>
    </row>
    <row r="6" spans="1:19" ht="89.25" customHeight="1" thickBot="1" x14ac:dyDescent="0.3">
      <c r="A6" s="84"/>
      <c r="B6" s="355" t="s">
        <v>268</v>
      </c>
      <c r="C6" s="359">
        <f>Q27-Q38+Q33</f>
        <v>0</v>
      </c>
      <c r="D6" s="85"/>
      <c r="E6" s="109"/>
      <c r="F6" s="109"/>
      <c r="G6" s="109"/>
      <c r="H6" s="90"/>
      <c r="I6" s="90"/>
      <c r="J6" s="90"/>
      <c r="K6" s="110"/>
      <c r="L6" s="90"/>
      <c r="M6" s="85"/>
    </row>
    <row r="7" spans="1:19" x14ac:dyDescent="0.25">
      <c r="A7" s="84"/>
      <c r="B7" s="84"/>
      <c r="C7" s="84"/>
      <c r="D7" s="85"/>
      <c r="E7" s="86"/>
      <c r="F7" s="86"/>
      <c r="G7" s="86"/>
      <c r="H7" s="85"/>
      <c r="I7" s="85"/>
      <c r="J7" s="85"/>
      <c r="K7" s="85"/>
      <c r="L7" s="85"/>
      <c r="M7" s="85"/>
    </row>
    <row r="8" spans="1:19" x14ac:dyDescent="0.25">
      <c r="A8" s="84"/>
      <c r="B8" s="36" t="s">
        <v>45</v>
      </c>
      <c r="H8" s="85"/>
      <c r="I8" s="85"/>
      <c r="J8" s="85"/>
      <c r="K8" s="85"/>
      <c r="L8" s="85"/>
      <c r="M8" s="85"/>
    </row>
    <row r="14" spans="1:19" s="26" customFormat="1" x14ac:dyDescent="0.25">
      <c r="A14" s="28"/>
      <c r="B14" s="28" t="s">
        <v>205</v>
      </c>
      <c r="C14" s="27"/>
      <c r="D14" s="62"/>
      <c r="E14" s="63"/>
      <c r="F14" s="63"/>
      <c r="G14" s="63"/>
      <c r="H14" s="62"/>
      <c r="I14" s="62"/>
      <c r="J14" s="62"/>
      <c r="K14" s="62"/>
      <c r="L14" s="62"/>
      <c r="M14" s="62"/>
      <c r="N14" s="62"/>
      <c r="O14" s="62"/>
      <c r="P14" s="62"/>
      <c r="Q14" s="62"/>
      <c r="R14" s="62"/>
      <c r="S14" s="62"/>
    </row>
    <row r="17" spans="2:25" x14ac:dyDescent="0.25">
      <c r="B17" s="36"/>
      <c r="D17" s="161"/>
      <c r="E17" s="95"/>
      <c r="F17" s="95"/>
      <c r="G17" s="95"/>
      <c r="H17" s="94"/>
      <c r="I17" s="94"/>
      <c r="J17" s="94"/>
      <c r="K17" s="94"/>
      <c r="L17" s="94"/>
      <c r="M17" s="94"/>
      <c r="N17" s="94"/>
      <c r="O17" s="94"/>
      <c r="P17" s="94"/>
      <c r="Q17" s="94"/>
      <c r="R17" s="94"/>
      <c r="S17" s="94"/>
    </row>
    <row r="18" spans="2:25" ht="63.75" customHeight="1" thickBot="1" x14ac:dyDescent="0.3">
      <c r="B18" s="57"/>
      <c r="C18" s="56"/>
      <c r="D18" s="80" t="s">
        <v>170</v>
      </c>
      <c r="E18" s="66" t="s">
        <v>171</v>
      </c>
      <c r="F18" s="82" t="s">
        <v>195</v>
      </c>
      <c r="G18" s="83" t="s">
        <v>168</v>
      </c>
      <c r="H18" s="66" t="s">
        <v>172</v>
      </c>
      <c r="I18" s="82" t="s">
        <v>196</v>
      </c>
      <c r="J18" s="83" t="s">
        <v>169</v>
      </c>
      <c r="K18" s="66" t="s">
        <v>176</v>
      </c>
      <c r="L18" s="82" t="s">
        <v>197</v>
      </c>
      <c r="M18" s="83" t="s">
        <v>169</v>
      </c>
      <c r="N18" s="66" t="s">
        <v>96</v>
      </c>
      <c r="O18" s="81" t="s">
        <v>204</v>
      </c>
      <c r="P18" s="83" t="s">
        <v>169</v>
      </c>
      <c r="Q18" s="93" t="s">
        <v>167</v>
      </c>
      <c r="R18" s="81" t="s">
        <v>175</v>
      </c>
      <c r="S18" s="83" t="s">
        <v>169</v>
      </c>
      <c r="T18" s="93" t="s">
        <v>263</v>
      </c>
      <c r="U18" s="81" t="s">
        <v>264</v>
      </c>
      <c r="V18" s="83" t="s">
        <v>266</v>
      </c>
    </row>
    <row r="19" spans="2:25" ht="25.9" customHeight="1" x14ac:dyDescent="0.25">
      <c r="B19" s="502" t="s">
        <v>160</v>
      </c>
      <c r="C19" s="503"/>
      <c r="D19" s="106">
        <f>'2-Autorité compétente'!D8-5</f>
        <v>-5</v>
      </c>
      <c r="E19" s="106">
        <f>'2-Autorité compétente'!D8-5</f>
        <v>-5</v>
      </c>
      <c r="F19" s="107"/>
      <c r="G19" s="107"/>
      <c r="H19" s="108">
        <f>'2-Autorité compétente'!D8-4</f>
        <v>-4</v>
      </c>
      <c r="I19" s="106"/>
      <c r="J19" s="106"/>
      <c r="K19" s="108">
        <f>'2-Autorité compétente'!D8-3</f>
        <v>-3</v>
      </c>
      <c r="L19" s="106"/>
      <c r="M19" s="106"/>
      <c r="N19" s="108">
        <f>'2-Autorité compétente'!D8-2</f>
        <v>-2</v>
      </c>
      <c r="O19" s="106"/>
      <c r="P19" s="106"/>
      <c r="Q19" s="106">
        <f>'2-Autorité compétente'!D8-1</f>
        <v>-1</v>
      </c>
      <c r="R19" s="106"/>
      <c r="S19" s="106"/>
      <c r="T19" s="351">
        <f>'2-Autorité compétente'!D8</f>
        <v>0</v>
      </c>
      <c r="U19" s="504" t="s">
        <v>267</v>
      </c>
      <c r="V19" s="505"/>
    </row>
    <row r="20" spans="2:25" s="79" customFormat="1" ht="14.45" customHeight="1" thickBot="1" x14ac:dyDescent="0.3">
      <c r="B20" s="139"/>
      <c r="C20" s="140"/>
      <c r="D20" s="141"/>
      <c r="E20" s="141"/>
      <c r="F20" s="142"/>
      <c r="G20" s="142"/>
      <c r="H20" s="143"/>
      <c r="I20" s="141"/>
      <c r="J20" s="141"/>
      <c r="K20" s="143"/>
      <c r="L20" s="141"/>
      <c r="M20" s="141"/>
      <c r="N20" s="143"/>
      <c r="O20" s="141"/>
      <c r="P20" s="141"/>
      <c r="Q20" s="141"/>
      <c r="R20" s="141"/>
      <c r="S20" s="141"/>
      <c r="T20" s="144"/>
    </row>
    <row r="21" spans="2:25" ht="174" customHeight="1" thickBot="1" x14ac:dyDescent="0.3">
      <c r="B21" s="57" t="s">
        <v>102</v>
      </c>
      <c r="C21" s="56"/>
      <c r="D21" s="223"/>
      <c r="E21" s="224"/>
      <c r="F21" s="311">
        <f>E21-D21</f>
        <v>0</v>
      </c>
      <c r="G21" s="382"/>
      <c r="H21" s="224"/>
      <c r="I21" s="211">
        <f>H21-E21</f>
        <v>0</v>
      </c>
      <c r="J21" s="382"/>
      <c r="K21" s="224"/>
      <c r="L21" s="211">
        <f>K21-H21</f>
        <v>0</v>
      </c>
      <c r="M21" s="382"/>
      <c r="N21" s="224"/>
      <c r="O21" s="211">
        <f>N21-K21</f>
        <v>0</v>
      </c>
      <c r="P21" s="382"/>
      <c r="Q21" s="227"/>
      <c r="R21" s="211">
        <f>Q21-N21</f>
        <v>0</v>
      </c>
      <c r="S21" s="393"/>
      <c r="T21" s="227"/>
      <c r="U21" s="211">
        <f>T21-Q21</f>
        <v>0</v>
      </c>
      <c r="V21" s="393"/>
      <c r="X21" s="275" t="s">
        <v>103</v>
      </c>
      <c r="Y21" s="276">
        <f>IF(U21+U25,"OK",Y19-Y20)</f>
        <v>0</v>
      </c>
    </row>
    <row r="22" spans="2:25" ht="23.45" customHeight="1" thickBot="1" x14ac:dyDescent="0.3">
      <c r="D22" s="225"/>
      <c r="E22" s="226"/>
      <c r="F22" s="312"/>
      <c r="G22" s="383"/>
      <c r="H22" s="226"/>
      <c r="I22" s="213"/>
      <c r="J22" s="383"/>
      <c r="K22" s="238"/>
      <c r="L22" s="214"/>
      <c r="M22" s="389"/>
      <c r="N22" s="238"/>
      <c r="O22" s="214"/>
      <c r="P22" s="389"/>
      <c r="Q22" s="238"/>
      <c r="R22" s="214"/>
      <c r="S22" s="389"/>
      <c r="V22" s="397"/>
    </row>
    <row r="23" spans="2:25" ht="159" customHeight="1" thickBot="1" x14ac:dyDescent="0.3">
      <c r="B23" s="52" t="s">
        <v>101</v>
      </c>
      <c r="C23" s="19"/>
      <c r="D23" s="223"/>
      <c r="E23" s="224"/>
      <c r="F23" s="311">
        <f>E23-D23</f>
        <v>0</v>
      </c>
      <c r="G23" s="382"/>
      <c r="H23" s="224"/>
      <c r="I23" s="211">
        <f>H23-E23</f>
        <v>0</v>
      </c>
      <c r="J23" s="382"/>
      <c r="K23" s="224"/>
      <c r="L23" s="211">
        <f>K23-H23</f>
        <v>0</v>
      </c>
      <c r="M23" s="382"/>
      <c r="N23" s="224"/>
      <c r="O23" s="211">
        <f>N23-K23</f>
        <v>0</v>
      </c>
      <c r="P23" s="382"/>
      <c r="Q23" s="227"/>
      <c r="R23" s="211">
        <f>Q23-N23</f>
        <v>0</v>
      </c>
      <c r="S23" s="393"/>
      <c r="T23" s="227"/>
      <c r="U23" s="211">
        <f>T23-Q23</f>
        <v>0</v>
      </c>
      <c r="V23" s="393"/>
    </row>
    <row r="24" spans="2:25" s="79" customFormat="1" ht="29.45" customHeight="1" thickBot="1" x14ac:dyDescent="0.3">
      <c r="B24" s="149"/>
      <c r="C24" s="150"/>
      <c r="D24" s="227"/>
      <c r="E24" s="224"/>
      <c r="F24" s="313"/>
      <c r="G24" s="384"/>
      <c r="H24" s="224"/>
      <c r="I24" s="212"/>
      <c r="J24" s="384"/>
      <c r="K24" s="224"/>
      <c r="L24" s="212"/>
      <c r="M24" s="384"/>
      <c r="N24" s="224"/>
      <c r="O24" s="212"/>
      <c r="P24" s="384"/>
      <c r="Q24" s="227"/>
      <c r="R24" s="212"/>
      <c r="S24" s="384"/>
      <c r="T24" s="31"/>
      <c r="V24" s="398"/>
    </row>
    <row r="25" spans="2:25" ht="152.25" customHeight="1" thickBot="1" x14ac:dyDescent="0.3">
      <c r="B25" s="52" t="s">
        <v>100</v>
      </c>
      <c r="C25" s="19"/>
      <c r="D25" s="223"/>
      <c r="E25" s="224"/>
      <c r="F25" s="311">
        <f>E25-D25</f>
        <v>0</v>
      </c>
      <c r="G25" s="382"/>
      <c r="H25" s="224"/>
      <c r="I25" s="211">
        <f>H25-E25</f>
        <v>0</v>
      </c>
      <c r="J25" s="382"/>
      <c r="K25" s="224"/>
      <c r="L25" s="211">
        <f>K25-H25</f>
        <v>0</v>
      </c>
      <c r="M25" s="382"/>
      <c r="N25" s="224"/>
      <c r="O25" s="211">
        <f>N25-K25</f>
        <v>0</v>
      </c>
      <c r="P25" s="382"/>
      <c r="Q25" s="227"/>
      <c r="R25" s="211">
        <f>Q25-N25</f>
        <v>0</v>
      </c>
      <c r="S25" s="393"/>
      <c r="T25" s="227"/>
      <c r="U25" s="211">
        <f>T25-Q25</f>
        <v>0</v>
      </c>
      <c r="V25" s="393"/>
    </row>
    <row r="26" spans="2:25" s="79" customFormat="1" ht="18" customHeight="1" x14ac:dyDescent="0.25">
      <c r="B26" s="146"/>
      <c r="C26" s="137"/>
      <c r="D26" s="145"/>
      <c r="E26" s="147"/>
      <c r="F26" s="314"/>
      <c r="G26" s="307"/>
      <c r="H26" s="147"/>
      <c r="I26" s="148"/>
      <c r="J26" s="307"/>
      <c r="K26" s="147"/>
      <c r="L26" s="148"/>
      <c r="M26" s="307"/>
      <c r="N26" s="147"/>
      <c r="O26" s="145"/>
      <c r="P26" s="324"/>
      <c r="Q26" s="145"/>
      <c r="R26" s="145"/>
      <c r="S26" s="307"/>
      <c r="V26" s="326"/>
    </row>
    <row r="27" spans="2:25" ht="33" customHeight="1" x14ac:dyDescent="0.25">
      <c r="B27" s="153" t="s">
        <v>99</v>
      </c>
      <c r="C27" s="51"/>
      <c r="D27" s="154">
        <f>D21+D23+D25</f>
        <v>0</v>
      </c>
      <c r="E27" s="155">
        <f>E21+E23+E25</f>
        <v>0</v>
      </c>
      <c r="F27" s="315">
        <f>F21+F23+F25</f>
        <v>0</v>
      </c>
      <c r="G27" s="308"/>
      <c r="H27" s="154">
        <f>H21+H23+H25</f>
        <v>0</v>
      </c>
      <c r="I27" s="155">
        <f>I21+I23+I25</f>
        <v>0</v>
      </c>
      <c r="J27" s="308"/>
      <c r="K27" s="154">
        <f>K21+K23+K25</f>
        <v>0</v>
      </c>
      <c r="L27" s="155">
        <f>L21+L23+L25</f>
        <v>0</v>
      </c>
      <c r="M27" s="308"/>
      <c r="N27" s="154">
        <f>N21+N23+N25</f>
        <v>0</v>
      </c>
      <c r="O27" s="154">
        <f>O21+O23+O25</f>
        <v>0</v>
      </c>
      <c r="P27" s="308"/>
      <c r="Q27" s="154">
        <f>Q21+Q23+Q25</f>
        <v>0</v>
      </c>
      <c r="R27" s="155">
        <f>R21+R23+R25</f>
        <v>0</v>
      </c>
      <c r="S27" s="308"/>
      <c r="T27" s="154">
        <f>T21+T23+T25</f>
        <v>0</v>
      </c>
      <c r="U27" s="155">
        <f>U21+U23+U25</f>
        <v>0</v>
      </c>
      <c r="V27" s="308"/>
    </row>
    <row r="28" spans="2:25" ht="15.75" thickBot="1" x14ac:dyDescent="0.3">
      <c r="D28"/>
      <c r="E28" s="31"/>
      <c r="F28" s="316"/>
      <c r="G28" s="309"/>
      <c r="H28" s="31"/>
      <c r="I28"/>
      <c r="J28" s="309"/>
      <c r="M28" s="309"/>
      <c r="P28" s="309"/>
      <c r="S28" s="309"/>
      <c r="V28" s="325"/>
    </row>
    <row r="29" spans="2:25" ht="102.75" customHeight="1" thickBot="1" x14ac:dyDescent="0.3">
      <c r="B29" s="52" t="s">
        <v>98</v>
      </c>
      <c r="C29" s="19"/>
      <c r="D29" s="223"/>
      <c r="E29" s="224"/>
      <c r="F29" s="311">
        <f>E29-D29</f>
        <v>0</v>
      </c>
      <c r="G29" s="382"/>
      <c r="H29" s="224"/>
      <c r="I29" s="211">
        <f>H29-E29</f>
        <v>0</v>
      </c>
      <c r="J29" s="382"/>
      <c r="K29" s="224"/>
      <c r="L29" s="211">
        <f>K29-H29</f>
        <v>0</v>
      </c>
      <c r="M29" s="382"/>
      <c r="N29" s="224"/>
      <c r="O29" s="211">
        <f>N29-K29</f>
        <v>0</v>
      </c>
      <c r="P29" s="382"/>
      <c r="Q29" s="227"/>
      <c r="R29" s="211">
        <f>Q29-N29</f>
        <v>0</v>
      </c>
      <c r="S29" s="393"/>
      <c r="T29" s="227"/>
      <c r="U29" s="211">
        <f>T29-Q29</f>
        <v>0</v>
      </c>
      <c r="V29" s="393"/>
    </row>
    <row r="30" spans="2:25" ht="15.75" thickBot="1" x14ac:dyDescent="0.3">
      <c r="B30" s="55"/>
      <c r="C30" s="53"/>
      <c r="D30" s="225"/>
      <c r="E30" s="226"/>
      <c r="F30" s="312"/>
      <c r="G30" s="383"/>
      <c r="H30" s="226"/>
      <c r="I30" s="213"/>
      <c r="J30" s="383"/>
      <c r="K30" s="239"/>
      <c r="L30" s="215"/>
      <c r="M30" s="383"/>
      <c r="N30" s="239"/>
      <c r="O30" s="215"/>
      <c r="P30" s="383"/>
      <c r="Q30" s="239"/>
      <c r="R30" s="215"/>
      <c r="S30" s="383"/>
      <c r="V30" s="397"/>
    </row>
    <row r="31" spans="2:25" ht="66.599999999999994" customHeight="1" thickBot="1" x14ac:dyDescent="0.3">
      <c r="B31" s="52" t="s">
        <v>97</v>
      </c>
      <c r="C31" s="19"/>
      <c r="D31" s="223"/>
      <c r="E31" s="224"/>
      <c r="F31" s="311">
        <f>E31-D31</f>
        <v>0</v>
      </c>
      <c r="G31" s="382"/>
      <c r="H31" s="224"/>
      <c r="I31" s="211">
        <f>H31-E31</f>
        <v>0</v>
      </c>
      <c r="J31" s="382"/>
      <c r="K31" s="224"/>
      <c r="L31" s="211">
        <f>K31-H31</f>
        <v>0</v>
      </c>
      <c r="M31" s="382"/>
      <c r="N31" s="224"/>
      <c r="O31" s="211">
        <f>N31-K31</f>
        <v>0</v>
      </c>
      <c r="P31" s="384"/>
      <c r="Q31" s="240"/>
      <c r="R31" s="212">
        <f>Q31-N31</f>
        <v>0</v>
      </c>
      <c r="S31" s="393"/>
      <c r="T31" s="240"/>
      <c r="U31" s="212">
        <f>T31-Q31</f>
        <v>0</v>
      </c>
      <c r="V31" s="393"/>
    </row>
    <row r="32" spans="2:25" ht="76.5" customHeight="1" x14ac:dyDescent="0.25">
      <c r="B32" s="362" t="s">
        <v>246</v>
      </c>
      <c r="C32" s="118" t="s">
        <v>163</v>
      </c>
      <c r="D32" s="228"/>
      <c r="E32" s="229"/>
      <c r="F32" s="317">
        <f t="shared" ref="F32:F34" si="0">E32-D32</f>
        <v>0</v>
      </c>
      <c r="G32" s="385"/>
      <c r="H32" s="229"/>
      <c r="I32" s="216">
        <f t="shared" ref="I32:I34" si="1">H32-E32</f>
        <v>0</v>
      </c>
      <c r="J32" s="385"/>
      <c r="K32" s="229"/>
      <c r="L32" s="216">
        <f t="shared" ref="L32:L34" si="2">K32-H32</f>
        <v>0</v>
      </c>
      <c r="M32" s="385"/>
      <c r="N32" s="229"/>
      <c r="O32" s="216">
        <f t="shared" ref="O32:O34" si="3">N32-K32</f>
        <v>0</v>
      </c>
      <c r="P32" s="391"/>
      <c r="Q32" s="241"/>
      <c r="R32" s="217">
        <f t="shared" ref="R32:R34" si="4">Q32-N32</f>
        <v>0</v>
      </c>
      <c r="S32" s="394"/>
      <c r="T32" s="241"/>
      <c r="U32" s="217">
        <f t="shared" ref="U32:U34" si="5">T32-Q32</f>
        <v>0</v>
      </c>
      <c r="V32" s="394"/>
    </row>
    <row r="33" spans="2:22" ht="86.25" customHeight="1" x14ac:dyDescent="0.25">
      <c r="B33" s="360" t="s">
        <v>247</v>
      </c>
      <c r="C33" s="424" t="s">
        <v>311</v>
      </c>
      <c r="D33" s="230"/>
      <c r="E33" s="231"/>
      <c r="F33" s="318">
        <f t="shared" si="0"/>
        <v>0</v>
      </c>
      <c r="G33" s="386"/>
      <c r="H33" s="231"/>
      <c r="I33" s="218">
        <f t="shared" si="1"/>
        <v>0</v>
      </c>
      <c r="J33" s="386"/>
      <c r="K33" s="231"/>
      <c r="L33" s="218">
        <f t="shared" si="2"/>
        <v>0</v>
      </c>
      <c r="M33" s="386"/>
      <c r="N33" s="231"/>
      <c r="O33" s="218">
        <f t="shared" si="3"/>
        <v>0</v>
      </c>
      <c r="P33" s="392"/>
      <c r="Q33" s="242"/>
      <c r="R33" s="219">
        <f t="shared" si="4"/>
        <v>0</v>
      </c>
      <c r="S33" s="395"/>
      <c r="T33" s="242"/>
      <c r="U33" s="219">
        <f t="shared" si="5"/>
        <v>0</v>
      </c>
      <c r="V33" s="395"/>
    </row>
    <row r="34" spans="2:22" ht="78.75" customHeight="1" thickBot="1" x14ac:dyDescent="0.3">
      <c r="B34" s="361" t="s">
        <v>208</v>
      </c>
      <c r="C34" s="425" t="s">
        <v>312</v>
      </c>
      <c r="D34" s="232"/>
      <c r="E34" s="233"/>
      <c r="F34" s="319">
        <f t="shared" si="0"/>
        <v>0</v>
      </c>
      <c r="G34" s="387"/>
      <c r="H34" s="237"/>
      <c r="I34" s="220">
        <f t="shared" si="1"/>
        <v>0</v>
      </c>
      <c r="J34" s="387"/>
      <c r="K34" s="237"/>
      <c r="L34" s="220">
        <f t="shared" si="2"/>
        <v>0</v>
      </c>
      <c r="M34" s="390"/>
      <c r="N34" s="237"/>
      <c r="O34" s="220">
        <f t="shared" si="3"/>
        <v>0</v>
      </c>
      <c r="P34" s="390"/>
      <c r="Q34" s="243"/>
      <c r="R34" s="222">
        <f t="shared" si="4"/>
        <v>0</v>
      </c>
      <c r="S34" s="396"/>
      <c r="T34" s="243"/>
      <c r="U34" s="222">
        <f t="shared" si="5"/>
        <v>0</v>
      </c>
      <c r="V34" s="396"/>
    </row>
    <row r="35" spans="2:22" ht="42.75" customHeight="1" thickBot="1" x14ac:dyDescent="0.3">
      <c r="B35" s="55"/>
      <c r="C35" s="54"/>
      <c r="D35" s="234" t="s">
        <v>276</v>
      </c>
      <c r="E35" s="234"/>
      <c r="F35" s="320"/>
      <c r="G35" s="310"/>
      <c r="H35" s="234"/>
      <c r="I35" s="221"/>
      <c r="J35" s="388"/>
      <c r="K35" s="239"/>
      <c r="L35" s="215"/>
      <c r="M35" s="383"/>
      <c r="N35" s="239"/>
      <c r="O35" s="215"/>
      <c r="P35" s="383"/>
      <c r="Q35" s="239"/>
      <c r="R35" s="215"/>
      <c r="S35" s="383"/>
      <c r="T35" s="239"/>
      <c r="U35" s="215"/>
      <c r="V35" s="383"/>
    </row>
    <row r="36" spans="2:22" ht="92.25" customHeight="1" thickBot="1" x14ac:dyDescent="0.3">
      <c r="B36" s="52" t="s">
        <v>177</v>
      </c>
      <c r="C36" s="52"/>
      <c r="D36" s="223"/>
      <c r="E36" s="224"/>
      <c r="F36" s="311">
        <f>E36-D36</f>
        <v>0</v>
      </c>
      <c r="G36" s="382"/>
      <c r="H36" s="224"/>
      <c r="I36" s="211">
        <f>H36-E36</f>
        <v>0</v>
      </c>
      <c r="J36" s="382"/>
      <c r="K36" s="224"/>
      <c r="L36" s="211">
        <f>K36-H36</f>
        <v>0</v>
      </c>
      <c r="M36" s="382"/>
      <c r="N36" s="224"/>
      <c r="O36" s="211">
        <f>N36-K36</f>
        <v>0</v>
      </c>
      <c r="P36" s="384"/>
      <c r="Q36" s="240"/>
      <c r="R36" s="212">
        <f>Q36-N36</f>
        <v>0</v>
      </c>
      <c r="S36" s="393"/>
      <c r="T36" s="240"/>
      <c r="U36" s="212">
        <f>T36-Q36</f>
        <v>0</v>
      </c>
      <c r="V36" s="393"/>
    </row>
    <row r="37" spans="2:22" s="79" customFormat="1" ht="22.15" customHeight="1" x14ac:dyDescent="0.25">
      <c r="B37" s="146"/>
      <c r="C37" s="146"/>
      <c r="D37" s="145"/>
      <c r="E37" s="147"/>
      <c r="F37" s="314"/>
      <c r="G37" s="235"/>
      <c r="H37" s="151"/>
      <c r="I37" s="152"/>
      <c r="J37" s="322"/>
      <c r="K37" s="147"/>
      <c r="L37" s="148"/>
      <c r="M37" s="323"/>
      <c r="N37" s="151"/>
      <c r="O37" s="152"/>
      <c r="P37" s="322"/>
      <c r="Q37" s="152"/>
      <c r="R37" s="152"/>
      <c r="S37" s="322"/>
      <c r="V37" s="326"/>
    </row>
    <row r="38" spans="2:22" ht="33" customHeight="1" x14ac:dyDescent="0.25">
      <c r="B38" s="153" t="s">
        <v>95</v>
      </c>
      <c r="C38" s="51"/>
      <c r="D38" s="155">
        <f>D29+D31+D36</f>
        <v>0</v>
      </c>
      <c r="E38" s="154">
        <f t="shared" ref="E38:U38" si="6">E29+E31+E36</f>
        <v>0</v>
      </c>
      <c r="F38" s="321">
        <f t="shared" si="6"/>
        <v>0</v>
      </c>
      <c r="G38" s="236"/>
      <c r="H38" s="154">
        <f t="shared" si="6"/>
        <v>0</v>
      </c>
      <c r="I38" s="155">
        <f t="shared" si="6"/>
        <v>0</v>
      </c>
      <c r="J38" s="308"/>
      <c r="K38" s="154">
        <f t="shared" si="6"/>
        <v>0</v>
      </c>
      <c r="L38" s="155">
        <f t="shared" si="6"/>
        <v>0</v>
      </c>
      <c r="M38" s="308"/>
      <c r="N38" s="154">
        <f t="shared" si="6"/>
        <v>0</v>
      </c>
      <c r="O38" s="155">
        <f>O29+O31+O36</f>
        <v>0</v>
      </c>
      <c r="P38" s="308"/>
      <c r="Q38" s="154">
        <f t="shared" si="6"/>
        <v>0</v>
      </c>
      <c r="R38" s="155">
        <f t="shared" si="6"/>
        <v>0</v>
      </c>
      <c r="S38" s="308"/>
      <c r="T38" s="154">
        <f>T29+T31+T36</f>
        <v>0</v>
      </c>
      <c r="U38" s="155">
        <f t="shared" si="6"/>
        <v>0</v>
      </c>
      <c r="V38" s="308"/>
    </row>
    <row r="39" spans="2:22" x14ac:dyDescent="0.25">
      <c r="D39"/>
      <c r="E39" s="31"/>
      <c r="F39"/>
      <c r="G39"/>
      <c r="H39" s="31"/>
      <c r="I39"/>
      <c r="J39"/>
    </row>
    <row r="40" spans="2:22" x14ac:dyDescent="0.25">
      <c r="D40"/>
      <c r="E40" s="31"/>
      <c r="F40"/>
      <c r="G40"/>
      <c r="H40" s="31"/>
      <c r="I40"/>
      <c r="J40"/>
    </row>
  </sheetData>
  <sheetProtection algorithmName="SHA-512" hashValue="1nHnGM8adTIhuYJ+NtZeLR5xDN21qrpx01k9qynAQ4HA80ZyRrnY6qR10hRnWkFW7ZiEhhGVTQ/0eNcWVSMk1A==" saltValue="aP1I0+eFlmc1LEEzkS6qSg==" spinCount="100000" sheet="1"/>
  <mergeCells count="2">
    <mergeCell ref="B19:C19"/>
    <mergeCell ref="U19:V19"/>
  </mergeCells>
  <printOptions horizontalCentered="1"/>
  <pageMargins left="0.39370078740157483" right="0.39370078740157483" top="0.39370078740157483" bottom="0.39370078740157483" header="0.31496062992125984" footer="0.31496062992125984"/>
  <pageSetup scale="39" orientation="portrait" r:id="rId1"/>
  <headerFooter>
    <oddHeader>&amp;LAssociation Kan Ar Mor&amp;RDAF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M41"/>
  <sheetViews>
    <sheetView topLeftCell="A14" zoomScale="90" zoomScaleNormal="90" workbookViewId="0">
      <selection activeCell="F37" sqref="F37"/>
    </sheetView>
  </sheetViews>
  <sheetFormatPr baseColWidth="10" defaultColWidth="0" defaultRowHeight="15" zeroHeight="1" x14ac:dyDescent="0.25"/>
  <cols>
    <col min="1" max="1" width="4.140625" style="244" customWidth="1"/>
    <col min="2" max="2" width="11.42578125" style="244" customWidth="1"/>
    <col min="3" max="3" width="44.85546875" style="244" customWidth="1"/>
    <col min="4" max="7" width="11.42578125" style="244" customWidth="1"/>
    <col min="8" max="8" width="42.7109375" style="244" customWidth="1"/>
    <col min="9" max="9" width="20.140625" style="244" customWidth="1"/>
    <col min="10" max="10" width="15.140625" style="244" customWidth="1"/>
    <col min="11" max="11" width="26" style="244" customWidth="1"/>
    <col min="12" max="13" width="11.42578125" style="244" customWidth="1"/>
    <col min="14" max="16384" width="11.42578125" style="244" hidden="1"/>
  </cols>
  <sheetData>
    <row r="1" spans="2:13" ht="15.75" thickBot="1" x14ac:dyDescent="0.3"/>
    <row r="2" spans="2:13" ht="15.75" thickBot="1" x14ac:dyDescent="0.3">
      <c r="C2" s="439" t="s">
        <v>53</v>
      </c>
      <c r="D2" s="440"/>
      <c r="E2" s="73"/>
      <c r="F2" s="73"/>
      <c r="G2" s="73"/>
    </row>
    <row r="3" spans="2:13" ht="45.75" thickBot="1" x14ac:dyDescent="0.3">
      <c r="C3" s="441" t="s">
        <v>54</v>
      </c>
      <c r="D3" s="442">
        <f>F21</f>
        <v>0</v>
      </c>
      <c r="E3" s="119"/>
      <c r="F3" s="119"/>
      <c r="G3" s="73"/>
      <c r="H3" s="426" t="s">
        <v>90</v>
      </c>
      <c r="I3" s="32" t="s">
        <v>91</v>
      </c>
    </row>
    <row r="4" spans="2:13" ht="15.75" thickBot="1" x14ac:dyDescent="0.3">
      <c r="C4" s="443" t="s">
        <v>55</v>
      </c>
      <c r="D4" s="444">
        <f>F37</f>
        <v>0</v>
      </c>
      <c r="E4" s="119"/>
      <c r="F4" s="119"/>
      <c r="G4" s="73"/>
      <c r="H4" s="441"/>
      <c r="I4" s="445"/>
    </row>
    <row r="5" spans="2:13" ht="15.75" thickBot="1" x14ac:dyDescent="0.3">
      <c r="C5" s="262" t="s">
        <v>56</v>
      </c>
      <c r="D5" s="263">
        <f>+SUM(D3:D4)</f>
        <v>0</v>
      </c>
      <c r="E5" s="73"/>
      <c r="F5" s="73"/>
      <c r="G5" s="73"/>
      <c r="H5" s="446">
        <f>K21+K37</f>
        <v>0</v>
      </c>
      <c r="I5" s="447">
        <f>D5-H5</f>
        <v>0</v>
      </c>
    </row>
    <row r="6" spans="2:13" x14ac:dyDescent="0.25"/>
    <row r="7" spans="2:13" ht="19.5" customHeight="1" x14ac:dyDescent="0.25">
      <c r="B7" s="435"/>
      <c r="C7" s="435" t="s">
        <v>61</v>
      </c>
      <c r="D7" s="436"/>
      <c r="E7" s="70"/>
      <c r="F7" s="437"/>
      <c r="G7" s="70"/>
      <c r="H7" s="437"/>
      <c r="I7" s="70"/>
      <c r="J7" s="70"/>
      <c r="K7" s="70"/>
      <c r="L7" s="438"/>
      <c r="M7" s="438"/>
    </row>
    <row r="8" spans="2:13" ht="15.75" thickBot="1" x14ac:dyDescent="0.3"/>
    <row r="9" spans="2:13" ht="45.75" thickBot="1" x14ac:dyDescent="0.3">
      <c r="B9" s="259" t="s">
        <v>92</v>
      </c>
      <c r="C9" s="427" t="s">
        <v>85</v>
      </c>
      <c r="D9" s="427" t="s">
        <v>286</v>
      </c>
      <c r="E9" s="427" t="s">
        <v>58</v>
      </c>
      <c r="F9" s="32" t="s">
        <v>59</v>
      </c>
      <c r="H9" s="426" t="s">
        <v>88</v>
      </c>
      <c r="I9" s="427" t="s">
        <v>57</v>
      </c>
      <c r="J9" s="427" t="s">
        <v>58</v>
      </c>
      <c r="K9" s="32" t="s">
        <v>59</v>
      </c>
    </row>
    <row r="10" spans="2:13" x14ac:dyDescent="0.25">
      <c r="B10" s="448"/>
      <c r="C10" s="449" t="s">
        <v>52</v>
      </c>
      <c r="D10" s="264"/>
      <c r="E10" s="264"/>
      <c r="F10" s="265">
        <f>D10-E10</f>
        <v>0</v>
      </c>
      <c r="H10" s="441" t="s">
        <v>52</v>
      </c>
      <c r="I10" s="264"/>
      <c r="J10" s="264"/>
      <c r="K10" s="265">
        <f>I10-J10</f>
        <v>0</v>
      </c>
    </row>
    <row r="11" spans="2:13" x14ac:dyDescent="0.25">
      <c r="B11" s="450"/>
      <c r="C11" s="451" t="s">
        <v>52</v>
      </c>
      <c r="D11" s="266"/>
      <c r="E11" s="266"/>
      <c r="F11" s="267">
        <f t="shared" ref="F11:F20" si="0">D11-E11</f>
        <v>0</v>
      </c>
      <c r="H11" s="454" t="s">
        <v>52</v>
      </c>
      <c r="I11" s="266"/>
      <c r="J11" s="266"/>
      <c r="K11" s="267">
        <f t="shared" ref="K11:K20" si="1">I11-J11</f>
        <v>0</v>
      </c>
    </row>
    <row r="12" spans="2:13" x14ac:dyDescent="0.25">
      <c r="B12" s="450"/>
      <c r="C12" s="451" t="s">
        <v>52</v>
      </c>
      <c r="D12" s="266"/>
      <c r="E12" s="266"/>
      <c r="F12" s="267">
        <f t="shared" si="0"/>
        <v>0</v>
      </c>
      <c r="H12" s="454" t="s">
        <v>52</v>
      </c>
      <c r="I12" s="266"/>
      <c r="J12" s="266"/>
      <c r="K12" s="267">
        <f t="shared" si="1"/>
        <v>0</v>
      </c>
    </row>
    <row r="13" spans="2:13" x14ac:dyDescent="0.25">
      <c r="B13" s="450"/>
      <c r="C13" s="451"/>
      <c r="D13" s="266"/>
      <c r="E13" s="266"/>
      <c r="F13" s="267">
        <f t="shared" si="0"/>
        <v>0</v>
      </c>
      <c r="H13" s="454"/>
      <c r="I13" s="266"/>
      <c r="J13" s="266"/>
      <c r="K13" s="267">
        <f t="shared" si="1"/>
        <v>0</v>
      </c>
    </row>
    <row r="14" spans="2:13" x14ac:dyDescent="0.25">
      <c r="B14" s="450"/>
      <c r="C14" s="451"/>
      <c r="D14" s="266"/>
      <c r="E14" s="266"/>
      <c r="F14" s="267">
        <f t="shared" si="0"/>
        <v>0</v>
      </c>
      <c r="H14" s="454"/>
      <c r="I14" s="266"/>
      <c r="J14" s="266"/>
      <c r="K14" s="267">
        <f t="shared" si="1"/>
        <v>0</v>
      </c>
    </row>
    <row r="15" spans="2:13" x14ac:dyDescent="0.25">
      <c r="B15" s="450"/>
      <c r="C15" s="451"/>
      <c r="D15" s="266"/>
      <c r="E15" s="266"/>
      <c r="F15" s="267">
        <f t="shared" si="0"/>
        <v>0</v>
      </c>
      <c r="H15" s="454"/>
      <c r="I15" s="266"/>
      <c r="J15" s="266"/>
      <c r="K15" s="267">
        <f t="shared" si="1"/>
        <v>0</v>
      </c>
    </row>
    <row r="16" spans="2:13" x14ac:dyDescent="0.25">
      <c r="B16" s="450"/>
      <c r="C16" s="451"/>
      <c r="D16" s="266"/>
      <c r="E16" s="266"/>
      <c r="F16" s="267">
        <f t="shared" si="0"/>
        <v>0</v>
      </c>
      <c r="H16" s="454"/>
      <c r="I16" s="266"/>
      <c r="J16" s="266"/>
      <c r="K16" s="267">
        <f t="shared" si="1"/>
        <v>0</v>
      </c>
    </row>
    <row r="17" spans="2:11" x14ac:dyDescent="0.25">
      <c r="B17" s="450"/>
      <c r="C17" s="451"/>
      <c r="D17" s="266"/>
      <c r="E17" s="266"/>
      <c r="F17" s="267">
        <f t="shared" si="0"/>
        <v>0</v>
      </c>
      <c r="H17" s="454"/>
      <c r="I17" s="266"/>
      <c r="J17" s="266"/>
      <c r="K17" s="267">
        <f t="shared" si="1"/>
        <v>0</v>
      </c>
    </row>
    <row r="18" spans="2:11" x14ac:dyDescent="0.25">
      <c r="B18" s="450"/>
      <c r="C18" s="451"/>
      <c r="D18" s="266"/>
      <c r="E18" s="266"/>
      <c r="F18" s="267">
        <f t="shared" si="0"/>
        <v>0</v>
      </c>
      <c r="H18" s="454"/>
      <c r="I18" s="266"/>
      <c r="J18" s="266"/>
      <c r="K18" s="267">
        <f t="shared" si="1"/>
        <v>0</v>
      </c>
    </row>
    <row r="19" spans="2:11" x14ac:dyDescent="0.25">
      <c r="B19" s="450"/>
      <c r="C19" s="451"/>
      <c r="D19" s="266"/>
      <c r="E19" s="266"/>
      <c r="F19" s="267">
        <f t="shared" si="0"/>
        <v>0</v>
      </c>
      <c r="H19" s="454"/>
      <c r="I19" s="266"/>
      <c r="J19" s="266"/>
      <c r="K19" s="267">
        <f t="shared" si="1"/>
        <v>0</v>
      </c>
    </row>
    <row r="20" spans="2:11" ht="15.75" thickBot="1" x14ac:dyDescent="0.3">
      <c r="B20" s="452"/>
      <c r="C20" s="453"/>
      <c r="D20" s="268"/>
      <c r="E20" s="268"/>
      <c r="F20" s="269">
        <f t="shared" si="0"/>
        <v>0</v>
      </c>
      <c r="H20" s="443"/>
      <c r="I20" s="270"/>
      <c r="J20" s="270"/>
      <c r="K20" s="455">
        <f t="shared" si="1"/>
        <v>0</v>
      </c>
    </row>
    <row r="21" spans="2:11" ht="15.75" thickBot="1" x14ac:dyDescent="0.3">
      <c r="B21" s="260"/>
      <c r="C21" s="261" t="s">
        <v>60</v>
      </c>
      <c r="D21" s="39">
        <f>SUM(D10:D20)</f>
        <v>0</v>
      </c>
      <c r="E21" s="39">
        <f>SUM(E10:E20)</f>
        <v>0</v>
      </c>
      <c r="F21" s="14">
        <f>SUM(F10:F20)</f>
        <v>0</v>
      </c>
      <c r="H21" s="428" t="s">
        <v>89</v>
      </c>
      <c r="I21" s="39">
        <f>SUM(I10:I20)</f>
        <v>0</v>
      </c>
      <c r="J21" s="39">
        <f>SUM(J10:J20)</f>
        <v>0</v>
      </c>
      <c r="K21" s="14">
        <f>SUM(K10:K20)</f>
        <v>0</v>
      </c>
    </row>
    <row r="22" spans="2:11" x14ac:dyDescent="0.25"/>
    <row r="23" spans="2:11" ht="19.5" customHeight="1" x14ac:dyDescent="0.25">
      <c r="B23" s="435"/>
      <c r="C23" s="435" t="s">
        <v>62</v>
      </c>
      <c r="D23" s="436"/>
      <c r="E23" s="70"/>
      <c r="F23" s="437"/>
      <c r="G23" s="70"/>
      <c r="H23" s="437"/>
      <c r="I23" s="70"/>
      <c r="J23" s="70"/>
      <c r="K23" s="70"/>
    </row>
    <row r="24" spans="2:11" ht="15.75" thickBot="1" x14ac:dyDescent="0.3"/>
    <row r="25" spans="2:11" ht="45.75" thickBot="1" x14ac:dyDescent="0.3">
      <c r="B25" s="259" t="s">
        <v>92</v>
      </c>
      <c r="C25" s="426" t="s">
        <v>85</v>
      </c>
      <c r="D25" s="427" t="s">
        <v>285</v>
      </c>
      <c r="E25" s="427" t="s">
        <v>58</v>
      </c>
      <c r="F25" s="32" t="s">
        <v>59</v>
      </c>
      <c r="H25" s="426" t="s">
        <v>88</v>
      </c>
      <c r="I25" s="427" t="s">
        <v>57</v>
      </c>
      <c r="J25" s="427" t="s">
        <v>58</v>
      </c>
      <c r="K25" s="32" t="s">
        <v>59</v>
      </c>
    </row>
    <row r="26" spans="2:11" x14ac:dyDescent="0.25">
      <c r="B26" s="456"/>
      <c r="C26" s="441" t="s">
        <v>52</v>
      </c>
      <c r="D26" s="264"/>
      <c r="E26" s="264"/>
      <c r="F26" s="265">
        <f>D26-E26</f>
        <v>0</v>
      </c>
      <c r="H26" s="441" t="s">
        <v>52</v>
      </c>
      <c r="I26" s="264"/>
      <c r="J26" s="264"/>
      <c r="K26" s="265">
        <f>I26-J26</f>
        <v>0</v>
      </c>
    </row>
    <row r="27" spans="2:11" x14ac:dyDescent="0.25">
      <c r="B27" s="457"/>
      <c r="C27" s="454" t="s">
        <v>52</v>
      </c>
      <c r="D27" s="266"/>
      <c r="E27" s="266"/>
      <c r="F27" s="267">
        <f t="shared" ref="F27:F36" si="2">D27-E27</f>
        <v>0</v>
      </c>
      <c r="H27" s="454" t="s">
        <v>52</v>
      </c>
      <c r="I27" s="266"/>
      <c r="J27" s="266"/>
      <c r="K27" s="267">
        <f t="shared" ref="K27:K36" si="3">I27-J27</f>
        <v>0</v>
      </c>
    </row>
    <row r="28" spans="2:11" x14ac:dyDescent="0.25">
      <c r="B28" s="457"/>
      <c r="C28" s="454" t="s">
        <v>52</v>
      </c>
      <c r="D28" s="266"/>
      <c r="E28" s="266"/>
      <c r="F28" s="267">
        <f t="shared" si="2"/>
        <v>0</v>
      </c>
      <c r="H28" s="454" t="s">
        <v>52</v>
      </c>
      <c r="I28" s="266"/>
      <c r="J28" s="266"/>
      <c r="K28" s="267">
        <f t="shared" si="3"/>
        <v>0</v>
      </c>
    </row>
    <row r="29" spans="2:11" x14ac:dyDescent="0.25">
      <c r="B29" s="457"/>
      <c r="C29" s="454"/>
      <c r="D29" s="266"/>
      <c r="E29" s="266"/>
      <c r="F29" s="267">
        <f t="shared" si="2"/>
        <v>0</v>
      </c>
      <c r="H29" s="454"/>
      <c r="I29" s="266"/>
      <c r="J29" s="266"/>
      <c r="K29" s="267">
        <f t="shared" si="3"/>
        <v>0</v>
      </c>
    </row>
    <row r="30" spans="2:11" x14ac:dyDescent="0.25">
      <c r="B30" s="457"/>
      <c r="C30" s="454"/>
      <c r="D30" s="266"/>
      <c r="E30" s="266"/>
      <c r="F30" s="267">
        <f t="shared" si="2"/>
        <v>0</v>
      </c>
      <c r="H30" s="454"/>
      <c r="I30" s="266"/>
      <c r="J30" s="266"/>
      <c r="K30" s="267">
        <f t="shared" si="3"/>
        <v>0</v>
      </c>
    </row>
    <row r="31" spans="2:11" x14ac:dyDescent="0.25">
      <c r="B31" s="457"/>
      <c r="C31" s="454"/>
      <c r="D31" s="266"/>
      <c r="E31" s="266"/>
      <c r="F31" s="267">
        <f t="shared" si="2"/>
        <v>0</v>
      </c>
      <c r="H31" s="454"/>
      <c r="I31" s="266"/>
      <c r="J31" s="266"/>
      <c r="K31" s="267">
        <f t="shared" si="3"/>
        <v>0</v>
      </c>
    </row>
    <row r="32" spans="2:11" x14ac:dyDescent="0.25">
      <c r="B32" s="457"/>
      <c r="C32" s="454"/>
      <c r="D32" s="266"/>
      <c r="E32" s="266"/>
      <c r="F32" s="267">
        <f t="shared" si="2"/>
        <v>0</v>
      </c>
      <c r="H32" s="454"/>
      <c r="I32" s="266"/>
      <c r="J32" s="266"/>
      <c r="K32" s="267">
        <f t="shared" si="3"/>
        <v>0</v>
      </c>
    </row>
    <row r="33" spans="2:11" x14ac:dyDescent="0.25">
      <c r="B33" s="457"/>
      <c r="C33" s="454"/>
      <c r="D33" s="266"/>
      <c r="E33" s="266"/>
      <c r="F33" s="267">
        <f t="shared" si="2"/>
        <v>0</v>
      </c>
      <c r="H33" s="454"/>
      <c r="I33" s="266"/>
      <c r="J33" s="266"/>
      <c r="K33" s="267">
        <f t="shared" si="3"/>
        <v>0</v>
      </c>
    </row>
    <row r="34" spans="2:11" x14ac:dyDescent="0.25">
      <c r="B34" s="457"/>
      <c r="C34" s="454"/>
      <c r="D34" s="266"/>
      <c r="E34" s="266"/>
      <c r="F34" s="267">
        <f t="shared" si="2"/>
        <v>0</v>
      </c>
      <c r="H34" s="454"/>
      <c r="I34" s="266"/>
      <c r="J34" s="266"/>
      <c r="K34" s="267">
        <f t="shared" si="3"/>
        <v>0</v>
      </c>
    </row>
    <row r="35" spans="2:11" x14ac:dyDescent="0.25">
      <c r="B35" s="457"/>
      <c r="C35" s="454"/>
      <c r="D35" s="266"/>
      <c r="E35" s="266"/>
      <c r="F35" s="267">
        <f t="shared" si="2"/>
        <v>0</v>
      </c>
      <c r="H35" s="454"/>
      <c r="I35" s="266"/>
      <c r="J35" s="266"/>
      <c r="K35" s="267">
        <f t="shared" si="3"/>
        <v>0</v>
      </c>
    </row>
    <row r="36" spans="2:11" ht="15.75" thickBot="1" x14ac:dyDescent="0.3">
      <c r="B36" s="458"/>
      <c r="C36" s="443"/>
      <c r="D36" s="270"/>
      <c r="E36" s="270"/>
      <c r="F36" s="455">
        <f t="shared" si="2"/>
        <v>0</v>
      </c>
      <c r="H36" s="443"/>
      <c r="I36" s="270"/>
      <c r="J36" s="270"/>
      <c r="K36" s="455">
        <f t="shared" si="3"/>
        <v>0</v>
      </c>
    </row>
    <row r="37" spans="2:11" ht="15.75" thickBot="1" x14ac:dyDescent="0.3">
      <c r="B37" s="260"/>
      <c r="C37" s="428" t="s">
        <v>63</v>
      </c>
      <c r="D37" s="39">
        <f>SUM(D26:D36)</f>
        <v>0</v>
      </c>
      <c r="E37" s="39">
        <f>SUM(E26:E36)</f>
        <v>0</v>
      </c>
      <c r="F37" s="14">
        <f>SUM(F26:F36)</f>
        <v>0</v>
      </c>
      <c r="H37" s="428" t="s">
        <v>89</v>
      </c>
      <c r="I37" s="39">
        <f>SUM(I26:I36)</f>
        <v>0</v>
      </c>
      <c r="J37" s="39">
        <f>SUM(J26:J36)</f>
        <v>0</v>
      </c>
      <c r="K37" s="14">
        <f>SUM(K26:K36)</f>
        <v>0</v>
      </c>
    </row>
    <row r="38" spans="2:11" x14ac:dyDescent="0.25"/>
    <row r="39" spans="2:11" x14ac:dyDescent="0.25"/>
    <row r="40" spans="2:11" x14ac:dyDescent="0.25"/>
    <row r="41" spans="2:11" x14ac:dyDescent="0.25"/>
  </sheetData>
  <sheetProtection algorithmName="SHA-512" hashValue="0m0tEnujO3IPtXYKvpFFPMUUnFUQao2XyoDQVobKCx66Atff8eQHDwDOyYO8H/SPxkqxaVvIpQ82/O93Er5cdA==" saltValue="w/f7SkOo+PCo1hJZOwb32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Q69"/>
  <sheetViews>
    <sheetView showGridLines="0" zoomScale="90" zoomScaleNormal="90" workbookViewId="0">
      <selection activeCell="C7" sqref="C7"/>
    </sheetView>
  </sheetViews>
  <sheetFormatPr baseColWidth="10" defaultColWidth="11.42578125" defaultRowHeight="15" x14ac:dyDescent="0.25"/>
  <cols>
    <col min="1" max="1" width="6" style="430" customWidth="1"/>
    <col min="2" max="2" width="30.140625" style="430" customWidth="1"/>
    <col min="3" max="3" width="25" style="430" customWidth="1"/>
    <col min="4" max="4" width="20.5703125" style="430" customWidth="1"/>
    <col min="5" max="9" width="18.28515625" style="430" customWidth="1"/>
    <col min="10" max="10" width="19.140625" style="430" customWidth="1"/>
    <col min="11" max="11" width="18.28515625" style="430" customWidth="1"/>
    <col min="12" max="12" width="15.140625" style="430" customWidth="1"/>
    <col min="13" max="13" width="19.140625" style="430" customWidth="1"/>
    <col min="14" max="14" width="14.85546875" style="430" customWidth="1"/>
    <col min="15" max="15" width="18.42578125" style="430" customWidth="1"/>
    <col min="16" max="16384" width="11.42578125" style="430"/>
  </cols>
  <sheetData>
    <row r="1" spans="1:16" x14ac:dyDescent="0.25">
      <c r="E1" s="73"/>
      <c r="F1" s="73"/>
      <c r="G1" s="73"/>
      <c r="H1" s="73"/>
      <c r="I1" s="73"/>
      <c r="J1" s="73"/>
      <c r="K1" s="73"/>
      <c r="N1" s="73"/>
    </row>
    <row r="2" spans="1:16" x14ac:dyDescent="0.25">
      <c r="E2" s="73"/>
      <c r="F2" s="73"/>
      <c r="G2" s="73"/>
      <c r="H2" s="73"/>
      <c r="I2" s="73"/>
      <c r="J2" s="73"/>
      <c r="K2" s="73"/>
      <c r="N2" s="73"/>
    </row>
    <row r="3" spans="1:16" x14ac:dyDescent="0.25">
      <c r="E3" s="73"/>
      <c r="F3" s="73"/>
      <c r="G3" s="73"/>
      <c r="H3" s="73"/>
      <c r="I3" s="73"/>
      <c r="J3" s="73"/>
      <c r="K3" s="73"/>
      <c r="N3" s="73"/>
    </row>
    <row r="4" spans="1:16" s="70" customFormat="1" x14ac:dyDescent="0.25">
      <c r="A4" s="459"/>
      <c r="B4" s="459" t="s">
        <v>78</v>
      </c>
      <c r="C4" s="460"/>
      <c r="D4" s="271"/>
      <c r="E4" s="271"/>
      <c r="F4" s="271"/>
      <c r="G4" s="271"/>
      <c r="H4" s="271"/>
      <c r="I4" s="271"/>
      <c r="J4" s="271"/>
      <c r="K4" s="271"/>
      <c r="L4" s="271"/>
      <c r="M4" s="271"/>
      <c r="N4" s="271"/>
      <c r="O4" s="271"/>
      <c r="P4" s="271"/>
    </row>
    <row r="5" spans="1:16" ht="15.75" thickBot="1" x14ac:dyDescent="0.3">
      <c r="E5" s="73"/>
      <c r="F5" s="73"/>
      <c r="G5" s="73"/>
      <c r="H5" s="73"/>
      <c r="I5" s="73"/>
      <c r="J5" s="73"/>
      <c r="K5" s="73"/>
      <c r="N5" s="73"/>
    </row>
    <row r="6" spans="1:16" ht="30.75" thickBot="1" x14ac:dyDescent="0.3">
      <c r="B6" s="426" t="s">
        <v>79</v>
      </c>
      <c r="C6" s="427" t="s">
        <v>49</v>
      </c>
      <c r="D6" s="32" t="s">
        <v>310</v>
      </c>
      <c r="E6" s="73"/>
      <c r="F6" s="73"/>
      <c r="G6" s="73"/>
      <c r="H6" s="73"/>
      <c r="I6" s="73"/>
      <c r="J6" s="73"/>
      <c r="K6" s="73"/>
      <c r="N6" s="73"/>
    </row>
    <row r="7" spans="1:16" ht="15.75" thickBot="1" x14ac:dyDescent="0.3">
      <c r="B7" s="431" t="s">
        <v>48</v>
      </c>
      <c r="C7" s="103" t="e">
        <f>O52/(O52+O69)</f>
        <v>#DIV/0!</v>
      </c>
      <c r="D7" s="104" t="e">
        <f>O69/(O52+O69)</f>
        <v>#DIV/0!</v>
      </c>
      <c r="E7" s="73"/>
      <c r="F7" s="73"/>
      <c r="G7" s="73"/>
      <c r="H7" s="73"/>
      <c r="I7" s="73"/>
      <c r="J7" s="73"/>
      <c r="K7" s="73"/>
      <c r="N7" s="73"/>
    </row>
    <row r="8" spans="1:16" x14ac:dyDescent="0.25">
      <c r="E8" s="73"/>
      <c r="F8" s="73"/>
      <c r="G8" s="73"/>
      <c r="H8" s="73"/>
      <c r="I8" s="73"/>
      <c r="J8" s="73"/>
      <c r="K8" s="73"/>
      <c r="N8" s="73"/>
    </row>
    <row r="9" spans="1:16" x14ac:dyDescent="0.25">
      <c r="E9" s="73"/>
      <c r="F9" s="73"/>
      <c r="G9" s="73"/>
      <c r="H9" s="73"/>
      <c r="I9" s="73"/>
      <c r="J9" s="73"/>
      <c r="K9" s="73"/>
      <c r="N9" s="73"/>
    </row>
    <row r="10" spans="1:16" s="70" customFormat="1" x14ac:dyDescent="0.25">
      <c r="A10" s="435"/>
      <c r="B10" s="435" t="s">
        <v>159</v>
      </c>
      <c r="C10" s="436"/>
      <c r="E10" s="437"/>
      <c r="F10" s="437"/>
      <c r="G10" s="437"/>
      <c r="H10" s="437"/>
      <c r="I10" s="437"/>
      <c r="J10" s="437"/>
      <c r="K10" s="437"/>
      <c r="N10" s="437"/>
    </row>
    <row r="11" spans="1:16" ht="15.75" thickBot="1" x14ac:dyDescent="0.3"/>
    <row r="12" spans="1:16" ht="15.75" thickBot="1" x14ac:dyDescent="0.3">
      <c r="B12" s="40" t="s">
        <v>68</v>
      </c>
      <c r="C12" s="43">
        <f>'2-Autorité compétente'!D6</f>
        <v>0</v>
      </c>
    </row>
    <row r="14" spans="1:16" x14ac:dyDescent="0.25">
      <c r="B14" s="512" t="s">
        <v>69</v>
      </c>
      <c r="C14" s="512"/>
      <c r="E14" s="461" t="s">
        <v>319</v>
      </c>
      <c r="F14" s="461"/>
      <c r="G14" s="461"/>
      <c r="H14" s="461"/>
      <c r="I14" s="461"/>
      <c r="J14" s="461"/>
      <c r="K14" s="461"/>
    </row>
    <row r="15" spans="1:16" ht="15.75" thickBot="1" x14ac:dyDescent="0.3">
      <c r="B15" s="512"/>
      <c r="C15" s="512"/>
      <c r="E15" s="461"/>
      <c r="F15" s="461"/>
      <c r="G15" s="461"/>
      <c r="H15" s="461"/>
      <c r="I15" s="461"/>
      <c r="J15" s="461"/>
      <c r="K15" s="461"/>
    </row>
    <row r="16" spans="1:16" ht="33.75" customHeight="1" thickBot="1" x14ac:dyDescent="0.3">
      <c r="I16" s="516" t="s">
        <v>304</v>
      </c>
      <c r="J16" s="517"/>
      <c r="K16" s="513" t="s">
        <v>303</v>
      </c>
      <c r="L16" s="514"/>
      <c r="M16" s="514"/>
      <c r="N16" s="515"/>
    </row>
    <row r="17" spans="2:15" ht="75.75" thickBot="1" x14ac:dyDescent="0.3">
      <c r="B17" s="508" t="s">
        <v>327</v>
      </c>
      <c r="C17" s="509"/>
      <c r="D17" s="509"/>
      <c r="E17" s="493" t="s">
        <v>349</v>
      </c>
      <c r="F17" s="427" t="s">
        <v>295</v>
      </c>
      <c r="G17" s="427" t="s">
        <v>299</v>
      </c>
      <c r="H17" s="427" t="s">
        <v>300</v>
      </c>
      <c r="I17" s="427" t="s">
        <v>277</v>
      </c>
      <c r="J17" s="427" t="s">
        <v>298</v>
      </c>
      <c r="K17" s="427" t="s">
        <v>293</v>
      </c>
      <c r="L17" s="427" t="s">
        <v>301</v>
      </c>
      <c r="M17" s="427" t="s">
        <v>329</v>
      </c>
      <c r="N17" s="427" t="s">
        <v>302</v>
      </c>
      <c r="O17" s="32" t="s">
        <v>80</v>
      </c>
    </row>
    <row r="18" spans="2:15" s="462" customFormat="1" x14ac:dyDescent="0.25">
      <c r="B18" s="434"/>
      <c r="C18" s="434"/>
      <c r="D18" s="434"/>
      <c r="E18" s="434">
        <f>'2-Autorité compétente'!D8-2</f>
        <v>-2</v>
      </c>
      <c r="F18" s="434">
        <f>'2-Autorité compétente'!D8-2</f>
        <v>-2</v>
      </c>
      <c r="G18" s="434">
        <f>'2-Autorité compétente'!D8-2</f>
        <v>-2</v>
      </c>
      <c r="H18" s="434">
        <f>'2-Autorité compétente'!D8-2</f>
        <v>-2</v>
      </c>
      <c r="I18" s="434">
        <f>'2-Autorité compétente'!D8-1</f>
        <v>-1</v>
      </c>
      <c r="J18" s="434">
        <f>'2-Autorité compétente'!D8</f>
        <v>0</v>
      </c>
      <c r="K18" s="434">
        <f>'2-Autorité compétente'!D8</f>
        <v>0</v>
      </c>
      <c r="L18" s="434">
        <f>'2-Autorité compétente'!D8</f>
        <v>0</v>
      </c>
      <c r="M18" s="434">
        <f>'2-Autorité compétente'!D8</f>
        <v>0</v>
      </c>
      <c r="N18" s="434">
        <f>'2-Autorité compétente'!D8</f>
        <v>0</v>
      </c>
      <c r="O18" s="434"/>
    </row>
    <row r="19" spans="2:15" x14ac:dyDescent="0.25">
      <c r="B19" s="463" t="s">
        <v>73</v>
      </c>
      <c r="C19" s="463"/>
      <c r="D19" s="463"/>
      <c r="E19" s="463"/>
      <c r="F19" s="463"/>
      <c r="G19" s="463"/>
      <c r="H19" s="463"/>
      <c r="I19" s="463"/>
      <c r="J19" s="463"/>
      <c r="K19" s="463"/>
      <c r="L19" s="463"/>
      <c r="M19" s="463"/>
      <c r="N19" s="463"/>
      <c r="O19" s="463"/>
    </row>
    <row r="20" spans="2:15" x14ac:dyDescent="0.25">
      <c r="B20" s="29" t="s">
        <v>70</v>
      </c>
      <c r="C20" s="29" t="s">
        <v>71</v>
      </c>
      <c r="D20" s="29" t="s">
        <v>72</v>
      </c>
      <c r="E20" s="37"/>
      <c r="F20" s="37"/>
      <c r="G20" s="37"/>
      <c r="H20" s="37"/>
      <c r="I20" s="37"/>
      <c r="J20" s="37"/>
      <c r="K20" s="37"/>
      <c r="L20" s="37"/>
      <c r="M20" s="37"/>
      <c r="N20" s="37"/>
      <c r="O20" s="37"/>
    </row>
    <row r="21" spans="2:15" x14ac:dyDescent="0.25">
      <c r="B21" s="464"/>
      <c r="C21" s="465"/>
      <c r="D21" s="465"/>
      <c r="E21" s="399"/>
      <c r="F21" s="399"/>
      <c r="G21" s="399"/>
      <c r="H21" s="399"/>
      <c r="I21" s="399"/>
      <c r="J21" s="399"/>
      <c r="K21" s="399"/>
      <c r="L21" s="399"/>
      <c r="M21" s="399"/>
      <c r="N21" s="399"/>
      <c r="O21" s="67">
        <f>(E21-F21-G21-H21)+(I21+J21)+(K21-L21-M21-N21)</f>
        <v>0</v>
      </c>
    </row>
    <row r="22" spans="2:15" x14ac:dyDescent="0.25">
      <c r="B22" s="466"/>
      <c r="C22" s="467"/>
      <c r="D22" s="467"/>
      <c r="E22" s="400"/>
      <c r="F22" s="400"/>
      <c r="G22" s="400"/>
      <c r="H22" s="400"/>
      <c r="I22" s="400"/>
      <c r="J22" s="400"/>
      <c r="K22" s="400"/>
      <c r="L22" s="400"/>
      <c r="M22" s="400"/>
      <c r="N22" s="400"/>
      <c r="O22" s="67">
        <f t="shared" ref="O22:O28" si="0">(E22-F22-G22-H22)+(I22+J22)+(K22-L22-M22-N22)</f>
        <v>0</v>
      </c>
    </row>
    <row r="23" spans="2:15" x14ac:dyDescent="0.25">
      <c r="B23" s="466"/>
      <c r="C23" s="467"/>
      <c r="D23" s="467"/>
      <c r="E23" s="400"/>
      <c r="F23" s="400"/>
      <c r="G23" s="400"/>
      <c r="H23" s="400"/>
      <c r="I23" s="400"/>
      <c r="J23" s="400"/>
      <c r="K23" s="400"/>
      <c r="L23" s="400"/>
      <c r="M23" s="400"/>
      <c r="N23" s="400"/>
      <c r="O23" s="67">
        <f t="shared" si="0"/>
        <v>0</v>
      </c>
    </row>
    <row r="24" spans="2:15" x14ac:dyDescent="0.25">
      <c r="B24" s="466"/>
      <c r="C24" s="467"/>
      <c r="D24" s="467"/>
      <c r="E24" s="400"/>
      <c r="F24" s="400"/>
      <c r="G24" s="400"/>
      <c r="H24" s="400"/>
      <c r="I24" s="400"/>
      <c r="J24" s="400"/>
      <c r="K24" s="400"/>
      <c r="L24" s="400"/>
      <c r="M24" s="400"/>
      <c r="N24" s="400"/>
      <c r="O24" s="67">
        <f t="shared" si="0"/>
        <v>0</v>
      </c>
    </row>
    <row r="25" spans="2:15" x14ac:dyDescent="0.25">
      <c r="B25" s="468"/>
      <c r="C25" s="469"/>
      <c r="D25" s="469"/>
      <c r="E25" s="401"/>
      <c r="F25" s="401"/>
      <c r="G25" s="401"/>
      <c r="H25" s="401"/>
      <c r="I25" s="401"/>
      <c r="J25" s="401"/>
      <c r="K25" s="401"/>
      <c r="L25" s="401"/>
      <c r="M25" s="401"/>
      <c r="N25" s="401"/>
      <c r="O25" s="67">
        <f t="shared" si="0"/>
        <v>0</v>
      </c>
    </row>
    <row r="26" spans="2:15" x14ac:dyDescent="0.25">
      <c r="B26" s="468"/>
      <c r="C26" s="469"/>
      <c r="D26" s="469"/>
      <c r="E26" s="401"/>
      <c r="F26" s="401"/>
      <c r="G26" s="401"/>
      <c r="H26" s="401"/>
      <c r="I26" s="401"/>
      <c r="J26" s="401"/>
      <c r="K26" s="401"/>
      <c r="L26" s="401"/>
      <c r="M26" s="401"/>
      <c r="N26" s="401"/>
      <c r="O26" s="67">
        <f t="shared" si="0"/>
        <v>0</v>
      </c>
    </row>
    <row r="27" spans="2:15" x14ac:dyDescent="0.25">
      <c r="B27" s="468"/>
      <c r="C27" s="469"/>
      <c r="D27" s="469"/>
      <c r="E27" s="401"/>
      <c r="F27" s="401"/>
      <c r="G27" s="401"/>
      <c r="H27" s="401"/>
      <c r="I27" s="401"/>
      <c r="J27" s="401"/>
      <c r="K27" s="401"/>
      <c r="L27" s="401"/>
      <c r="M27" s="401"/>
      <c r="N27" s="401"/>
      <c r="O27" s="67">
        <f t="shared" si="0"/>
        <v>0</v>
      </c>
    </row>
    <row r="28" spans="2:15" ht="15.75" thickBot="1" x14ac:dyDescent="0.3">
      <c r="B28" s="470"/>
      <c r="C28" s="471"/>
      <c r="D28" s="471"/>
      <c r="E28" s="402"/>
      <c r="F28" s="402"/>
      <c r="G28" s="402"/>
      <c r="H28" s="402"/>
      <c r="I28" s="402"/>
      <c r="J28" s="402"/>
      <c r="K28" s="402"/>
      <c r="L28" s="402"/>
      <c r="M28" s="402"/>
      <c r="N28" s="402"/>
      <c r="O28" s="67">
        <f t="shared" si="0"/>
        <v>0</v>
      </c>
    </row>
    <row r="29" spans="2:15" ht="15.75" thickBot="1" x14ac:dyDescent="0.3">
      <c r="B29" s="510" t="s">
        <v>2</v>
      </c>
      <c r="C29" s="511"/>
      <c r="D29" s="511"/>
      <c r="E29" s="44">
        <f>SUM(E20:E28)</f>
        <v>0</v>
      </c>
      <c r="F29" s="44">
        <f t="shared" ref="F29:K29" si="1">SUM(F20:F28)</f>
        <v>0</v>
      </c>
      <c r="G29" s="44">
        <f t="shared" si="1"/>
        <v>0</v>
      </c>
      <c r="H29" s="44">
        <f t="shared" si="1"/>
        <v>0</v>
      </c>
      <c r="I29" s="44">
        <f t="shared" si="1"/>
        <v>0</v>
      </c>
      <c r="J29" s="44">
        <f t="shared" si="1"/>
        <v>0</v>
      </c>
      <c r="K29" s="44">
        <f t="shared" si="1"/>
        <v>0</v>
      </c>
      <c r="L29" s="44">
        <f>SUM(L20:L28)</f>
        <v>0</v>
      </c>
      <c r="M29" s="44">
        <f>SUM(M20:M28)</f>
        <v>0</v>
      </c>
      <c r="N29" s="44">
        <f>SUM(N20:N28)</f>
        <v>0</v>
      </c>
      <c r="O29" s="41">
        <f>SUM(O20:O28)</f>
        <v>0</v>
      </c>
    </row>
    <row r="31" spans="2:15" x14ac:dyDescent="0.25">
      <c r="B31" s="463" t="s">
        <v>74</v>
      </c>
      <c r="C31" s="463"/>
      <c r="D31" s="463"/>
      <c r="E31" s="463"/>
      <c r="F31" s="463"/>
      <c r="G31" s="463"/>
      <c r="H31" s="463"/>
      <c r="I31" s="463"/>
      <c r="J31" s="463"/>
      <c r="K31" s="463"/>
      <c r="L31" s="463"/>
      <c r="M31" s="463"/>
      <c r="N31" s="463"/>
      <c r="O31" s="463"/>
    </row>
    <row r="32" spans="2:15" x14ac:dyDescent="0.25">
      <c r="B32" s="29" t="s">
        <v>70</v>
      </c>
      <c r="C32" s="29" t="s">
        <v>71</v>
      </c>
      <c r="D32" s="29" t="s">
        <v>72</v>
      </c>
      <c r="E32" s="37"/>
      <c r="F32" s="37"/>
      <c r="G32" s="37"/>
      <c r="H32" s="37"/>
      <c r="I32" s="37"/>
      <c r="J32" s="37"/>
      <c r="K32" s="37"/>
      <c r="L32" s="37"/>
      <c r="M32" s="37"/>
      <c r="N32" s="37"/>
      <c r="O32" s="37"/>
    </row>
    <row r="33" spans="2:15" x14ac:dyDescent="0.25">
      <c r="B33" s="464"/>
      <c r="C33" s="465"/>
      <c r="D33" s="465"/>
      <c r="E33" s="399"/>
      <c r="F33" s="399"/>
      <c r="G33" s="399"/>
      <c r="H33" s="399"/>
      <c r="I33" s="399"/>
      <c r="J33" s="399"/>
      <c r="K33" s="399"/>
      <c r="L33" s="399"/>
      <c r="M33" s="399"/>
      <c r="N33" s="399"/>
      <c r="O33" s="67">
        <f>(E33-F33-G33-H33)+(I33+J33)+(K33-L33-M33-N33)</f>
        <v>0</v>
      </c>
    </row>
    <row r="34" spans="2:15" x14ac:dyDescent="0.25">
      <c r="B34" s="466"/>
      <c r="C34" s="467"/>
      <c r="D34" s="467"/>
      <c r="E34" s="400"/>
      <c r="F34" s="400"/>
      <c r="G34" s="400"/>
      <c r="H34" s="400"/>
      <c r="I34" s="400"/>
      <c r="J34" s="400"/>
      <c r="K34" s="400"/>
      <c r="L34" s="400"/>
      <c r="M34" s="400"/>
      <c r="N34" s="400"/>
      <c r="O34" s="67">
        <f t="shared" ref="O34:O38" si="2">(E34-F34-G34-H34)+(I34+J34)+(K34-L34-M34-N34)</f>
        <v>0</v>
      </c>
    </row>
    <row r="35" spans="2:15" x14ac:dyDescent="0.25">
      <c r="B35" s="466"/>
      <c r="C35" s="467"/>
      <c r="D35" s="467"/>
      <c r="E35" s="400"/>
      <c r="F35" s="400"/>
      <c r="G35" s="400"/>
      <c r="H35" s="400"/>
      <c r="I35" s="400"/>
      <c r="J35" s="400"/>
      <c r="K35" s="400"/>
      <c r="L35" s="400"/>
      <c r="M35" s="400"/>
      <c r="N35" s="400"/>
      <c r="O35" s="67">
        <f t="shared" si="2"/>
        <v>0</v>
      </c>
    </row>
    <row r="36" spans="2:15" x14ac:dyDescent="0.25">
      <c r="B36" s="466"/>
      <c r="C36" s="467"/>
      <c r="D36" s="467"/>
      <c r="E36" s="400"/>
      <c r="F36" s="400"/>
      <c r="G36" s="400"/>
      <c r="H36" s="400"/>
      <c r="I36" s="400"/>
      <c r="J36" s="400"/>
      <c r="K36" s="400"/>
      <c r="L36" s="400"/>
      <c r="M36" s="400"/>
      <c r="N36" s="400"/>
      <c r="O36" s="67">
        <f t="shared" si="2"/>
        <v>0</v>
      </c>
    </row>
    <row r="37" spans="2:15" x14ac:dyDescent="0.25">
      <c r="B37" s="466"/>
      <c r="C37" s="467"/>
      <c r="D37" s="467"/>
      <c r="E37" s="400"/>
      <c r="F37" s="400"/>
      <c r="G37" s="400"/>
      <c r="H37" s="400"/>
      <c r="I37" s="400"/>
      <c r="J37" s="400"/>
      <c r="K37" s="400"/>
      <c r="L37" s="400"/>
      <c r="M37" s="400"/>
      <c r="N37" s="400"/>
      <c r="O37" s="67">
        <f t="shared" si="2"/>
        <v>0</v>
      </c>
    </row>
    <row r="38" spans="2:15" ht="15.75" thickBot="1" x14ac:dyDescent="0.3">
      <c r="B38" s="470"/>
      <c r="C38" s="471"/>
      <c r="D38" s="471"/>
      <c r="E38" s="402"/>
      <c r="F38" s="402"/>
      <c r="G38" s="402"/>
      <c r="H38" s="402"/>
      <c r="I38" s="402"/>
      <c r="J38" s="402"/>
      <c r="K38" s="402"/>
      <c r="L38" s="402"/>
      <c r="M38" s="402"/>
      <c r="N38" s="402"/>
      <c r="O38" s="67">
        <f t="shared" si="2"/>
        <v>0</v>
      </c>
    </row>
    <row r="39" spans="2:15" ht="15.75" thickBot="1" x14ac:dyDescent="0.3">
      <c r="B39" s="510" t="s">
        <v>2</v>
      </c>
      <c r="C39" s="511"/>
      <c r="D39" s="511"/>
      <c r="E39" s="44">
        <f>SUM(E32:E38)</f>
        <v>0</v>
      </c>
      <c r="F39" s="44">
        <f t="shared" ref="F39:K39" si="3">SUM(F32:F38)</f>
        <v>0</v>
      </c>
      <c r="G39" s="44">
        <f t="shared" si="3"/>
        <v>0</v>
      </c>
      <c r="H39" s="44">
        <f t="shared" si="3"/>
        <v>0</v>
      </c>
      <c r="I39" s="44">
        <f t="shared" si="3"/>
        <v>0</v>
      </c>
      <c r="J39" s="44">
        <f t="shared" si="3"/>
        <v>0</v>
      </c>
      <c r="K39" s="44">
        <f t="shared" si="3"/>
        <v>0</v>
      </c>
      <c r="L39" s="44">
        <f t="shared" ref="L39" si="4">SUM(L32:L38)</f>
        <v>0</v>
      </c>
      <c r="M39" s="44">
        <f t="shared" ref="M39" si="5">SUM(M32:M38)</f>
        <v>0</v>
      </c>
      <c r="N39" s="44">
        <f t="shared" ref="N39" si="6">SUM(N32:N38)</f>
        <v>0</v>
      </c>
      <c r="O39" s="41">
        <f t="shared" ref="O39" si="7">SUM(O32:O38)</f>
        <v>0</v>
      </c>
    </row>
    <row r="41" spans="2:15" x14ac:dyDescent="0.25">
      <c r="B41" s="463" t="s">
        <v>87</v>
      </c>
      <c r="C41" s="463"/>
      <c r="D41" s="463"/>
      <c r="E41" s="463"/>
      <c r="F41" s="463"/>
      <c r="G41" s="463"/>
      <c r="H41" s="463"/>
      <c r="I41" s="463"/>
      <c r="J41" s="463"/>
      <c r="K41" s="463"/>
      <c r="L41" s="463"/>
      <c r="M41" s="463"/>
      <c r="N41" s="463"/>
      <c r="O41" s="463"/>
    </row>
    <row r="42" spans="2:15" x14ac:dyDescent="0.25">
      <c r="B42" s="29" t="s">
        <v>70</v>
      </c>
      <c r="C42" s="29" t="s">
        <v>71</v>
      </c>
      <c r="D42" s="29" t="s">
        <v>72</v>
      </c>
      <c r="E42" s="37"/>
      <c r="F42" s="37"/>
      <c r="G42" s="37"/>
      <c r="H42" s="37"/>
      <c r="I42" s="37"/>
      <c r="J42" s="37"/>
      <c r="K42" s="37"/>
      <c r="L42" s="37"/>
      <c r="M42" s="37"/>
      <c r="N42" s="37"/>
      <c r="O42" s="37"/>
    </row>
    <row r="43" spans="2:15" x14ac:dyDescent="0.25">
      <c r="B43" s="464"/>
      <c r="C43" s="465"/>
      <c r="D43" s="465"/>
      <c r="E43" s="399"/>
      <c r="F43" s="399"/>
      <c r="G43" s="67"/>
      <c r="H43" s="67"/>
      <c r="I43" s="67"/>
      <c r="J43" s="67"/>
      <c r="K43" s="67"/>
      <c r="L43" s="67"/>
      <c r="M43" s="67"/>
      <c r="N43" s="67"/>
      <c r="O43" s="67">
        <f>(E43-F43-G43-H43)+(I43+J43)+(K43-L43-M43-N43)</f>
        <v>0</v>
      </c>
    </row>
    <row r="44" spans="2:15" x14ac:dyDescent="0.25">
      <c r="B44" s="464"/>
      <c r="C44" s="465"/>
      <c r="D44" s="465"/>
      <c r="E44" s="399"/>
      <c r="F44" s="399"/>
      <c r="G44" s="67"/>
      <c r="H44" s="67"/>
      <c r="I44" s="67"/>
      <c r="J44" s="67"/>
      <c r="K44" s="67"/>
      <c r="L44" s="67"/>
      <c r="M44" s="67"/>
      <c r="N44" s="67"/>
      <c r="O44" s="67">
        <f t="shared" ref="O44:O48" si="8">(E44-F44-G44-H44)+(I44+J44)+(K44-L44-M44-N44)</f>
        <v>0</v>
      </c>
    </row>
    <row r="45" spans="2:15" x14ac:dyDescent="0.25">
      <c r="B45" s="464"/>
      <c r="C45" s="465"/>
      <c r="D45" s="465"/>
      <c r="E45" s="399"/>
      <c r="F45" s="399"/>
      <c r="G45" s="67"/>
      <c r="H45" s="67"/>
      <c r="I45" s="67"/>
      <c r="J45" s="67"/>
      <c r="K45" s="67"/>
      <c r="L45" s="67"/>
      <c r="M45" s="67"/>
      <c r="N45" s="67"/>
      <c r="O45" s="67">
        <f t="shared" si="8"/>
        <v>0</v>
      </c>
    </row>
    <row r="46" spans="2:15" x14ac:dyDescent="0.25">
      <c r="B46" s="466"/>
      <c r="C46" s="467"/>
      <c r="D46" s="467"/>
      <c r="E46" s="400"/>
      <c r="F46" s="400"/>
      <c r="G46" s="68"/>
      <c r="H46" s="68"/>
      <c r="I46" s="68"/>
      <c r="J46" s="68"/>
      <c r="K46" s="68"/>
      <c r="L46" s="68"/>
      <c r="M46" s="68"/>
      <c r="N46" s="68"/>
      <c r="O46" s="67">
        <f t="shared" si="8"/>
        <v>0</v>
      </c>
    </row>
    <row r="47" spans="2:15" x14ac:dyDescent="0.25">
      <c r="B47" s="466"/>
      <c r="C47" s="467"/>
      <c r="D47" s="467"/>
      <c r="E47" s="400"/>
      <c r="F47" s="400"/>
      <c r="G47" s="68"/>
      <c r="H47" s="68"/>
      <c r="I47" s="68"/>
      <c r="J47" s="68"/>
      <c r="K47" s="68"/>
      <c r="L47" s="68"/>
      <c r="M47" s="68"/>
      <c r="N47" s="68"/>
      <c r="O47" s="67">
        <f t="shared" si="8"/>
        <v>0</v>
      </c>
    </row>
    <row r="48" spans="2:15" ht="15.75" thickBot="1" x14ac:dyDescent="0.3">
      <c r="B48" s="470"/>
      <c r="C48" s="471"/>
      <c r="D48" s="471"/>
      <c r="E48" s="402"/>
      <c r="F48" s="402"/>
      <c r="G48" s="69"/>
      <c r="H48" s="69"/>
      <c r="I48" s="69"/>
      <c r="J48" s="69"/>
      <c r="K48" s="69"/>
      <c r="L48" s="69"/>
      <c r="M48" s="69"/>
      <c r="N48" s="69"/>
      <c r="O48" s="67">
        <f t="shared" si="8"/>
        <v>0</v>
      </c>
    </row>
    <row r="49" spans="2:17" ht="15.75" thickBot="1" x14ac:dyDescent="0.3">
      <c r="B49" s="510" t="s">
        <v>2</v>
      </c>
      <c r="C49" s="511"/>
      <c r="D49" s="511"/>
      <c r="E49" s="44">
        <f>SUM(E42:E48)</f>
        <v>0</v>
      </c>
      <c r="F49" s="44">
        <f t="shared" ref="F49:K49" si="9">SUM(F42:F48)</f>
        <v>0</v>
      </c>
      <c r="G49" s="44">
        <f t="shared" si="9"/>
        <v>0</v>
      </c>
      <c r="H49" s="44">
        <f t="shared" si="9"/>
        <v>0</v>
      </c>
      <c r="I49" s="44">
        <f t="shared" si="9"/>
        <v>0</v>
      </c>
      <c r="J49" s="44">
        <f t="shared" si="9"/>
        <v>0</v>
      </c>
      <c r="K49" s="44">
        <f t="shared" si="9"/>
        <v>0</v>
      </c>
      <c r="L49" s="44">
        <f>SUM(L42:L48)</f>
        <v>0</v>
      </c>
      <c r="M49" s="44">
        <f>SUM(M42:M48)</f>
        <v>0</v>
      </c>
      <c r="N49" s="44">
        <f>SUM(N42:N48)</f>
        <v>0</v>
      </c>
      <c r="O49" s="41">
        <f>SUM(O42:O48)</f>
        <v>0</v>
      </c>
    </row>
    <row r="51" spans="2:17" ht="15.75" thickBot="1" x14ac:dyDescent="0.3"/>
    <row r="52" spans="2:17" ht="15.75" thickBot="1" x14ac:dyDescent="0.3">
      <c r="B52" s="506" t="s">
        <v>77</v>
      </c>
      <c r="C52" s="507"/>
      <c r="D52" s="507"/>
      <c r="E52" s="45"/>
      <c r="F52" s="45"/>
      <c r="G52" s="45"/>
      <c r="H52" s="45"/>
      <c r="I52" s="45"/>
      <c r="J52" s="45"/>
      <c r="K52" s="45"/>
      <c r="L52" s="45"/>
      <c r="M52" s="45"/>
      <c r="N52" s="45"/>
      <c r="O52" s="46">
        <f>+O49+O39+O29</f>
        <v>0</v>
      </c>
    </row>
    <row r="54" spans="2:17" ht="15.75" thickBot="1" x14ac:dyDescent="0.3"/>
    <row r="55" spans="2:17" ht="30.75" thickBot="1" x14ac:dyDescent="0.3">
      <c r="B55" s="508" t="s">
        <v>326</v>
      </c>
      <c r="C55" s="509"/>
      <c r="D55" s="509"/>
      <c r="E55" s="427" t="s">
        <v>294</v>
      </c>
      <c r="F55" s="427"/>
      <c r="G55" s="427"/>
      <c r="H55" s="427"/>
      <c r="I55" s="427"/>
      <c r="J55" s="427"/>
      <c r="K55" s="496"/>
      <c r="L55" s="427" t="s">
        <v>65</v>
      </c>
      <c r="M55" s="427" t="s">
        <v>328</v>
      </c>
      <c r="N55" s="427" t="s">
        <v>66</v>
      </c>
      <c r="O55" s="32" t="s">
        <v>67</v>
      </c>
      <c r="Q55" s="34"/>
    </row>
    <row r="56" spans="2:17" x14ac:dyDescent="0.25">
      <c r="B56" s="463" t="s">
        <v>75</v>
      </c>
      <c r="C56" s="463"/>
      <c r="D56" s="463"/>
      <c r="E56" s="463"/>
      <c r="F56" s="463"/>
      <c r="G56" s="463"/>
      <c r="H56" s="463"/>
      <c r="I56" s="463"/>
      <c r="J56" s="463"/>
      <c r="K56" s="463"/>
      <c r="L56" s="463"/>
      <c r="M56" s="463"/>
      <c r="N56" s="463"/>
      <c r="O56" s="463"/>
    </row>
    <row r="57" spans="2:17" x14ac:dyDescent="0.25">
      <c r="B57" s="29" t="s">
        <v>70</v>
      </c>
      <c r="C57" s="29" t="s">
        <v>71</v>
      </c>
      <c r="D57" s="29" t="s">
        <v>72</v>
      </c>
      <c r="E57" s="37"/>
      <c r="F57" s="37"/>
      <c r="G57" s="37"/>
      <c r="H57" s="37"/>
      <c r="I57" s="37"/>
      <c r="J57" s="37"/>
      <c r="K57" s="37"/>
      <c r="L57" s="37"/>
      <c r="M57" s="37"/>
      <c r="N57" s="37"/>
      <c r="O57" s="37"/>
    </row>
    <row r="58" spans="2:17" x14ac:dyDescent="0.25">
      <c r="B58" s="465" t="s">
        <v>52</v>
      </c>
      <c r="C58" s="465"/>
      <c r="D58" s="465"/>
      <c r="E58" s="399"/>
      <c r="F58" s="399"/>
      <c r="G58" s="399"/>
      <c r="H58" s="399"/>
      <c r="I58" s="399"/>
      <c r="J58" s="399"/>
      <c r="K58" s="399"/>
      <c r="L58" s="399"/>
      <c r="M58" s="399"/>
      <c r="N58" s="399"/>
      <c r="O58" s="67">
        <f>D58-L58-M58-N58</f>
        <v>0</v>
      </c>
    </row>
    <row r="59" spans="2:17" x14ac:dyDescent="0.25">
      <c r="B59" s="467" t="s">
        <v>52</v>
      </c>
      <c r="C59" s="467"/>
      <c r="D59" s="467"/>
      <c r="E59" s="400"/>
      <c r="F59" s="400"/>
      <c r="G59" s="400"/>
      <c r="H59" s="400"/>
      <c r="I59" s="400"/>
      <c r="J59" s="400"/>
      <c r="K59" s="400"/>
      <c r="L59" s="400"/>
      <c r="M59" s="400"/>
      <c r="N59" s="400"/>
      <c r="O59" s="67">
        <f t="shared" ref="O59:O65" si="10">D59-L59-M59-N59</f>
        <v>0</v>
      </c>
    </row>
    <row r="60" spans="2:17" x14ac:dyDescent="0.25">
      <c r="B60" s="467" t="s">
        <v>52</v>
      </c>
      <c r="C60" s="467"/>
      <c r="D60" s="467"/>
      <c r="E60" s="400"/>
      <c r="F60" s="400"/>
      <c r="G60" s="400"/>
      <c r="H60" s="400"/>
      <c r="I60" s="400"/>
      <c r="J60" s="400"/>
      <c r="K60" s="400"/>
      <c r="L60" s="400"/>
      <c r="M60" s="400"/>
      <c r="N60" s="400"/>
      <c r="O60" s="67">
        <f t="shared" si="10"/>
        <v>0</v>
      </c>
    </row>
    <row r="61" spans="2:17" s="479" customFormat="1" x14ac:dyDescent="0.25">
      <c r="B61" s="469" t="s">
        <v>52</v>
      </c>
      <c r="C61" s="469"/>
      <c r="D61" s="469"/>
      <c r="E61" s="401"/>
      <c r="F61" s="401"/>
      <c r="G61" s="401"/>
      <c r="H61" s="401"/>
      <c r="I61" s="401"/>
      <c r="J61" s="401"/>
      <c r="K61" s="401"/>
      <c r="L61" s="401"/>
      <c r="M61" s="401"/>
      <c r="N61" s="401"/>
      <c r="O61" s="67">
        <f t="shared" si="10"/>
        <v>0</v>
      </c>
    </row>
    <row r="62" spans="2:17" s="479" customFormat="1" x14ac:dyDescent="0.25">
      <c r="B62" s="469" t="s">
        <v>52</v>
      </c>
      <c r="C62" s="469"/>
      <c r="D62" s="469"/>
      <c r="E62" s="401"/>
      <c r="F62" s="401"/>
      <c r="G62" s="401"/>
      <c r="H62" s="401"/>
      <c r="I62" s="401"/>
      <c r="J62" s="401"/>
      <c r="K62" s="401"/>
      <c r="L62" s="401"/>
      <c r="M62" s="401"/>
      <c r="N62" s="401"/>
      <c r="O62" s="67">
        <f t="shared" si="10"/>
        <v>0</v>
      </c>
    </row>
    <row r="63" spans="2:17" s="479" customFormat="1" x14ac:dyDescent="0.25">
      <c r="B63" s="469" t="s">
        <v>52</v>
      </c>
      <c r="C63" s="469"/>
      <c r="D63" s="469"/>
      <c r="E63" s="401"/>
      <c r="F63" s="401"/>
      <c r="G63" s="401"/>
      <c r="H63" s="401"/>
      <c r="I63" s="401"/>
      <c r="J63" s="401"/>
      <c r="K63" s="401"/>
      <c r="L63" s="401"/>
      <c r="M63" s="401"/>
      <c r="N63" s="401"/>
      <c r="O63" s="67">
        <f t="shared" si="10"/>
        <v>0</v>
      </c>
    </row>
    <row r="64" spans="2:17" s="479" customFormat="1" x14ac:dyDescent="0.25">
      <c r="B64" s="469" t="s">
        <v>52</v>
      </c>
      <c r="C64" s="469"/>
      <c r="D64" s="469"/>
      <c r="E64" s="401"/>
      <c r="F64" s="401"/>
      <c r="G64" s="401"/>
      <c r="H64" s="401"/>
      <c r="I64" s="401"/>
      <c r="J64" s="401"/>
      <c r="K64" s="401"/>
      <c r="L64" s="401"/>
      <c r="M64" s="401"/>
      <c r="N64" s="401"/>
      <c r="O64" s="67">
        <f t="shared" si="10"/>
        <v>0</v>
      </c>
    </row>
    <row r="65" spans="2:15" ht="15.75" thickBot="1" x14ac:dyDescent="0.3">
      <c r="B65" s="471" t="s">
        <v>52</v>
      </c>
      <c r="C65" s="471"/>
      <c r="D65" s="471"/>
      <c r="E65" s="402"/>
      <c r="F65" s="402"/>
      <c r="G65" s="402"/>
      <c r="H65" s="402"/>
      <c r="I65" s="402"/>
      <c r="J65" s="402"/>
      <c r="K65" s="402"/>
      <c r="L65" s="402"/>
      <c r="M65" s="402"/>
      <c r="N65" s="402"/>
      <c r="O65" s="67">
        <f t="shared" si="10"/>
        <v>0</v>
      </c>
    </row>
    <row r="66" spans="2:15" ht="15.75" thickBot="1" x14ac:dyDescent="0.3">
      <c r="B66" s="510" t="s">
        <v>2</v>
      </c>
      <c r="C66" s="511"/>
      <c r="D66" s="511"/>
      <c r="E66" s="44">
        <f>SUM(E57:E65)</f>
        <v>0</v>
      </c>
      <c r="F66" s="44"/>
      <c r="G66" s="44"/>
      <c r="H66" s="44"/>
      <c r="I66" s="44"/>
      <c r="J66" s="44"/>
      <c r="K66" s="44"/>
      <c r="L66" s="44">
        <f>SUM(L57:L65)</f>
        <v>0</v>
      </c>
      <c r="M66" s="44">
        <f>SUM(M57:M65)</f>
        <v>0</v>
      </c>
      <c r="N66" s="44">
        <f t="shared" ref="N66" si="11">SUM(N57:N65)</f>
        <v>0</v>
      </c>
      <c r="O66" s="41">
        <f>SUM(O57:O65)</f>
        <v>0</v>
      </c>
    </row>
    <row r="68" spans="2:15" ht="15.75" thickBot="1" x14ac:dyDescent="0.3"/>
    <row r="69" spans="2:15" ht="15.75" thickBot="1" x14ac:dyDescent="0.3">
      <c r="B69" s="506" t="s">
        <v>76</v>
      </c>
      <c r="C69" s="507"/>
      <c r="D69" s="507"/>
      <c r="E69" s="45"/>
      <c r="F69" s="45"/>
      <c r="G69" s="45"/>
      <c r="H69" s="45"/>
      <c r="I69" s="45"/>
      <c r="J69" s="45"/>
      <c r="K69" s="45"/>
      <c r="L69" s="45"/>
      <c r="M69" s="45"/>
      <c r="N69" s="45"/>
      <c r="O69" s="46">
        <f>O66</f>
        <v>0</v>
      </c>
    </row>
  </sheetData>
  <sheetProtection algorithmName="SHA-512" hashValue="kTQRniOwhIEoXyzI3c0uV9ps4oL+hXMlaZCf4J26TnPG2zIUyqtOlNLcyj7N69Asfy/pTk349Dkk83dtMsJctQ==" saltValue="LdK7mb2LiKphz3yYY31+BA==" spinCount="100000" sheet="1" objects="1" scenarios="1"/>
  <mergeCells count="11">
    <mergeCell ref="B14:C15"/>
    <mergeCell ref="K16:N16"/>
    <mergeCell ref="I16:J16"/>
    <mergeCell ref="B55:D55"/>
    <mergeCell ref="B66:D66"/>
    <mergeCell ref="B69:D69"/>
    <mergeCell ref="B17:D17"/>
    <mergeCell ref="B29:D29"/>
    <mergeCell ref="B39:D39"/>
    <mergeCell ref="B49:D49"/>
    <mergeCell ref="B52:D52"/>
  </mergeCells>
  <printOptions horizontalCentered="1"/>
  <pageMargins left="0.39370078740157483" right="0.39370078740157483" top="0.39370078740157483" bottom="0.39370078740157483" header="0.31496062992125984" footer="0.31496062992125984"/>
  <pageSetup paperSize="9" scale="10" orientation="portrait" r:id="rId1"/>
  <headerFooter>
    <oddHeader>&amp;LAssociation Kan Ar Mor&amp;RDAF</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pageSetUpPr fitToPage="1"/>
  </sheetPr>
  <dimension ref="A1:R129"/>
  <sheetViews>
    <sheetView showGridLines="0" zoomScale="70" zoomScaleNormal="70" workbookViewId="0">
      <selection activeCell="F10" sqref="F10"/>
    </sheetView>
  </sheetViews>
  <sheetFormatPr baseColWidth="10" defaultColWidth="11.42578125" defaultRowHeight="15" outlineLevelRow="1" x14ac:dyDescent="0.25"/>
  <cols>
    <col min="1" max="1" width="56.5703125" style="71" customWidth="1"/>
    <col min="2" max="2" width="46" style="72" customWidth="1"/>
    <col min="3" max="3" width="43.42578125" style="71" customWidth="1"/>
    <col min="4" max="4" width="18.42578125" style="71" customWidth="1"/>
    <col min="5" max="5" width="38.5703125" style="73" customWidth="1"/>
    <col min="6" max="6" width="31.85546875" style="75" customWidth="1"/>
    <col min="7" max="7" width="12.28515625" style="71" customWidth="1"/>
    <col min="8" max="8" width="30.28515625" style="71" customWidth="1"/>
    <col min="9" max="9" width="7.140625" style="71" customWidth="1"/>
    <col min="10" max="10" width="63.85546875" style="71" customWidth="1"/>
    <col min="11" max="11" width="29" style="71" customWidth="1"/>
    <col min="12" max="12" width="11.42578125" style="71"/>
    <col min="13" max="13" width="34.28515625" style="71" bestFit="1" customWidth="1"/>
    <col min="14" max="14" width="6.28515625" style="71" customWidth="1"/>
    <col min="15" max="16384" width="11.42578125" style="71"/>
  </cols>
  <sheetData>
    <row r="1" spans="1:16" outlineLevel="1" x14ac:dyDescent="0.25"/>
    <row r="2" spans="1:16" s="70" customFormat="1" outlineLevel="1" x14ac:dyDescent="0.25">
      <c r="A2" s="545" t="s">
        <v>206</v>
      </c>
      <c r="B2" s="546"/>
      <c r="C2" s="546"/>
      <c r="D2" s="271"/>
      <c r="E2" s="271"/>
      <c r="F2" s="272"/>
      <c r="G2" s="271"/>
      <c r="H2" s="271"/>
      <c r="I2" s="271"/>
      <c r="J2" s="271"/>
      <c r="K2" s="271"/>
      <c r="L2" s="271"/>
      <c r="M2" s="271"/>
      <c r="N2" s="271"/>
      <c r="O2" s="271"/>
      <c r="P2" s="271"/>
    </row>
    <row r="3" spans="1:16" ht="15.75" outlineLevel="1" thickBot="1" x14ac:dyDescent="0.3">
      <c r="A3" s="72"/>
      <c r="B3" s="71"/>
      <c r="D3" s="73"/>
    </row>
    <row r="4" spans="1:16" ht="23.25" customHeight="1" outlineLevel="1" thickBot="1" x14ac:dyDescent="0.3">
      <c r="A4" s="96" t="s">
        <v>200</v>
      </c>
      <c r="B4" s="41">
        <f>'3- Evolution budget siège'!C6</f>
        <v>0</v>
      </c>
      <c r="D4" s="73"/>
    </row>
    <row r="5" spans="1:16" ht="23.25" customHeight="1" outlineLevel="1" thickBot="1" x14ac:dyDescent="0.3">
      <c r="A5" s="96" t="s">
        <v>201</v>
      </c>
      <c r="B5" s="58">
        <f>F126</f>
        <v>0</v>
      </c>
      <c r="C5" s="98"/>
      <c r="D5" s="99"/>
    </row>
    <row r="6" spans="1:16" outlineLevel="1" x14ac:dyDescent="0.25">
      <c r="A6" s="167" t="s">
        <v>103</v>
      </c>
      <c r="B6" s="168" t="str">
        <f>IF(B4=B5,"OK",B4-B5)</f>
        <v>OK</v>
      </c>
      <c r="C6" s="99"/>
      <c r="D6" s="73"/>
    </row>
    <row r="7" spans="1:16" s="91" customFormat="1" ht="15.75" outlineLevel="1" thickBot="1" x14ac:dyDescent="0.3">
      <c r="A7" s="97"/>
      <c r="B7" s="98"/>
      <c r="C7" s="99"/>
      <c r="D7" s="73"/>
      <c r="E7" s="73"/>
      <c r="F7" s="75"/>
    </row>
    <row r="8" spans="1:16" s="125" customFormat="1" ht="26.25" customHeight="1" outlineLevel="1" thickBot="1" x14ac:dyDescent="0.3">
      <c r="A8" s="131" t="s">
        <v>47</v>
      </c>
      <c r="B8" s="132" t="s">
        <v>49</v>
      </c>
      <c r="C8" s="133" t="s">
        <v>50</v>
      </c>
      <c r="D8" s="123"/>
      <c r="E8" s="123"/>
      <c r="F8" s="124"/>
    </row>
    <row r="9" spans="1:16" s="125" customFormat="1" ht="19.5" customHeight="1" outlineLevel="1" x14ac:dyDescent="0.25">
      <c r="A9" s="128" t="s">
        <v>48</v>
      </c>
      <c r="B9" s="494" t="e">
        <f>'5-Répartition établissements'!C7</f>
        <v>#DIV/0!</v>
      </c>
      <c r="C9" s="495" t="e">
        <f>'5-Répartition établissements'!D7</f>
        <v>#DIV/0!</v>
      </c>
      <c r="D9" s="123"/>
      <c r="E9" s="123"/>
      <c r="F9" s="126"/>
    </row>
    <row r="10" spans="1:16" s="125" customFormat="1" ht="18" customHeight="1" outlineLevel="1" thickBot="1" x14ac:dyDescent="0.3">
      <c r="A10" s="129" t="s">
        <v>51</v>
      </c>
      <c r="B10" s="160" t="e">
        <f>+B9*B5</f>
        <v>#DIV/0!</v>
      </c>
      <c r="C10" s="130" t="e">
        <f>C9*B5</f>
        <v>#DIV/0!</v>
      </c>
      <c r="D10" s="123"/>
      <c r="E10" s="123"/>
      <c r="F10" s="127"/>
    </row>
    <row r="11" spans="1:16" outlineLevel="1" x14ac:dyDescent="0.25">
      <c r="M11" s="282" t="s">
        <v>158</v>
      </c>
    </row>
    <row r="12" spans="1:16" s="105" customFormat="1" outlineLevel="1" x14ac:dyDescent="0.25">
      <c r="A12" s="547"/>
      <c r="B12" s="547"/>
      <c r="C12" s="547"/>
      <c r="E12" s="73"/>
      <c r="F12" s="75"/>
      <c r="M12" s="282" t="s">
        <v>157</v>
      </c>
    </row>
    <row r="13" spans="1:16" s="105" customFormat="1" ht="31.5" customHeight="1" outlineLevel="1" thickBot="1" x14ac:dyDescent="0.3">
      <c r="A13" s="114" t="s">
        <v>166</v>
      </c>
      <c r="B13" s="112" t="s">
        <v>49</v>
      </c>
      <c r="C13" s="113" t="s">
        <v>50</v>
      </c>
      <c r="E13" s="73"/>
      <c r="F13" s="75"/>
      <c r="M13" s="282" t="s">
        <v>202</v>
      </c>
    </row>
    <row r="14" spans="1:16" s="105" customFormat="1" outlineLevel="1" x14ac:dyDescent="0.25">
      <c r="A14" s="164" t="s">
        <v>51</v>
      </c>
      <c r="B14" s="163">
        <f>K126+K127</f>
        <v>0</v>
      </c>
      <c r="C14" s="134">
        <f>(F126+H106+H116-H123)-B14</f>
        <v>0</v>
      </c>
      <c r="E14" s="119"/>
      <c r="F14" s="75"/>
    </row>
    <row r="15" spans="1:16" s="105" customFormat="1" ht="15.75" outlineLevel="1" thickBot="1" x14ac:dyDescent="0.3">
      <c r="A15" s="165" t="s">
        <v>203</v>
      </c>
      <c r="B15" s="135" t="e">
        <f>B14/(B14+C14)</f>
        <v>#DIV/0!</v>
      </c>
      <c r="C15" s="136" t="e">
        <f>C14/(C14+B14)</f>
        <v>#DIV/0!</v>
      </c>
      <c r="E15" s="119"/>
      <c r="F15" s="75"/>
    </row>
    <row r="16" spans="1:16" outlineLevel="1" x14ac:dyDescent="0.25"/>
    <row r="17" spans="1:13" outlineLevel="1" x14ac:dyDescent="0.25"/>
    <row r="19" spans="1:13" s="70" customFormat="1" ht="18" customHeight="1" x14ac:dyDescent="0.25">
      <c r="A19" s="550" t="s">
        <v>207</v>
      </c>
      <c r="B19" s="551"/>
      <c r="C19" s="551"/>
      <c r="D19" s="551"/>
      <c r="E19" s="551"/>
      <c r="F19" s="76"/>
    </row>
    <row r="21" spans="1:13" s="549" customFormat="1" x14ac:dyDescent="0.25">
      <c r="A21" s="548" t="s">
        <v>45</v>
      </c>
    </row>
    <row r="22" spans="1:13" s="274" customFormat="1" x14ac:dyDescent="0.25">
      <c r="A22" s="273"/>
    </row>
    <row r="23" spans="1:13" ht="15.4" customHeight="1" x14ac:dyDescent="0.25">
      <c r="A23" s="336" t="s">
        <v>272</v>
      </c>
      <c r="B23" s="337"/>
      <c r="C23" s="338"/>
      <c r="D23" s="338"/>
      <c r="E23" s="339"/>
      <c r="F23" s="340"/>
      <c r="G23" s="338"/>
      <c r="H23" s="338"/>
      <c r="I23" s="338"/>
      <c r="J23" s="338"/>
      <c r="K23" s="338"/>
    </row>
    <row r="24" spans="1:13" s="274" customFormat="1" ht="15.4" customHeight="1" thickBot="1" x14ac:dyDescent="0.3">
      <c r="A24" s="282"/>
      <c r="B24" s="74"/>
      <c r="E24" s="73"/>
      <c r="F24" s="75"/>
    </row>
    <row r="25" spans="1:13" ht="67.900000000000006" customHeight="1" thickBot="1" x14ac:dyDescent="0.3">
      <c r="A25" s="552" t="s">
        <v>269</v>
      </c>
      <c r="B25" s="554" t="s">
        <v>282</v>
      </c>
      <c r="C25" s="554" t="s">
        <v>281</v>
      </c>
      <c r="D25" s="562"/>
      <c r="E25" s="539" t="s">
        <v>283</v>
      </c>
      <c r="F25" s="540"/>
      <c r="H25" s="541" t="s">
        <v>288</v>
      </c>
      <c r="J25" s="541" t="s">
        <v>284</v>
      </c>
      <c r="K25" s="555" t="s">
        <v>290</v>
      </c>
      <c r="M25" s="31"/>
    </row>
    <row r="26" spans="1:13" ht="145.5" customHeight="1" thickBot="1" x14ac:dyDescent="0.3">
      <c r="A26" s="553"/>
      <c r="B26" s="540"/>
      <c r="C26" s="540"/>
      <c r="D26" s="563"/>
      <c r="E26" s="356" t="s">
        <v>289</v>
      </c>
      <c r="F26" s="356" t="s">
        <v>287</v>
      </c>
      <c r="H26" s="542"/>
      <c r="J26" s="542"/>
      <c r="K26" s="556"/>
      <c r="M26" s="31"/>
    </row>
    <row r="27" spans="1:13" ht="153.75" customHeight="1" thickBot="1" x14ac:dyDescent="0.3">
      <c r="A27" s="557" t="s">
        <v>37</v>
      </c>
      <c r="B27" s="558"/>
      <c r="C27" s="559"/>
      <c r="D27" s="563"/>
      <c r="E27" s="418"/>
      <c r="F27" s="421"/>
      <c r="G27" s="419"/>
      <c r="H27" s="422"/>
      <c r="I27" s="420"/>
      <c r="J27" s="328"/>
      <c r="K27" s="289">
        <f>IF(J27="Destination mixte",(F27+H27)*B9,IF(J27="Destination exclusive ESMS",(F27+H27)*100%,0))</f>
        <v>0</v>
      </c>
      <c r="M27" s="92"/>
    </row>
    <row r="28" spans="1:13" ht="27" customHeight="1" x14ac:dyDescent="0.25">
      <c r="A28" s="369" t="s">
        <v>106</v>
      </c>
      <c r="B28" s="370"/>
      <c r="C28" s="370"/>
      <c r="D28" s="560" t="s">
        <v>309</v>
      </c>
      <c r="E28" s="561"/>
      <c r="F28" s="561"/>
      <c r="G28" s="118"/>
      <c r="H28" s="410"/>
      <c r="J28" s="118"/>
      <c r="K28" s="288"/>
      <c r="M28" s="33"/>
    </row>
    <row r="29" spans="1:13" ht="15" customHeight="1" x14ac:dyDescent="0.25">
      <c r="A29" s="101" t="s">
        <v>107</v>
      </c>
      <c r="B29" s="329"/>
      <c r="C29" s="330"/>
      <c r="D29" s="538"/>
      <c r="E29" s="521"/>
      <c r="F29" s="522"/>
      <c r="G29" s="73"/>
      <c r="H29" s="411"/>
      <c r="I29" s="118"/>
      <c r="J29" s="118"/>
      <c r="K29" s="288"/>
      <c r="M29" s="33"/>
    </row>
    <row r="30" spans="1:13" x14ac:dyDescent="0.25">
      <c r="A30" s="101" t="s">
        <v>108</v>
      </c>
      <c r="B30" s="368"/>
      <c r="C30" s="330"/>
      <c r="D30" s="538"/>
      <c r="E30" s="521"/>
      <c r="F30" s="522"/>
      <c r="G30" s="73"/>
      <c r="H30" s="411"/>
      <c r="I30" s="118"/>
      <c r="J30" s="118"/>
      <c r="K30" s="288"/>
      <c r="M30" s="33"/>
    </row>
    <row r="31" spans="1:13" x14ac:dyDescent="0.25">
      <c r="A31" s="101" t="s">
        <v>109</v>
      </c>
      <c r="B31" s="329"/>
      <c r="C31" s="330"/>
      <c r="D31" s="538"/>
      <c r="E31" s="521"/>
      <c r="F31" s="522"/>
      <c r="G31" s="73"/>
      <c r="H31" s="411"/>
      <c r="I31" s="118"/>
      <c r="J31" s="118"/>
      <c r="K31" s="288"/>
      <c r="M31" s="33"/>
    </row>
    <row r="32" spans="1:13" x14ac:dyDescent="0.25">
      <c r="A32" s="101" t="s">
        <v>110</v>
      </c>
      <c r="B32" s="329"/>
      <c r="C32" s="330"/>
      <c r="D32" s="538"/>
      <c r="E32" s="521"/>
      <c r="F32" s="522"/>
      <c r="G32" s="73"/>
      <c r="H32" s="411"/>
      <c r="I32" s="118"/>
      <c r="J32" s="118"/>
      <c r="K32" s="288"/>
      <c r="M32" s="33"/>
    </row>
    <row r="33" spans="1:13" x14ac:dyDescent="0.25">
      <c r="A33" s="101" t="s">
        <v>111</v>
      </c>
      <c r="B33" s="329"/>
      <c r="C33" s="330"/>
      <c r="D33" s="538"/>
      <c r="E33" s="521"/>
      <c r="F33" s="522"/>
      <c r="G33" s="73"/>
      <c r="H33" s="411"/>
      <c r="I33" s="118"/>
      <c r="J33" s="118"/>
      <c r="K33" s="288"/>
      <c r="M33" s="33"/>
    </row>
    <row r="34" spans="1:13" x14ac:dyDescent="0.25">
      <c r="A34" s="373"/>
      <c r="B34" s="333"/>
      <c r="C34" s="333"/>
      <c r="D34" s="333"/>
      <c r="E34" s="333"/>
      <c r="F34" s="333"/>
      <c r="G34" s="73"/>
      <c r="H34" s="412"/>
      <c r="I34" s="118"/>
      <c r="J34" s="118"/>
      <c r="K34" s="288"/>
      <c r="M34" s="33"/>
    </row>
    <row r="35" spans="1:13" ht="24" customHeight="1" x14ac:dyDescent="0.25">
      <c r="A35" s="369" t="s">
        <v>38</v>
      </c>
      <c r="B35" s="372"/>
      <c r="C35" s="372"/>
      <c r="D35" s="532"/>
      <c r="E35" s="537"/>
      <c r="F35" s="537"/>
      <c r="G35" s="73"/>
      <c r="H35" s="412"/>
      <c r="I35" s="118"/>
      <c r="J35" s="118"/>
      <c r="K35" s="288"/>
      <c r="M35" s="33"/>
    </row>
    <row r="36" spans="1:13" x14ac:dyDescent="0.25">
      <c r="A36" s="256" t="s">
        <v>112</v>
      </c>
      <c r="B36" s="331"/>
      <c r="C36" s="332"/>
      <c r="D36" s="534"/>
      <c r="E36" s="535"/>
      <c r="F36" s="536"/>
      <c r="G36" s="73"/>
      <c r="H36" s="412"/>
      <c r="I36" s="118"/>
      <c r="J36" s="118"/>
      <c r="K36" s="288"/>
      <c r="M36" s="33"/>
    </row>
    <row r="37" spans="1:13" x14ac:dyDescent="0.25">
      <c r="A37" s="101" t="s">
        <v>113</v>
      </c>
      <c r="B37" s="331"/>
      <c r="C37" s="332"/>
      <c r="D37" s="534"/>
      <c r="E37" s="535"/>
      <c r="F37" s="536"/>
      <c r="G37" s="73"/>
      <c r="H37" s="412"/>
      <c r="I37" s="118"/>
      <c r="J37" s="118"/>
      <c r="K37" s="288"/>
      <c r="M37" s="33"/>
    </row>
    <row r="38" spans="1:13" x14ac:dyDescent="0.25">
      <c r="A38" s="101" t="s">
        <v>114</v>
      </c>
      <c r="B38" s="331"/>
      <c r="C38" s="332"/>
      <c r="D38" s="534"/>
      <c r="E38" s="535"/>
      <c r="F38" s="536"/>
      <c r="G38" s="73"/>
      <c r="H38" s="412"/>
      <c r="I38" s="118"/>
      <c r="J38" s="118"/>
      <c r="K38" s="288"/>
      <c r="M38" s="33"/>
    </row>
    <row r="39" spans="1:13" x14ac:dyDescent="0.25">
      <c r="A39" s="101" t="s">
        <v>115</v>
      </c>
      <c r="B39" s="331"/>
      <c r="C39" s="332"/>
      <c r="D39" s="534"/>
      <c r="E39" s="535"/>
      <c r="F39" s="536"/>
      <c r="G39" s="73"/>
      <c r="H39" s="412"/>
      <c r="I39" s="118"/>
      <c r="J39" s="118"/>
      <c r="K39" s="288"/>
      <c r="M39" s="33"/>
    </row>
    <row r="40" spans="1:13" x14ac:dyDescent="0.25">
      <c r="A40" s="256" t="s">
        <v>116</v>
      </c>
      <c r="B40" s="374"/>
      <c r="C40" s="332"/>
      <c r="D40" s="534"/>
      <c r="E40" s="535"/>
      <c r="F40" s="536"/>
      <c r="G40" s="73"/>
      <c r="H40" s="412"/>
      <c r="I40" s="118"/>
      <c r="J40" s="118"/>
      <c r="K40" s="288"/>
      <c r="M40" s="33"/>
    </row>
    <row r="41" spans="1:13" ht="15.75" thickBot="1" x14ac:dyDescent="0.3">
      <c r="A41"/>
      <c r="B41"/>
      <c r="C41"/>
      <c r="D41" s="31"/>
      <c r="E41"/>
      <c r="F41" s="117"/>
      <c r="G41" s="73"/>
      <c r="H41" s="413"/>
      <c r="K41" s="282"/>
      <c r="L41" s="116"/>
      <c r="M41" s="33"/>
    </row>
    <row r="42" spans="1:13" s="274" customFormat="1" ht="149.25" customHeight="1" thickBot="1" x14ac:dyDescent="0.3">
      <c r="A42" s="327" t="s">
        <v>39</v>
      </c>
      <c r="B42" s="285"/>
      <c r="C42" s="286"/>
      <c r="D42" s="380"/>
      <c r="E42" s="418"/>
      <c r="F42" s="421"/>
      <c r="G42" s="423"/>
      <c r="H42" s="422"/>
      <c r="I42" s="420"/>
      <c r="J42" s="328"/>
      <c r="K42" s="287">
        <f>IF(J42="Destination mixte",(F42+H42)*B9,IF(J42="Destination exclusive ESMS",(F42+H42)*100%,0))</f>
        <v>0</v>
      </c>
      <c r="L42" s="116"/>
      <c r="M42" s="118"/>
    </row>
    <row r="43" spans="1:13" ht="29.25" customHeight="1" x14ac:dyDescent="0.25">
      <c r="B43" s="71"/>
      <c r="D43" s="532"/>
      <c r="E43" s="533"/>
      <c r="F43" s="533"/>
      <c r="G43" s="73"/>
      <c r="H43" s="412"/>
      <c r="J43" s="118"/>
      <c r="K43" s="288"/>
      <c r="L43" s="116"/>
      <c r="M43" s="245"/>
    </row>
    <row r="44" spans="1:13" s="357" customFormat="1" x14ac:dyDescent="0.25">
      <c r="A44" s="102" t="s">
        <v>117</v>
      </c>
      <c r="B44" s="331"/>
      <c r="C44" s="375"/>
      <c r="D44" s="518"/>
      <c r="E44" s="521"/>
      <c r="F44" s="522"/>
      <c r="G44" s="73"/>
      <c r="H44" s="412"/>
      <c r="J44" s="118"/>
      <c r="K44" s="288"/>
      <c r="L44" s="116"/>
      <c r="M44" s="245"/>
    </row>
    <row r="45" spans="1:13" x14ac:dyDescent="0.25">
      <c r="A45" s="102" t="s">
        <v>118</v>
      </c>
      <c r="B45" s="331"/>
      <c r="C45" s="371"/>
      <c r="D45" s="526"/>
      <c r="E45" s="527"/>
      <c r="F45" s="528"/>
      <c r="G45" s="73"/>
      <c r="H45" s="412"/>
      <c r="J45" s="118"/>
      <c r="K45" s="288"/>
      <c r="L45" s="116"/>
      <c r="M45" s="245"/>
    </row>
    <row r="46" spans="1:13" x14ac:dyDescent="0.25">
      <c r="A46" s="102" t="s">
        <v>119</v>
      </c>
      <c r="B46" s="331"/>
      <c r="C46" s="371"/>
      <c r="D46" s="526"/>
      <c r="E46" s="527"/>
      <c r="F46" s="528"/>
      <c r="G46" s="73"/>
      <c r="H46" s="412"/>
      <c r="J46" s="118"/>
      <c r="K46" s="288"/>
      <c r="L46" s="116"/>
      <c r="M46" s="245"/>
    </row>
    <row r="47" spans="1:13" x14ac:dyDescent="0.25">
      <c r="A47" s="102" t="s">
        <v>120</v>
      </c>
      <c r="B47" s="331"/>
      <c r="C47" s="371"/>
      <c r="D47" s="526"/>
      <c r="E47" s="527"/>
      <c r="F47" s="528"/>
      <c r="G47" s="73"/>
      <c r="H47" s="412"/>
      <c r="J47" s="118"/>
      <c r="K47" s="288"/>
      <c r="L47" s="116"/>
      <c r="M47" s="245"/>
    </row>
    <row r="48" spans="1:13" x14ac:dyDescent="0.25">
      <c r="A48" s="102" t="s">
        <v>121</v>
      </c>
      <c r="B48" s="331"/>
      <c r="C48" s="371"/>
      <c r="D48" s="526"/>
      <c r="E48" s="527"/>
      <c r="F48" s="528"/>
      <c r="G48" s="73"/>
      <c r="H48" s="412"/>
      <c r="J48" s="118"/>
      <c r="K48" s="288"/>
      <c r="L48" s="116"/>
      <c r="M48" s="245"/>
    </row>
    <row r="49" spans="1:13" x14ac:dyDescent="0.25">
      <c r="A49" s="102" t="s">
        <v>122</v>
      </c>
      <c r="B49" s="376"/>
      <c r="C49" s="371"/>
      <c r="D49" s="526"/>
      <c r="E49" s="527"/>
      <c r="F49" s="528"/>
      <c r="G49" s="73"/>
      <c r="H49" s="412"/>
      <c r="J49" s="118"/>
      <c r="K49" s="288"/>
      <c r="L49" s="116"/>
      <c r="M49" s="245"/>
    </row>
    <row r="50" spans="1:13" ht="15.75" thickBot="1" x14ac:dyDescent="0.3">
      <c r="A50"/>
      <c r="B50"/>
      <c r="C50"/>
      <c r="D50" s="31"/>
      <c r="E50"/>
      <c r="F50" s="117"/>
      <c r="G50" s="73"/>
      <c r="H50" s="413"/>
      <c r="J50" s="118"/>
      <c r="K50" s="288"/>
      <c r="L50" s="116"/>
      <c r="M50" s="33"/>
    </row>
    <row r="51" spans="1:13" s="274" customFormat="1" ht="114.6" customHeight="1" thickBot="1" x14ac:dyDescent="0.3">
      <c r="A51" s="327" t="s">
        <v>40</v>
      </c>
      <c r="B51" s="285"/>
      <c r="C51" s="286"/>
      <c r="D51" s="283"/>
      <c r="E51" s="418"/>
      <c r="F51" s="421"/>
      <c r="G51" s="423"/>
      <c r="H51" s="422"/>
      <c r="I51" s="420"/>
      <c r="J51" s="328"/>
      <c r="K51" s="287">
        <f>IF(J51="Destination mixte",(F51+H51)*B9,IF(J51="Destination exclusive ESMS",(F51+H51)*100%,0))</f>
        <v>0</v>
      </c>
      <c r="L51" s="116"/>
      <c r="M51" s="118"/>
    </row>
    <row r="52" spans="1:13" ht="13.5" customHeight="1" x14ac:dyDescent="0.25">
      <c r="B52" s="71"/>
      <c r="D52" s="381"/>
      <c r="E52" s="379"/>
      <c r="F52" s="379"/>
      <c r="G52" s="170"/>
      <c r="H52" s="412"/>
      <c r="I52" s="73"/>
      <c r="J52" s="73"/>
      <c r="K52" s="283"/>
      <c r="L52" s="116"/>
      <c r="M52" s="245"/>
    </row>
    <row r="53" spans="1:13" s="357" customFormat="1" x14ac:dyDescent="0.25">
      <c r="A53" s="102" t="s">
        <v>123</v>
      </c>
      <c r="B53" s="376"/>
      <c r="C53" s="364"/>
      <c r="D53" s="529"/>
      <c r="E53" s="530"/>
      <c r="F53" s="531"/>
      <c r="G53" s="170"/>
      <c r="H53" s="412"/>
      <c r="I53" s="73"/>
      <c r="J53" s="73"/>
      <c r="K53" s="283"/>
      <c r="L53" s="116"/>
      <c r="M53" s="245"/>
    </row>
    <row r="54" spans="1:13" x14ac:dyDescent="0.25">
      <c r="A54" s="102" t="s">
        <v>156</v>
      </c>
      <c r="B54" s="331"/>
      <c r="C54" s="364"/>
      <c r="D54" s="518"/>
      <c r="E54" s="521"/>
      <c r="F54" s="522"/>
      <c r="G54" s="170"/>
      <c r="H54" s="412"/>
      <c r="I54" s="73"/>
      <c r="J54" s="73"/>
      <c r="K54" s="283"/>
      <c r="L54" s="116"/>
      <c r="M54" s="245"/>
    </row>
    <row r="55" spans="1:13" x14ac:dyDescent="0.25">
      <c r="A55" s="102" t="s">
        <v>124</v>
      </c>
      <c r="B55" s="331"/>
      <c r="C55" s="364"/>
      <c r="D55" s="518"/>
      <c r="E55" s="521"/>
      <c r="F55" s="522"/>
      <c r="G55" s="170"/>
      <c r="H55" s="412"/>
      <c r="I55" s="73"/>
      <c r="J55" s="73"/>
      <c r="K55" s="283"/>
      <c r="L55" s="116"/>
      <c r="M55" s="245"/>
    </row>
    <row r="56" spans="1:13" x14ac:dyDescent="0.25">
      <c r="A56" s="102" t="s">
        <v>125</v>
      </c>
      <c r="B56" s="331"/>
      <c r="C56" s="364"/>
      <c r="D56" s="518"/>
      <c r="E56" s="521"/>
      <c r="F56" s="522"/>
      <c r="G56" s="170"/>
      <c r="H56" s="412"/>
      <c r="I56" s="73"/>
      <c r="J56" s="73"/>
      <c r="K56" s="283"/>
      <c r="L56" s="116"/>
      <c r="M56" s="245"/>
    </row>
    <row r="57" spans="1:13" x14ac:dyDescent="0.25">
      <c r="A57" s="102" t="s">
        <v>126</v>
      </c>
      <c r="B57" s="376"/>
      <c r="C57" s="364"/>
      <c r="D57" s="526"/>
      <c r="E57" s="527"/>
      <c r="F57" s="528"/>
      <c r="G57" s="170"/>
      <c r="H57" s="412"/>
      <c r="I57" s="73"/>
      <c r="J57" s="73"/>
      <c r="K57" s="283"/>
      <c r="L57" s="116"/>
      <c r="M57" s="245"/>
    </row>
    <row r="58" spans="1:13" ht="15.75" thickBot="1" x14ac:dyDescent="0.3">
      <c r="A58"/>
      <c r="B58"/>
      <c r="C58"/>
      <c r="D58" s="31"/>
      <c r="E58"/>
      <c r="F58" s="117"/>
      <c r="G58" s="73"/>
      <c r="H58" s="414"/>
      <c r="I58" s="73"/>
      <c r="J58" s="73"/>
      <c r="K58" s="283"/>
      <c r="L58" s="116"/>
      <c r="M58" s="33"/>
    </row>
    <row r="59" spans="1:13" s="274" customFormat="1" ht="119.45" customHeight="1" thickBot="1" x14ac:dyDescent="0.3">
      <c r="A59" s="327" t="s">
        <v>41</v>
      </c>
      <c r="B59" s="285"/>
      <c r="C59" s="286"/>
      <c r="D59" s="283"/>
      <c r="E59" s="418"/>
      <c r="F59" s="421"/>
      <c r="G59" s="423"/>
      <c r="H59" s="422"/>
      <c r="I59" s="420"/>
      <c r="J59" s="328"/>
      <c r="K59" s="287">
        <f>IF(J59="Destination mixte",(F59+H59)*B9,IF(J59="Destination exclusive ESMS",(F59+H59)*100%,0))</f>
        <v>0</v>
      </c>
      <c r="L59" s="116"/>
      <c r="M59" s="118"/>
    </row>
    <row r="60" spans="1:13" ht="6.75" customHeight="1" x14ac:dyDescent="0.25">
      <c r="B60" s="33"/>
      <c r="C60" s="33"/>
      <c r="E60" s="33"/>
      <c r="F60" s="118"/>
      <c r="G60" s="73"/>
      <c r="H60" s="415"/>
      <c r="J60" s="118"/>
      <c r="K60" s="288"/>
      <c r="L60" s="116"/>
      <c r="M60" s="33"/>
    </row>
    <row r="61" spans="1:13" s="357" customFormat="1" ht="19.5" customHeight="1" x14ac:dyDescent="0.25">
      <c r="A61" s="335" t="s">
        <v>42</v>
      </c>
      <c r="B61" s="100"/>
      <c r="C61" s="100"/>
      <c r="D61" s="283"/>
      <c r="E61" s="118"/>
      <c r="F61" s="118"/>
      <c r="G61" s="73"/>
      <c r="H61" s="415"/>
      <c r="J61" s="118"/>
      <c r="K61" s="288"/>
      <c r="L61" s="116"/>
      <c r="M61" s="33"/>
    </row>
    <row r="62" spans="1:13" x14ac:dyDescent="0.25">
      <c r="A62" s="101" t="s">
        <v>127</v>
      </c>
      <c r="B62" s="329"/>
      <c r="C62" s="365"/>
      <c r="D62" s="523"/>
      <c r="E62" s="524"/>
      <c r="F62" s="525"/>
      <c r="G62" s="170"/>
      <c r="H62" s="411"/>
      <c r="I62" s="73"/>
      <c r="J62" s="73"/>
      <c r="K62" s="283"/>
      <c r="L62" s="116"/>
      <c r="M62" s="245"/>
    </row>
    <row r="63" spans="1:13" x14ac:dyDescent="0.25">
      <c r="A63" s="101" t="s">
        <v>128</v>
      </c>
      <c r="B63" s="329"/>
      <c r="C63" s="365"/>
      <c r="D63" s="523"/>
      <c r="E63" s="524"/>
      <c r="F63" s="525"/>
      <c r="G63" s="170"/>
      <c r="H63" s="411"/>
      <c r="I63" s="73"/>
      <c r="J63" s="73"/>
      <c r="K63" s="283"/>
      <c r="L63" s="116"/>
      <c r="M63" s="245"/>
    </row>
    <row r="64" spans="1:13" x14ac:dyDescent="0.25">
      <c r="A64" s="101" t="s">
        <v>129</v>
      </c>
      <c r="B64" s="329"/>
      <c r="C64" s="365"/>
      <c r="D64" s="523"/>
      <c r="E64" s="524"/>
      <c r="F64" s="525"/>
      <c r="G64" s="170"/>
      <c r="H64" s="411"/>
      <c r="I64" s="73"/>
      <c r="J64" s="73"/>
      <c r="K64" s="283"/>
      <c r="L64" s="116"/>
      <c r="M64" s="245"/>
    </row>
    <row r="65" spans="1:13" x14ac:dyDescent="0.25">
      <c r="A65" s="101" t="s">
        <v>130</v>
      </c>
      <c r="B65" s="329"/>
      <c r="C65" s="365"/>
      <c r="D65" s="523"/>
      <c r="E65" s="524"/>
      <c r="F65" s="525"/>
      <c r="G65" s="170"/>
      <c r="H65" s="411"/>
      <c r="I65" s="73"/>
      <c r="J65" s="73"/>
      <c r="K65" s="283"/>
      <c r="L65" s="116"/>
      <c r="M65" s="245"/>
    </row>
    <row r="66" spans="1:13" x14ac:dyDescent="0.25">
      <c r="A66" s="373"/>
      <c r="B66" s="333"/>
      <c r="C66" s="333"/>
      <c r="D66" s="169"/>
      <c r="E66" s="278"/>
      <c r="F66" s="279"/>
      <c r="G66" s="170"/>
      <c r="H66" s="412"/>
      <c r="I66" s="73"/>
      <c r="J66" s="73"/>
      <c r="K66" s="283"/>
      <c r="L66" s="116"/>
      <c r="M66" s="245"/>
    </row>
    <row r="67" spans="1:13" x14ac:dyDescent="0.25">
      <c r="A67" s="335" t="s">
        <v>131</v>
      </c>
      <c r="B67" s="363"/>
      <c r="C67" s="363"/>
      <c r="D67" s="377"/>
      <c r="E67" s="278"/>
      <c r="F67" s="279"/>
      <c r="G67" s="170"/>
      <c r="H67" s="412"/>
      <c r="I67" s="73"/>
      <c r="J67" s="73"/>
      <c r="K67" s="283"/>
      <c r="L67" s="116"/>
      <c r="M67" s="245"/>
    </row>
    <row r="68" spans="1:13" x14ac:dyDescent="0.25">
      <c r="A68" s="101" t="s">
        <v>132</v>
      </c>
      <c r="B68" s="331"/>
      <c r="C68" s="364"/>
      <c r="D68" s="518"/>
      <c r="E68" s="521"/>
      <c r="F68" s="522"/>
      <c r="G68" s="170"/>
      <c r="H68" s="412"/>
      <c r="I68" s="73"/>
      <c r="J68" s="73"/>
      <c r="K68" s="283"/>
      <c r="L68" s="116"/>
      <c r="M68" s="245"/>
    </row>
    <row r="69" spans="1:13" x14ac:dyDescent="0.25">
      <c r="A69" s="101" t="s">
        <v>133</v>
      </c>
      <c r="B69" s="331"/>
      <c r="C69" s="364"/>
      <c r="D69" s="518"/>
      <c r="E69" s="521"/>
      <c r="F69" s="522"/>
      <c r="G69" s="170"/>
      <c r="H69" s="412"/>
      <c r="I69" s="73"/>
      <c r="J69" s="73"/>
      <c r="K69" s="283"/>
      <c r="L69" s="116"/>
      <c r="M69" s="245"/>
    </row>
    <row r="70" spans="1:13" x14ac:dyDescent="0.25">
      <c r="A70" s="102" t="s">
        <v>134</v>
      </c>
      <c r="B70" s="331"/>
      <c r="C70" s="364"/>
      <c r="D70" s="518"/>
      <c r="E70" s="521"/>
      <c r="F70" s="522"/>
      <c r="G70" s="170"/>
      <c r="H70" s="412"/>
      <c r="I70" s="73"/>
      <c r="J70" s="73"/>
      <c r="K70" s="283"/>
      <c r="L70" s="116"/>
      <c r="M70" s="245"/>
    </row>
    <row r="71" spans="1:13" x14ac:dyDescent="0.25">
      <c r="A71" s="102" t="s">
        <v>135</v>
      </c>
      <c r="B71" s="331"/>
      <c r="C71" s="364"/>
      <c r="D71" s="518"/>
      <c r="E71" s="521"/>
      <c r="F71" s="522"/>
      <c r="G71" s="170"/>
      <c r="H71" s="412"/>
      <c r="I71" s="73"/>
      <c r="J71" s="73"/>
      <c r="K71" s="283"/>
      <c r="L71" s="116"/>
      <c r="M71" s="245"/>
    </row>
    <row r="72" spans="1:13" x14ac:dyDescent="0.25">
      <c r="A72" s="102" t="s">
        <v>43</v>
      </c>
      <c r="B72" s="331"/>
      <c r="C72" s="364"/>
      <c r="D72" s="518"/>
      <c r="E72" s="521"/>
      <c r="F72" s="522"/>
      <c r="G72" s="170"/>
      <c r="H72" s="412"/>
      <c r="I72" s="73"/>
      <c r="J72" s="73"/>
      <c r="K72" s="283"/>
      <c r="L72" s="116"/>
      <c r="M72" s="245"/>
    </row>
    <row r="73" spans="1:13" x14ac:dyDescent="0.25">
      <c r="A73" s="102" t="s">
        <v>136</v>
      </c>
      <c r="B73" s="331"/>
      <c r="C73" s="375"/>
      <c r="D73" s="518"/>
      <c r="E73" s="521"/>
      <c r="F73" s="522"/>
      <c r="G73" s="170"/>
      <c r="H73" s="412"/>
      <c r="I73" s="73"/>
      <c r="J73" s="73"/>
      <c r="K73" s="283"/>
      <c r="L73" s="116"/>
      <c r="M73" s="245"/>
    </row>
    <row r="74" spans="1:13" ht="15.75" thickBot="1" x14ac:dyDescent="0.3">
      <c r="A74"/>
      <c r="B74"/>
      <c r="C74"/>
      <c r="D74" s="31"/>
      <c r="E74"/>
      <c r="F74" s="117"/>
      <c r="G74" s="73"/>
      <c r="H74" s="414"/>
      <c r="I74" s="73"/>
      <c r="J74" s="73"/>
      <c r="K74" s="283"/>
      <c r="L74" s="116"/>
      <c r="M74" s="33"/>
    </row>
    <row r="75" spans="1:13" s="274" customFormat="1" ht="101.45" customHeight="1" thickBot="1" x14ac:dyDescent="0.3">
      <c r="A75" s="327" t="s">
        <v>44</v>
      </c>
      <c r="B75" s="285"/>
      <c r="C75" s="286"/>
      <c r="D75" s="283"/>
      <c r="E75" s="418"/>
      <c r="F75" s="421"/>
      <c r="G75" s="423"/>
      <c r="H75" s="422"/>
      <c r="I75" s="420"/>
      <c r="J75" s="328"/>
      <c r="K75" s="289">
        <f>IF(J75="Destination mixte",(F75+H75)*B9,IF(J75="Destination exclusive ESMS",(F75+H75)*100%,0))</f>
        <v>0</v>
      </c>
      <c r="L75" s="116"/>
      <c r="M75" s="118"/>
    </row>
    <row r="76" spans="1:13" ht="11.25" customHeight="1" x14ac:dyDescent="0.25">
      <c r="B76" s="71"/>
      <c r="D76" s="377"/>
      <c r="E76" s="277"/>
      <c r="F76" s="277"/>
      <c r="G76" s="170"/>
      <c r="H76" s="412"/>
      <c r="I76" s="73"/>
      <c r="J76" s="73"/>
      <c r="K76" s="283"/>
      <c r="L76" s="116"/>
      <c r="M76" s="245"/>
    </row>
    <row r="77" spans="1:13" s="357" customFormat="1" x14ac:dyDescent="0.25">
      <c r="A77" s="102" t="s">
        <v>137</v>
      </c>
      <c r="B77" s="378"/>
      <c r="C77" s="364"/>
      <c r="D77" s="518"/>
      <c r="E77" s="519"/>
      <c r="F77" s="520"/>
      <c r="G77" s="170"/>
      <c r="H77" s="412"/>
      <c r="I77" s="73"/>
      <c r="J77" s="73"/>
      <c r="K77" s="283"/>
      <c r="L77" s="116"/>
      <c r="M77" s="245"/>
    </row>
    <row r="78" spans="1:13" x14ac:dyDescent="0.25">
      <c r="A78" s="102" t="s">
        <v>138</v>
      </c>
      <c r="B78" s="366"/>
      <c r="C78" s="367"/>
      <c r="D78" s="518"/>
      <c r="E78" s="519"/>
      <c r="F78" s="520"/>
      <c r="G78" s="170"/>
      <c r="H78" s="412"/>
      <c r="I78" s="73"/>
      <c r="J78" s="73"/>
      <c r="K78" s="283"/>
      <c r="L78" s="116"/>
      <c r="M78" s="245"/>
    </row>
    <row r="79" spans="1:13" x14ac:dyDescent="0.25">
      <c r="A79" s="102" t="s">
        <v>139</v>
      </c>
      <c r="B79" s="331"/>
      <c r="C79" s="364"/>
      <c r="D79" s="518"/>
      <c r="E79" s="519"/>
      <c r="F79" s="520"/>
      <c r="G79" s="170"/>
      <c r="H79" s="412"/>
      <c r="I79" s="73"/>
      <c r="J79" s="73"/>
      <c r="K79" s="283"/>
      <c r="L79" s="116"/>
      <c r="M79" s="245"/>
    </row>
    <row r="80" spans="1:13" x14ac:dyDescent="0.25">
      <c r="A80" s="102" t="s">
        <v>140</v>
      </c>
      <c r="B80" s="331"/>
      <c r="C80" s="364"/>
      <c r="D80" s="518"/>
      <c r="E80" s="519"/>
      <c r="F80" s="520"/>
      <c r="G80" s="170"/>
      <c r="H80" s="412"/>
      <c r="I80" s="73"/>
      <c r="J80" s="73"/>
      <c r="K80" s="283"/>
      <c r="L80" s="116"/>
      <c r="M80" s="245"/>
    </row>
    <row r="81" spans="1:13" x14ac:dyDescent="0.25">
      <c r="A81" s="102" t="s">
        <v>141</v>
      </c>
      <c r="B81" s="331"/>
      <c r="C81" s="375"/>
      <c r="D81" s="518"/>
      <c r="E81" s="519"/>
      <c r="F81" s="520"/>
      <c r="G81" s="170"/>
      <c r="H81" s="412"/>
      <c r="I81" s="73"/>
      <c r="J81" s="73"/>
      <c r="K81" s="283"/>
      <c r="L81" s="116"/>
      <c r="M81" s="245"/>
    </row>
    <row r="82" spans="1:13" ht="15.75" thickBot="1" x14ac:dyDescent="0.3">
      <c r="A82"/>
      <c r="B82"/>
      <c r="C82"/>
      <c r="D82" s="31"/>
      <c r="E82" s="31"/>
      <c r="F82" s="73"/>
      <c r="G82" s="73"/>
      <c r="H82" s="413"/>
      <c r="K82" s="282"/>
      <c r="L82" s="116"/>
      <c r="M82" s="33"/>
    </row>
    <row r="83" spans="1:13" s="274" customFormat="1" ht="99.75" customHeight="1" thickBot="1" x14ac:dyDescent="0.3">
      <c r="A83" s="327" t="s">
        <v>142</v>
      </c>
      <c r="B83" s="285"/>
      <c r="C83" s="286"/>
      <c r="D83" s="283"/>
      <c r="E83" s="418"/>
      <c r="F83" s="421"/>
      <c r="G83" s="358"/>
      <c r="H83" s="422"/>
      <c r="J83" s="328"/>
      <c r="K83" s="287">
        <f>IF(J83="Destination mixte",(F83+H83)*B9,IF(J83="Destination exclusive ESMS",(F83+H83)*100%,0))</f>
        <v>0</v>
      </c>
      <c r="L83" s="116"/>
      <c r="M83" s="118"/>
    </row>
    <row r="84" spans="1:13" ht="11.25" customHeight="1" x14ac:dyDescent="0.25">
      <c r="B84" s="71"/>
      <c r="D84" s="377"/>
      <c r="E84" s="277"/>
      <c r="F84" s="277"/>
      <c r="G84" s="170"/>
      <c r="H84" s="412"/>
      <c r="I84" s="73"/>
      <c r="J84" s="73"/>
      <c r="K84" s="283"/>
      <c r="L84" s="116"/>
      <c r="M84" s="245"/>
    </row>
    <row r="85" spans="1:13" s="357" customFormat="1" x14ac:dyDescent="0.25">
      <c r="A85" s="102" t="s">
        <v>143</v>
      </c>
      <c r="B85" s="331"/>
      <c r="C85" s="364"/>
      <c r="D85" s="518"/>
      <c r="E85" s="519"/>
      <c r="F85" s="520"/>
      <c r="G85" s="170"/>
      <c r="H85" s="412"/>
      <c r="I85" s="73"/>
      <c r="J85" s="73"/>
      <c r="K85" s="283"/>
      <c r="L85" s="116"/>
      <c r="M85" s="245"/>
    </row>
    <row r="86" spans="1:13" x14ac:dyDescent="0.25">
      <c r="A86" s="102" t="s">
        <v>144</v>
      </c>
      <c r="B86" s="331"/>
      <c r="C86" s="364"/>
      <c r="D86" s="518"/>
      <c r="E86" s="519"/>
      <c r="F86" s="520"/>
      <c r="G86" s="170"/>
      <c r="H86" s="412"/>
      <c r="I86" s="73"/>
      <c r="J86" s="73"/>
      <c r="K86" s="283"/>
      <c r="L86" s="116"/>
      <c r="M86" s="245"/>
    </row>
    <row r="87" spans="1:13" x14ac:dyDescent="0.25">
      <c r="A87" s="102" t="s">
        <v>145</v>
      </c>
      <c r="B87" s="331"/>
      <c r="C87" s="375"/>
      <c r="D87" s="518"/>
      <c r="E87" s="519"/>
      <c r="F87" s="520"/>
      <c r="G87" s="170"/>
      <c r="H87" s="412"/>
      <c r="I87" s="73"/>
      <c r="J87" s="73"/>
      <c r="K87" s="283"/>
      <c r="L87" s="116"/>
      <c r="M87" s="245"/>
    </row>
    <row r="88" spans="1:13" ht="15.75" thickBot="1" x14ac:dyDescent="0.3">
      <c r="A88"/>
      <c r="B88"/>
      <c r="C88"/>
      <c r="D88" s="31"/>
      <c r="E88"/>
      <c r="F88" s="117"/>
      <c r="G88" s="73"/>
      <c r="H88" s="414"/>
      <c r="I88" s="73"/>
      <c r="J88" s="73"/>
      <c r="K88" s="283"/>
      <c r="L88" s="116"/>
      <c r="M88" s="33"/>
    </row>
    <row r="89" spans="1:13" s="274" customFormat="1" ht="81.599999999999994" customHeight="1" thickBot="1" x14ac:dyDescent="0.3">
      <c r="A89" s="327" t="s">
        <v>46</v>
      </c>
      <c r="B89" s="285"/>
      <c r="C89" s="286"/>
      <c r="D89" s="283"/>
      <c r="E89" s="418"/>
      <c r="F89" s="421"/>
      <c r="G89" s="358"/>
      <c r="H89" s="422"/>
      <c r="J89" s="328"/>
      <c r="K89" s="287">
        <f>IF(J89="Destination mixte",(F89+H89)*B9,IF(J89="Destination exclusive ESMS",(F89+H89)*100%,0))</f>
        <v>0</v>
      </c>
      <c r="L89" s="116"/>
      <c r="M89" s="118"/>
    </row>
    <row r="90" spans="1:13" ht="16.5" customHeight="1" x14ac:dyDescent="0.25">
      <c r="B90" s="71"/>
      <c r="D90" s="377"/>
      <c r="E90" s="277"/>
      <c r="F90" s="277"/>
      <c r="G90" s="170"/>
      <c r="H90" s="412"/>
      <c r="I90" s="73"/>
      <c r="J90" s="73"/>
      <c r="K90" s="283"/>
      <c r="L90" s="116"/>
      <c r="M90" s="245"/>
    </row>
    <row r="91" spans="1:13" s="357" customFormat="1" x14ac:dyDescent="0.25">
      <c r="A91" s="102" t="s">
        <v>146</v>
      </c>
      <c r="B91" s="331"/>
      <c r="C91" s="364"/>
      <c r="D91" s="518"/>
      <c r="E91" s="519"/>
      <c r="F91" s="520"/>
      <c r="G91" s="170"/>
      <c r="H91" s="412"/>
      <c r="I91" s="73"/>
      <c r="J91" s="73"/>
      <c r="K91" s="283"/>
      <c r="L91" s="116"/>
      <c r="M91" s="245"/>
    </row>
    <row r="92" spans="1:13" x14ac:dyDescent="0.25">
      <c r="A92" s="102" t="s">
        <v>147</v>
      </c>
      <c r="B92" s="331"/>
      <c r="C92" s="364"/>
      <c r="D92" s="518"/>
      <c r="E92" s="519"/>
      <c r="F92" s="520"/>
      <c r="G92" s="170"/>
      <c r="H92" s="412"/>
      <c r="I92" s="73"/>
      <c r="J92" s="73"/>
      <c r="K92" s="283"/>
      <c r="L92" s="116"/>
      <c r="M92" s="245"/>
    </row>
    <row r="93" spans="1:13" x14ac:dyDescent="0.25">
      <c r="A93" s="102" t="s">
        <v>148</v>
      </c>
      <c r="B93" s="331"/>
      <c r="C93" s="364"/>
      <c r="D93" s="518"/>
      <c r="E93" s="519"/>
      <c r="F93" s="520"/>
      <c r="G93" s="170"/>
      <c r="H93" s="412"/>
      <c r="I93" s="73"/>
      <c r="J93" s="73"/>
      <c r="K93" s="283"/>
      <c r="L93" s="116"/>
      <c r="M93" s="245"/>
    </row>
    <row r="94" spans="1:13" x14ac:dyDescent="0.25">
      <c r="A94" s="102" t="s">
        <v>149</v>
      </c>
      <c r="B94" s="331"/>
      <c r="C94" s="364"/>
      <c r="D94" s="518"/>
      <c r="E94" s="519"/>
      <c r="F94" s="520"/>
      <c r="G94" s="170"/>
      <c r="H94" s="412"/>
      <c r="I94" s="73"/>
      <c r="J94" s="73"/>
      <c r="K94" s="283"/>
      <c r="L94" s="116"/>
      <c r="M94" s="245"/>
    </row>
    <row r="95" spans="1:13" x14ac:dyDescent="0.25">
      <c r="A95" s="102" t="s">
        <v>150</v>
      </c>
      <c r="B95" s="331"/>
      <c r="C95" s="364"/>
      <c r="D95" s="518"/>
      <c r="E95" s="519"/>
      <c r="F95" s="520"/>
      <c r="G95" s="171"/>
      <c r="H95" s="411"/>
      <c r="I95" s="73"/>
      <c r="J95" s="73"/>
      <c r="K95" s="283"/>
      <c r="L95" s="116"/>
      <c r="M95" s="245"/>
    </row>
    <row r="96" spans="1:13" ht="15.75" thickBot="1" x14ac:dyDescent="0.3">
      <c r="A96"/>
      <c r="B96" s="79"/>
      <c r="C96" s="79"/>
      <c r="D96" s="31"/>
      <c r="E96"/>
      <c r="F96" s="117"/>
      <c r="G96" s="73"/>
      <c r="H96" s="414"/>
      <c r="I96" s="73"/>
      <c r="J96" s="73"/>
      <c r="K96" s="283"/>
      <c r="L96" s="116"/>
      <c r="M96" s="33"/>
    </row>
    <row r="97" spans="1:18" s="274" customFormat="1" ht="81" customHeight="1" thickBot="1" x14ac:dyDescent="0.3">
      <c r="A97" s="327" t="s">
        <v>155</v>
      </c>
      <c r="B97" s="285"/>
      <c r="C97" s="286"/>
      <c r="D97" s="283"/>
      <c r="E97" s="418"/>
      <c r="F97" s="421"/>
      <c r="G97" s="73"/>
      <c r="H97" s="422"/>
      <c r="J97" s="328"/>
      <c r="K97" s="289">
        <f>IF(J97="Destination mixte",(F97+H97)*B9,IF(J97="Destination exclusive ESMS",(F97+H97)*100%,0))</f>
        <v>0</v>
      </c>
      <c r="L97" s="116"/>
      <c r="M97" s="118"/>
    </row>
    <row r="98" spans="1:18" ht="11.25" customHeight="1" x14ac:dyDescent="0.25">
      <c r="B98" s="71"/>
      <c r="D98" s="377"/>
      <c r="E98" s="277"/>
      <c r="F98" s="277"/>
      <c r="G98" s="73"/>
      <c r="H98" s="412"/>
      <c r="I98" s="73"/>
      <c r="J98" s="73"/>
      <c r="K98" s="283"/>
      <c r="L98" s="116"/>
      <c r="M98" s="245"/>
    </row>
    <row r="99" spans="1:18" s="357" customFormat="1" x14ac:dyDescent="0.25">
      <c r="A99" s="102" t="s">
        <v>151</v>
      </c>
      <c r="B99" s="331"/>
      <c r="C99" s="364"/>
      <c r="D99" s="518"/>
      <c r="E99" s="519"/>
      <c r="F99" s="520"/>
      <c r="G99" s="73"/>
      <c r="H99" s="412"/>
      <c r="I99" s="73"/>
      <c r="J99" s="73"/>
      <c r="K99" s="283"/>
      <c r="L99" s="116"/>
      <c r="M99" s="245"/>
    </row>
    <row r="100" spans="1:18" x14ac:dyDescent="0.25">
      <c r="A100" s="102" t="s">
        <v>152</v>
      </c>
      <c r="B100" s="331"/>
      <c r="C100" s="364"/>
      <c r="D100" s="518"/>
      <c r="E100" s="519"/>
      <c r="F100" s="520"/>
      <c r="G100" s="73"/>
      <c r="H100" s="412"/>
      <c r="I100" s="73"/>
      <c r="J100" s="73"/>
      <c r="K100" s="283"/>
      <c r="L100" s="116"/>
      <c r="M100" s="245"/>
    </row>
    <row r="101" spans="1:18" x14ac:dyDescent="0.25">
      <c r="A101" s="102" t="s">
        <v>153</v>
      </c>
      <c r="B101" s="331"/>
      <c r="C101" s="364"/>
      <c r="D101" s="518"/>
      <c r="E101" s="519"/>
      <c r="F101" s="520"/>
      <c r="G101" s="73"/>
      <c r="H101" s="412"/>
      <c r="I101" s="73"/>
      <c r="J101" s="73"/>
      <c r="K101" s="283"/>
      <c r="L101" s="116"/>
      <c r="M101" s="245"/>
    </row>
    <row r="102" spans="1:18" x14ac:dyDescent="0.25">
      <c r="A102" s="102" t="s">
        <v>154</v>
      </c>
      <c r="B102" s="331"/>
      <c r="C102" s="364"/>
      <c r="D102" s="518"/>
      <c r="E102" s="519"/>
      <c r="F102" s="520"/>
      <c r="G102" s="73"/>
      <c r="H102" s="412"/>
      <c r="I102" s="73"/>
      <c r="J102" s="73"/>
      <c r="K102" s="283"/>
      <c r="L102" s="116"/>
      <c r="M102" s="245"/>
    </row>
    <row r="103" spans="1:18" s="111" customFormat="1" ht="15.75" thickBot="1" x14ac:dyDescent="0.3">
      <c r="A103" s="120"/>
      <c r="B103" s="121"/>
      <c r="C103" s="121"/>
      <c r="D103" s="35"/>
      <c r="E103" s="122"/>
      <c r="F103" s="122"/>
      <c r="G103" s="73"/>
      <c r="H103" s="416"/>
      <c r="I103" s="73"/>
      <c r="J103" s="283"/>
      <c r="K103" s="284"/>
      <c r="M103" s="33"/>
    </row>
    <row r="104" spans="1:18" s="274" customFormat="1" ht="53.25" customHeight="1" thickBot="1" x14ac:dyDescent="0.3">
      <c r="A104" s="417" t="s">
        <v>270</v>
      </c>
      <c r="B104" s="285"/>
      <c r="C104" s="286"/>
      <c r="D104" s="73"/>
      <c r="E104" s="418"/>
      <c r="F104" s="421"/>
      <c r="G104" s="358"/>
      <c r="H104" s="422"/>
      <c r="J104" s="328"/>
      <c r="K104" s="289">
        <f>IF(J104="Destination mixte",(F104+H104)*B9,IF(J104="Destination exclusive ESMS",(F104+H104)*100%,0))</f>
        <v>0</v>
      </c>
      <c r="M104" s="162"/>
    </row>
    <row r="105" spans="1:18" s="244" customFormat="1" ht="15.75" thickBot="1" x14ac:dyDescent="0.3">
      <c r="A105" s="294"/>
      <c r="B105" s="295"/>
      <c r="C105" s="295"/>
      <c r="D105" s="31"/>
      <c r="E105" s="79"/>
      <c r="H105" s="280"/>
      <c r="M105" s="281"/>
    </row>
    <row r="106" spans="1:18" ht="15.75" thickBot="1" x14ac:dyDescent="0.3">
      <c r="A106" s="137" t="s">
        <v>271</v>
      </c>
      <c r="B106" s="543"/>
      <c r="C106" s="544"/>
      <c r="D106" s="137"/>
      <c r="E106" s="138"/>
      <c r="F106" s="138">
        <f>F27+F42+F51+F59+F75+F83+F89+F97+F104</f>
        <v>0</v>
      </c>
      <c r="G106" s="172"/>
      <c r="H106" s="173">
        <f>H27+H42+H51+H59+H75+H83+H89+H97+H104</f>
        <v>0</v>
      </c>
      <c r="J106" s="292"/>
      <c r="K106" s="293"/>
      <c r="L106" s="115"/>
      <c r="M106"/>
      <c r="N106"/>
      <c r="O106"/>
      <c r="P106"/>
      <c r="Q106"/>
      <c r="R106"/>
    </row>
    <row r="107" spans="1:18" x14ac:dyDescent="0.25">
      <c r="D107" s="118"/>
      <c r="J107" s="283"/>
      <c r="K107" s="293"/>
      <c r="L107" s="115"/>
      <c r="M107"/>
      <c r="N107"/>
      <c r="O107"/>
      <c r="P107"/>
      <c r="Q107"/>
      <c r="R107"/>
    </row>
    <row r="108" spans="1:18" s="117" customFormat="1" x14ac:dyDescent="0.25">
      <c r="B108" s="72"/>
      <c r="E108" s="73"/>
      <c r="F108" s="75"/>
      <c r="J108" s="283"/>
      <c r="K108" s="293"/>
      <c r="L108" s="115"/>
      <c r="M108"/>
      <c r="N108"/>
      <c r="O108"/>
      <c r="P108"/>
      <c r="Q108"/>
      <c r="R108"/>
    </row>
    <row r="110" spans="1:18" x14ac:dyDescent="0.25">
      <c r="A110" s="336" t="s">
        <v>273</v>
      </c>
      <c r="B110" s="341"/>
      <c r="C110" s="338"/>
      <c r="D110" s="338"/>
      <c r="E110" s="339"/>
      <c r="F110" s="340"/>
      <c r="G110" s="338"/>
      <c r="H110" s="338"/>
      <c r="I110" s="338"/>
      <c r="J110" s="338"/>
      <c r="K110" s="338"/>
    </row>
    <row r="111" spans="1:18" x14ac:dyDescent="0.25">
      <c r="A111" s="298"/>
      <c r="B111" s="297"/>
      <c r="C111" s="298"/>
      <c r="D111" s="298"/>
      <c r="E111" s="299"/>
      <c r="F111" s="300"/>
      <c r="G111" s="298"/>
      <c r="H111" s="298"/>
      <c r="I111" s="298"/>
      <c r="J111" s="298"/>
      <c r="K111" s="298"/>
    </row>
    <row r="112" spans="1:18" x14ac:dyDescent="0.25">
      <c r="A112" s="298"/>
      <c r="B112" s="297"/>
      <c r="C112" s="298"/>
      <c r="D112" s="298"/>
      <c r="E112" s="299"/>
      <c r="F112" s="300"/>
      <c r="G112" s="298"/>
      <c r="H112" s="298"/>
      <c r="I112" s="298"/>
      <c r="J112" s="298"/>
      <c r="K112" s="298"/>
    </row>
    <row r="113" spans="1:11" ht="15.75" thickBot="1" x14ac:dyDescent="0.3">
      <c r="A113" s="298"/>
      <c r="B113" s="297"/>
      <c r="C113" s="298"/>
      <c r="D113" s="298"/>
      <c r="E113" s="299"/>
      <c r="F113" s="300"/>
      <c r="G113" s="298"/>
      <c r="H113" s="298"/>
      <c r="I113" s="298"/>
      <c r="J113" s="298"/>
      <c r="K113" s="301"/>
    </row>
    <row r="114" spans="1:11" ht="75" customHeight="1" x14ac:dyDescent="0.25">
      <c r="A114" s="298"/>
      <c r="B114" s="297"/>
      <c r="C114" s="298"/>
      <c r="D114" s="298"/>
      <c r="E114" s="554" t="s">
        <v>291</v>
      </c>
      <c r="F114" s="298"/>
      <c r="G114" s="298"/>
      <c r="H114" s="541" t="s">
        <v>292</v>
      </c>
      <c r="I114" s="298"/>
      <c r="J114" s="541" t="s">
        <v>284</v>
      </c>
      <c r="K114" s="555" t="s">
        <v>290</v>
      </c>
    </row>
    <row r="115" spans="1:11" ht="18" customHeight="1" thickBot="1" x14ac:dyDescent="0.3">
      <c r="A115" s="298"/>
      <c r="B115" s="297"/>
      <c r="C115" s="298"/>
      <c r="D115" s="298"/>
      <c r="E115" s="566"/>
      <c r="F115" s="300"/>
      <c r="G115" s="298"/>
      <c r="H115" s="565"/>
      <c r="I115" s="298"/>
      <c r="J115" s="542"/>
      <c r="K115" s="556"/>
    </row>
    <row r="116" spans="1:11" ht="48.75" customHeight="1" thickBot="1" x14ac:dyDescent="0.3">
      <c r="A116" s="298"/>
      <c r="B116" s="297"/>
      <c r="C116" s="298"/>
      <c r="D116" s="350"/>
      <c r="E116" s="571"/>
      <c r="F116" s="300"/>
      <c r="G116" s="298"/>
      <c r="H116" s="571"/>
      <c r="I116" s="298"/>
      <c r="J116" s="334"/>
      <c r="K116" s="403">
        <f>IF(J116="Destination mixte",(E116+H116)*B9,IF(J116="Destination exclusive ESMS",(E116+H116)*100%,0))</f>
        <v>0</v>
      </c>
    </row>
    <row r="117" spans="1:11" x14ac:dyDescent="0.25">
      <c r="A117" s="298"/>
      <c r="B117" s="297"/>
      <c r="C117" s="298"/>
      <c r="D117" s="298"/>
      <c r="E117" s="299"/>
      <c r="F117" s="300"/>
      <c r="G117" s="298"/>
      <c r="H117" s="305"/>
      <c r="I117" s="298"/>
      <c r="J117" s="298"/>
      <c r="K117" s="298"/>
    </row>
    <row r="118" spans="1:11" s="244" customFormat="1" x14ac:dyDescent="0.25">
      <c r="B118" s="347"/>
      <c r="C118" s="348"/>
      <c r="D118" s="348"/>
      <c r="E118" s="299"/>
      <c r="F118" s="349"/>
      <c r="G118" s="348"/>
      <c r="H118" s="306"/>
      <c r="I118" s="348"/>
      <c r="J118" s="348"/>
      <c r="K118" s="348"/>
    </row>
    <row r="119" spans="1:11" s="304" customFormat="1" x14ac:dyDescent="0.25">
      <c r="A119" s="336" t="s">
        <v>274</v>
      </c>
      <c r="B119" s="346"/>
      <c r="C119" s="345"/>
      <c r="D119" s="345"/>
      <c r="E119" s="342"/>
      <c r="F119" s="343"/>
      <c r="G119" s="345"/>
      <c r="H119" s="344"/>
      <c r="I119" s="345"/>
      <c r="J119" s="345"/>
      <c r="K119" s="345"/>
    </row>
    <row r="120" spans="1:11" s="304" customFormat="1" ht="15.75" thickBot="1" x14ac:dyDescent="0.3">
      <c r="A120" s="296"/>
      <c r="B120" s="297"/>
      <c r="C120" s="298"/>
      <c r="D120" s="298"/>
      <c r="E120" s="299"/>
      <c r="F120" s="300"/>
      <c r="G120" s="298"/>
      <c r="H120" s="306"/>
      <c r="I120" s="298"/>
      <c r="J120" s="298"/>
      <c r="K120" s="298"/>
    </row>
    <row r="121" spans="1:11" ht="68.25" customHeight="1" x14ac:dyDescent="0.25">
      <c r="A121" s="298"/>
      <c r="B121" s="297"/>
      <c r="C121" s="298"/>
      <c r="D121" s="298"/>
      <c r="E121" s="541" t="s">
        <v>296</v>
      </c>
      <c r="F121" s="302"/>
      <c r="G121" s="298"/>
      <c r="H121" s="541" t="s">
        <v>297</v>
      </c>
      <c r="I121" s="298"/>
      <c r="J121" s="541" t="s">
        <v>284</v>
      </c>
      <c r="K121" s="555" t="s">
        <v>275</v>
      </c>
    </row>
    <row r="122" spans="1:11" ht="48" customHeight="1" thickBot="1" x14ac:dyDescent="0.3">
      <c r="A122" s="298"/>
      <c r="B122" s="297"/>
      <c r="C122" s="298"/>
      <c r="D122" s="298"/>
      <c r="E122" s="564"/>
      <c r="F122" s="297"/>
      <c r="G122" s="298"/>
      <c r="H122" s="565"/>
      <c r="I122" s="298"/>
      <c r="J122" s="542"/>
      <c r="K122" s="556"/>
    </row>
    <row r="123" spans="1:11" ht="48.75" customHeight="1" thickBot="1" x14ac:dyDescent="0.3">
      <c r="A123" s="298"/>
      <c r="B123" s="297"/>
      <c r="C123" s="298"/>
      <c r="D123" s="298"/>
      <c r="E123" s="571"/>
      <c r="F123" s="297"/>
      <c r="G123" s="298"/>
      <c r="H123" s="571"/>
      <c r="I123" s="298"/>
      <c r="J123" s="334"/>
      <c r="K123" s="403">
        <f>IF(J123="Destination mixte",(E123+H123)*B9,IF(J123="Destination exclusive ESMS",(E123+H123)*100%,0))</f>
        <v>0</v>
      </c>
    </row>
    <row r="124" spans="1:11" x14ac:dyDescent="0.25">
      <c r="A124" s="298"/>
      <c r="B124" s="297"/>
      <c r="C124" s="298"/>
      <c r="D124" s="298"/>
      <c r="E124" s="298"/>
      <c r="F124" s="297"/>
      <c r="G124" s="298"/>
      <c r="H124" s="298"/>
      <c r="I124" s="298"/>
      <c r="J124" s="298"/>
      <c r="K124" s="298"/>
    </row>
    <row r="125" spans="1:11" ht="15.75" thickBot="1" x14ac:dyDescent="0.3">
      <c r="A125" s="298"/>
      <c r="B125" s="297"/>
      <c r="C125" s="298"/>
      <c r="D125" s="298"/>
      <c r="E125" s="298"/>
      <c r="F125" s="303"/>
      <c r="G125" s="298"/>
      <c r="H125" s="298"/>
      <c r="I125" s="298"/>
      <c r="J125" s="298"/>
      <c r="K125" s="298"/>
    </row>
    <row r="126" spans="1:11" ht="15.75" thickBot="1" x14ac:dyDescent="0.3">
      <c r="A126" s="298"/>
      <c r="B126" s="297"/>
      <c r="C126" s="298"/>
      <c r="D126" s="298"/>
      <c r="E126" s="409" t="s">
        <v>173</v>
      </c>
      <c r="F126" s="138">
        <f>(F106+E116)-E123</f>
        <v>0</v>
      </c>
      <c r="G126" s="298"/>
      <c r="H126" s="298"/>
      <c r="I126" s="298"/>
      <c r="J126" s="404" t="s">
        <v>164</v>
      </c>
      <c r="K126" s="405">
        <f>SUMIFS(K27:K117,J27:J117,M11)-SUMIFS(K123,J123,M11)</f>
        <v>0</v>
      </c>
    </row>
    <row r="127" spans="1:11" ht="15.75" thickBot="1" x14ac:dyDescent="0.3">
      <c r="A127" s="298"/>
      <c r="B127" s="297"/>
      <c r="C127" s="298"/>
      <c r="D127" s="298"/>
      <c r="E127" s="299"/>
      <c r="F127" s="300"/>
      <c r="G127" s="298"/>
      <c r="H127" s="298"/>
      <c r="I127" s="298"/>
      <c r="J127" s="406" t="s">
        <v>165</v>
      </c>
      <c r="K127" s="405">
        <f>SUMIFS(K27:K117,J27:J117,M12)-SUMIFS(K127,J127,M12)</f>
        <v>0</v>
      </c>
    </row>
    <row r="128" spans="1:11" ht="15.75" thickBot="1" x14ac:dyDescent="0.3">
      <c r="A128" s="298"/>
      <c r="B128" s="297"/>
      <c r="C128" s="298"/>
      <c r="D128" s="298"/>
      <c r="E128" s="299"/>
      <c r="F128" s="300"/>
      <c r="G128" s="298"/>
      <c r="H128" s="298"/>
      <c r="I128" s="298"/>
      <c r="J128" s="407" t="s">
        <v>210</v>
      </c>
      <c r="K128" s="408">
        <f>SUMIFS(K27:K117,J27:J117,M13)-SUMIFS(K128,J128,M13)</f>
        <v>0</v>
      </c>
    </row>
    <row r="129" spans="1:11" x14ac:dyDescent="0.25">
      <c r="A129" s="298"/>
      <c r="B129" s="297"/>
      <c r="C129" s="298"/>
      <c r="D129" s="298"/>
      <c r="E129" s="299"/>
      <c r="F129" s="300"/>
      <c r="G129" s="298"/>
      <c r="H129" s="298"/>
      <c r="I129" s="298"/>
      <c r="J129" s="298"/>
      <c r="K129" s="298"/>
    </row>
  </sheetData>
  <sheetProtection algorithmName="SHA-512" hashValue="cBJ/INJIMUFPI1ct3aLxD8lI6itml0dYd6s+LEswmijXQEIMWfmnTrLjil4PIkRzwvSAcZco540avxxDAMl6eQ==" saltValue="dye60WMDRbf6aQoBnIcM+w==" spinCount="100000" sheet="1" objects="1" scenarios="1"/>
  <mergeCells count="73">
    <mergeCell ref="J114:J115"/>
    <mergeCell ref="K114:K115"/>
    <mergeCell ref="E121:E122"/>
    <mergeCell ref="H114:H115"/>
    <mergeCell ref="E114:E115"/>
    <mergeCell ref="H121:H122"/>
    <mergeCell ref="J121:J122"/>
    <mergeCell ref="K121:K122"/>
    <mergeCell ref="E25:F25"/>
    <mergeCell ref="H25:H26"/>
    <mergeCell ref="B106:C106"/>
    <mergeCell ref="A2:C2"/>
    <mergeCell ref="A12:C12"/>
    <mergeCell ref="A21:XFD21"/>
    <mergeCell ref="A19:E19"/>
    <mergeCell ref="A25:A26"/>
    <mergeCell ref="B25:B26"/>
    <mergeCell ref="C25:C26"/>
    <mergeCell ref="J25:J26"/>
    <mergeCell ref="K25:K26"/>
    <mergeCell ref="A27:C27"/>
    <mergeCell ref="D28:F28"/>
    <mergeCell ref="D25:D27"/>
    <mergeCell ref="D29:F29"/>
    <mergeCell ref="D30:F30"/>
    <mergeCell ref="D31:F31"/>
    <mergeCell ref="D32:F32"/>
    <mergeCell ref="D33:F33"/>
    <mergeCell ref="D36:F36"/>
    <mergeCell ref="D37:F37"/>
    <mergeCell ref="D38:F38"/>
    <mergeCell ref="D39:F39"/>
    <mergeCell ref="D40:F40"/>
    <mergeCell ref="D35:F35"/>
    <mergeCell ref="D48:F48"/>
    <mergeCell ref="D49:F49"/>
    <mergeCell ref="D53:F53"/>
    <mergeCell ref="D54:F54"/>
    <mergeCell ref="D43:F43"/>
    <mergeCell ref="D44:F44"/>
    <mergeCell ref="D45:F45"/>
    <mergeCell ref="D46:F46"/>
    <mergeCell ref="D47:F47"/>
    <mergeCell ref="D55:F55"/>
    <mergeCell ref="D56:F56"/>
    <mergeCell ref="D57:F57"/>
    <mergeCell ref="D62:F62"/>
    <mergeCell ref="D63:F63"/>
    <mergeCell ref="D64:F64"/>
    <mergeCell ref="D65:F65"/>
    <mergeCell ref="D68:F68"/>
    <mergeCell ref="D69:F69"/>
    <mergeCell ref="D70:F70"/>
    <mergeCell ref="D71:F71"/>
    <mergeCell ref="D72:F72"/>
    <mergeCell ref="D73:F73"/>
    <mergeCell ref="D77:F77"/>
    <mergeCell ref="D78:F78"/>
    <mergeCell ref="D79:F79"/>
    <mergeCell ref="D80:F80"/>
    <mergeCell ref="D81:F81"/>
    <mergeCell ref="D85:F85"/>
    <mergeCell ref="D86:F86"/>
    <mergeCell ref="D87:F87"/>
    <mergeCell ref="D91:F91"/>
    <mergeCell ref="D92:F92"/>
    <mergeCell ref="D93:F93"/>
    <mergeCell ref="D94:F94"/>
    <mergeCell ref="D95:F95"/>
    <mergeCell ref="D99:F99"/>
    <mergeCell ref="D100:F100"/>
    <mergeCell ref="D101:F101"/>
    <mergeCell ref="D102:F102"/>
  </mergeCells>
  <conditionalFormatting sqref="E27:F27 H27 J27">
    <cfRule type="expression" dxfId="44" priority="58">
      <formula>E27=""</formula>
    </cfRule>
  </conditionalFormatting>
  <conditionalFormatting sqref="B29:D33">
    <cfRule type="expression" dxfId="43" priority="48">
      <formula>B29=""</formula>
    </cfRule>
  </conditionalFormatting>
  <conditionalFormatting sqref="B36:D40">
    <cfRule type="expression" dxfId="42" priority="44">
      <formula>B36=""</formula>
    </cfRule>
  </conditionalFormatting>
  <conditionalFormatting sqref="B44:D49">
    <cfRule type="expression" dxfId="41" priority="43">
      <formula>B44=""</formula>
    </cfRule>
  </conditionalFormatting>
  <conditionalFormatting sqref="B53:D57">
    <cfRule type="expression" dxfId="40" priority="42">
      <formula>B53=""</formula>
    </cfRule>
  </conditionalFormatting>
  <conditionalFormatting sqref="B62:D65">
    <cfRule type="expression" dxfId="39" priority="41">
      <formula>B62=""</formula>
    </cfRule>
  </conditionalFormatting>
  <conditionalFormatting sqref="B68:D73">
    <cfRule type="expression" dxfId="38" priority="40">
      <formula>B68=""</formula>
    </cfRule>
  </conditionalFormatting>
  <conditionalFormatting sqref="B77:D81">
    <cfRule type="expression" dxfId="37" priority="39">
      <formula>B77=""</formula>
    </cfRule>
  </conditionalFormatting>
  <conditionalFormatting sqref="B85:D87">
    <cfRule type="expression" dxfId="36" priority="38">
      <formula>B85=""</formula>
    </cfRule>
  </conditionalFormatting>
  <conditionalFormatting sqref="B91:D95">
    <cfRule type="expression" dxfId="35" priority="37">
      <formula>B91=""</formula>
    </cfRule>
  </conditionalFormatting>
  <conditionalFormatting sqref="B99:D102">
    <cfRule type="expression" dxfId="34" priority="36">
      <formula>B99=""</formula>
    </cfRule>
  </conditionalFormatting>
  <conditionalFormatting sqref="E116 H116 J116">
    <cfRule type="expression" dxfId="33" priority="35">
      <formula>E116=""</formula>
    </cfRule>
  </conditionalFormatting>
  <conditionalFormatting sqref="E123 H123 J123">
    <cfRule type="expression" dxfId="32" priority="34">
      <formula>E123=""</formula>
    </cfRule>
  </conditionalFormatting>
  <conditionalFormatting sqref="E42">
    <cfRule type="expression" dxfId="31" priority="33">
      <formula>E42=""</formula>
    </cfRule>
  </conditionalFormatting>
  <conditionalFormatting sqref="F42">
    <cfRule type="expression" dxfId="30" priority="32">
      <formula>F42=""</formula>
    </cfRule>
  </conditionalFormatting>
  <conditionalFormatting sqref="H42">
    <cfRule type="expression" dxfId="29" priority="31">
      <formula>H42=""</formula>
    </cfRule>
  </conditionalFormatting>
  <conditionalFormatting sqref="J42">
    <cfRule type="expression" dxfId="28" priority="30">
      <formula>J42=""</formula>
    </cfRule>
  </conditionalFormatting>
  <conditionalFormatting sqref="E51">
    <cfRule type="expression" dxfId="27" priority="29">
      <formula>E51=""</formula>
    </cfRule>
  </conditionalFormatting>
  <conditionalFormatting sqref="F51">
    <cfRule type="expression" dxfId="26" priority="28">
      <formula>F51=""</formula>
    </cfRule>
  </conditionalFormatting>
  <conditionalFormatting sqref="H51">
    <cfRule type="expression" dxfId="25" priority="27">
      <formula>H51=""</formula>
    </cfRule>
  </conditionalFormatting>
  <conditionalFormatting sqref="J51">
    <cfRule type="expression" dxfId="24" priority="26">
      <formula>J51=""</formula>
    </cfRule>
  </conditionalFormatting>
  <conditionalFormatting sqref="E59">
    <cfRule type="expression" dxfId="23" priority="25">
      <formula>E59=""</formula>
    </cfRule>
  </conditionalFormatting>
  <conditionalFormatting sqref="F59">
    <cfRule type="expression" dxfId="22" priority="23">
      <formula>F59=""</formula>
    </cfRule>
  </conditionalFormatting>
  <conditionalFormatting sqref="H59">
    <cfRule type="expression" dxfId="21" priority="22">
      <formula>H59=""</formula>
    </cfRule>
  </conditionalFormatting>
  <conditionalFormatting sqref="J59">
    <cfRule type="expression" dxfId="20" priority="21">
      <formula>J59=""</formula>
    </cfRule>
  </conditionalFormatting>
  <conditionalFormatting sqref="E75">
    <cfRule type="expression" dxfId="19" priority="20">
      <formula>E75=""</formula>
    </cfRule>
  </conditionalFormatting>
  <conditionalFormatting sqref="F75">
    <cfRule type="expression" dxfId="18" priority="19">
      <formula>F75=""</formula>
    </cfRule>
  </conditionalFormatting>
  <conditionalFormatting sqref="H75">
    <cfRule type="expression" dxfId="17" priority="18">
      <formula>H75=""</formula>
    </cfRule>
  </conditionalFormatting>
  <conditionalFormatting sqref="J75">
    <cfRule type="expression" dxfId="16" priority="17">
      <formula>J75=""</formula>
    </cfRule>
  </conditionalFormatting>
  <conditionalFormatting sqref="E83">
    <cfRule type="expression" dxfId="15" priority="16">
      <formula>E83=""</formula>
    </cfRule>
  </conditionalFormatting>
  <conditionalFormatting sqref="F83">
    <cfRule type="expression" dxfId="14" priority="15">
      <formula>F83=""</formula>
    </cfRule>
  </conditionalFormatting>
  <conditionalFormatting sqref="H83">
    <cfRule type="expression" dxfId="13" priority="14">
      <formula>H83=""</formula>
    </cfRule>
  </conditionalFormatting>
  <conditionalFormatting sqref="J83">
    <cfRule type="expression" dxfId="12" priority="13">
      <formula>J83=""</formula>
    </cfRule>
  </conditionalFormatting>
  <conditionalFormatting sqref="E89">
    <cfRule type="expression" dxfId="11" priority="12">
      <formula>E89=""</formula>
    </cfRule>
  </conditionalFormatting>
  <conditionalFormatting sqref="F89">
    <cfRule type="expression" dxfId="10" priority="11">
      <formula>F89=""</formula>
    </cfRule>
  </conditionalFormatting>
  <conditionalFormatting sqref="H89">
    <cfRule type="expression" dxfId="9" priority="10">
      <formula>H89=""</formula>
    </cfRule>
  </conditionalFormatting>
  <conditionalFormatting sqref="J89">
    <cfRule type="expression" dxfId="8" priority="9">
      <formula>J89=""</formula>
    </cfRule>
  </conditionalFormatting>
  <conditionalFormatting sqref="E97">
    <cfRule type="expression" dxfId="7" priority="8">
      <formula>E97=""</formula>
    </cfRule>
  </conditionalFormatting>
  <conditionalFormatting sqref="F97">
    <cfRule type="expression" dxfId="6" priority="7">
      <formula>F97=""</formula>
    </cfRule>
  </conditionalFormatting>
  <conditionalFormatting sqref="H97">
    <cfRule type="expression" dxfId="5" priority="6">
      <formula>H97=""</formula>
    </cfRule>
  </conditionalFormatting>
  <conditionalFormatting sqref="J97">
    <cfRule type="expression" dxfId="4" priority="5">
      <formula>J97=""</formula>
    </cfRule>
  </conditionalFormatting>
  <conditionalFormatting sqref="E104">
    <cfRule type="expression" dxfId="3" priority="4">
      <formula>E104=""</formula>
    </cfRule>
  </conditionalFormatting>
  <conditionalFormatting sqref="F104">
    <cfRule type="expression" dxfId="2" priority="3">
      <formula>F104=""</formula>
    </cfRule>
  </conditionalFormatting>
  <conditionalFormatting sqref="H104">
    <cfRule type="expression" dxfId="1" priority="2">
      <formula>H104=""</formula>
    </cfRule>
  </conditionalFormatting>
  <conditionalFormatting sqref="J104">
    <cfRule type="expression" dxfId="0" priority="1">
      <formula>J104=""</formula>
    </cfRule>
  </conditionalFormatting>
  <dataValidations count="2">
    <dataValidation type="list" showInputMessage="1" showErrorMessage="1" sqref="J104 J97 J89 J83 J75 J59 J51 J42 J27 J116 J123" xr:uid="{00000000-0002-0000-0600-000000000000}">
      <formula1>$M$11:$M$13</formula1>
    </dataValidation>
    <dataValidation type="list" allowBlank="1" showInputMessage="1" showErrorMessage="1" sqref="J103" xr:uid="{00000000-0002-0000-0600-000001000000}">
      <formula1>$M$11:$M$12</formula1>
    </dataValidation>
  </dataValidations>
  <printOptions horizontalCentered="1"/>
  <pageMargins left="0.39370078740157483" right="0.39370078740157483" top="0.59055118110236227" bottom="0.39370078740157483" header="0.31496062992125984" footer="0.31496062992125984"/>
  <pageSetup scale="10" fitToHeight="20" orientation="portrait" r:id="rId1"/>
  <headerFooter>
    <oddHeader>&amp;LAssociation Kan Ar Mor</oddHeader>
    <oddFooter>&amp;R&amp;P/&amp;N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0"/>
  </sheetPr>
  <dimension ref="A1:I58"/>
  <sheetViews>
    <sheetView showGridLines="0" topLeftCell="A10" zoomScale="90" zoomScaleNormal="90" workbookViewId="0">
      <selection activeCell="F47" sqref="F47"/>
    </sheetView>
  </sheetViews>
  <sheetFormatPr baseColWidth="10" defaultColWidth="0" defaultRowHeight="15" zeroHeight="1" x14ac:dyDescent="0.25"/>
  <cols>
    <col min="1" max="1" width="7.7109375" style="430" customWidth="1"/>
    <col min="2" max="2" width="80.42578125" style="430" customWidth="1"/>
    <col min="3" max="3" width="27.28515625" style="430" customWidth="1"/>
    <col min="4" max="4" width="18.5703125" style="430" customWidth="1"/>
    <col min="5" max="5" width="23.140625" style="430" customWidth="1"/>
    <col min="6" max="6" width="19.85546875" style="430" customWidth="1"/>
    <col min="7" max="7" width="22.42578125" style="430" customWidth="1"/>
    <col min="8" max="8" width="11.42578125" style="430" customWidth="1"/>
    <col min="9" max="9" width="0" style="430" hidden="1" customWidth="1"/>
    <col min="10" max="16384" width="11.42578125" style="430" hidden="1"/>
  </cols>
  <sheetData>
    <row r="1" spans="1:9" x14ac:dyDescent="0.25">
      <c r="E1" s="73"/>
      <c r="F1" s="73"/>
      <c r="I1" s="73"/>
    </row>
    <row r="2" spans="1:9" x14ac:dyDescent="0.25">
      <c r="E2" s="73"/>
      <c r="F2" s="73"/>
      <c r="I2" s="73"/>
    </row>
    <row r="3" spans="1:9" x14ac:dyDescent="0.25">
      <c r="E3" s="73"/>
      <c r="F3" s="73"/>
      <c r="I3" s="73"/>
    </row>
    <row r="4" spans="1:9" s="70" customFormat="1" x14ac:dyDescent="0.25">
      <c r="A4" s="435"/>
      <c r="B4" s="435" t="s">
        <v>82</v>
      </c>
      <c r="C4" s="436"/>
      <c r="E4" s="437"/>
      <c r="F4" s="437"/>
      <c r="I4" s="437"/>
    </row>
    <row r="5" spans="1:9" ht="15.75" thickBot="1" x14ac:dyDescent="0.3"/>
    <row r="6" spans="1:9" ht="30.75" thickBot="1" x14ac:dyDescent="0.3">
      <c r="B6" s="483" t="s">
        <v>325</v>
      </c>
      <c r="C6" s="166">
        <f>'6-Ventilation budget N'!B14</f>
        <v>0</v>
      </c>
    </row>
    <row r="7" spans="1:9" ht="15.75" thickBot="1" x14ac:dyDescent="0.3"/>
    <row r="8" spans="1:9" ht="15.75" thickBot="1" x14ac:dyDescent="0.3">
      <c r="B8" s="472" t="s">
        <v>83</v>
      </c>
      <c r="C8" s="290" t="e">
        <f>C6/C27</f>
        <v>#DIV/0!</v>
      </c>
    </row>
    <row r="9" spans="1:9" ht="15.75" thickBot="1" x14ac:dyDescent="0.3"/>
    <row r="10" spans="1:9" ht="30.75" thickBot="1" x14ac:dyDescent="0.3">
      <c r="B10" s="15" t="s">
        <v>81</v>
      </c>
      <c r="C10" s="19" t="s">
        <v>305</v>
      </c>
      <c r="D10" s="427" t="s">
        <v>84</v>
      </c>
      <c r="E10" s="32" t="s">
        <v>280</v>
      </c>
      <c r="F10" s="32" t="s">
        <v>307</v>
      </c>
      <c r="G10" s="156" t="s">
        <v>279</v>
      </c>
    </row>
    <row r="11" spans="1:9" x14ac:dyDescent="0.25">
      <c r="B11" s="362" t="s">
        <v>178</v>
      </c>
      <c r="C11" s="22"/>
      <c r="D11" s="291" t="e">
        <f>+$C$8</f>
        <v>#DIV/0!</v>
      </c>
      <c r="E11" s="22" t="e">
        <f>+C11*$D$11</f>
        <v>#DIV/0!</v>
      </c>
      <c r="F11" s="22"/>
      <c r="G11" s="157"/>
    </row>
    <row r="12" spans="1:9" x14ac:dyDescent="0.25">
      <c r="B12" s="362" t="s">
        <v>179</v>
      </c>
      <c r="C12" s="22"/>
      <c r="D12" s="42" t="e">
        <f t="shared" ref="D12:D26" si="0">+$C$8</f>
        <v>#DIV/0!</v>
      </c>
      <c r="E12" s="22" t="e">
        <f t="shared" ref="E12:E26" si="1">+C12*$D$11</f>
        <v>#DIV/0!</v>
      </c>
      <c r="F12" s="22"/>
      <c r="G12" s="158"/>
    </row>
    <row r="13" spans="1:9" x14ac:dyDescent="0.25">
      <c r="B13" s="362" t="s">
        <v>180</v>
      </c>
      <c r="C13" s="22"/>
      <c r="D13" s="42" t="e">
        <f t="shared" si="0"/>
        <v>#DIV/0!</v>
      </c>
      <c r="E13" s="22" t="e">
        <f t="shared" si="1"/>
        <v>#DIV/0!</v>
      </c>
      <c r="F13" s="22"/>
      <c r="G13" s="158"/>
    </row>
    <row r="14" spans="1:9" x14ac:dyDescent="0.25">
      <c r="B14" s="362" t="s">
        <v>181</v>
      </c>
      <c r="C14" s="22"/>
      <c r="D14" s="42" t="e">
        <f t="shared" si="0"/>
        <v>#DIV/0!</v>
      </c>
      <c r="E14" s="22" t="e">
        <f t="shared" si="1"/>
        <v>#DIV/0!</v>
      </c>
      <c r="F14" s="22"/>
      <c r="G14" s="158"/>
    </row>
    <row r="15" spans="1:9" x14ac:dyDescent="0.25">
      <c r="B15" s="362" t="s">
        <v>182</v>
      </c>
      <c r="C15" s="22"/>
      <c r="D15" s="42" t="e">
        <f t="shared" si="0"/>
        <v>#DIV/0!</v>
      </c>
      <c r="E15" s="22" t="e">
        <f t="shared" si="1"/>
        <v>#DIV/0!</v>
      </c>
      <c r="F15" s="22"/>
      <c r="G15" s="158"/>
    </row>
    <row r="16" spans="1:9" x14ac:dyDescent="0.25">
      <c r="B16" s="362" t="s">
        <v>183</v>
      </c>
      <c r="C16" s="22"/>
      <c r="D16" s="42" t="e">
        <f t="shared" si="0"/>
        <v>#DIV/0!</v>
      </c>
      <c r="E16" s="22" t="e">
        <f t="shared" si="1"/>
        <v>#DIV/0!</v>
      </c>
      <c r="F16" s="22"/>
      <c r="G16" s="158"/>
    </row>
    <row r="17" spans="2:7" x14ac:dyDescent="0.25">
      <c r="B17" s="362" t="s">
        <v>184</v>
      </c>
      <c r="C17" s="22"/>
      <c r="D17" s="42" t="e">
        <f t="shared" si="0"/>
        <v>#DIV/0!</v>
      </c>
      <c r="E17" s="22" t="e">
        <f t="shared" si="1"/>
        <v>#DIV/0!</v>
      </c>
      <c r="F17" s="22"/>
      <c r="G17" s="158"/>
    </row>
    <row r="18" spans="2:7" x14ac:dyDescent="0.25">
      <c r="B18" s="362" t="s">
        <v>185</v>
      </c>
      <c r="C18" s="22"/>
      <c r="D18" s="42" t="e">
        <f t="shared" si="0"/>
        <v>#DIV/0!</v>
      </c>
      <c r="E18" s="22" t="e">
        <f t="shared" si="1"/>
        <v>#DIV/0!</v>
      </c>
      <c r="F18" s="22"/>
      <c r="G18" s="158"/>
    </row>
    <row r="19" spans="2:7" x14ac:dyDescent="0.25">
      <c r="B19" s="362" t="s">
        <v>186</v>
      </c>
      <c r="C19" s="22"/>
      <c r="D19" s="42" t="e">
        <f t="shared" si="0"/>
        <v>#DIV/0!</v>
      </c>
      <c r="E19" s="22" t="e">
        <f t="shared" si="1"/>
        <v>#DIV/0!</v>
      </c>
      <c r="F19" s="22"/>
      <c r="G19" s="158"/>
    </row>
    <row r="20" spans="2:7" x14ac:dyDescent="0.25">
      <c r="B20" s="362" t="s">
        <v>187</v>
      </c>
      <c r="C20" s="22"/>
      <c r="D20" s="42" t="e">
        <f t="shared" si="0"/>
        <v>#DIV/0!</v>
      </c>
      <c r="E20" s="22" t="e">
        <f t="shared" si="1"/>
        <v>#DIV/0!</v>
      </c>
      <c r="F20" s="22"/>
      <c r="G20" s="158"/>
    </row>
    <row r="21" spans="2:7" x14ac:dyDescent="0.25">
      <c r="B21" s="362" t="s">
        <v>188</v>
      </c>
      <c r="C21" s="22"/>
      <c r="D21" s="42" t="e">
        <f t="shared" si="0"/>
        <v>#DIV/0!</v>
      </c>
      <c r="E21" s="22" t="e">
        <f t="shared" si="1"/>
        <v>#DIV/0!</v>
      </c>
      <c r="F21" s="22"/>
      <c r="G21" s="158"/>
    </row>
    <row r="22" spans="2:7" x14ac:dyDescent="0.25">
      <c r="B22" s="362" t="s">
        <v>189</v>
      </c>
      <c r="C22" s="22"/>
      <c r="D22" s="42" t="e">
        <f t="shared" si="0"/>
        <v>#DIV/0!</v>
      </c>
      <c r="E22" s="22" t="e">
        <f t="shared" si="1"/>
        <v>#DIV/0!</v>
      </c>
      <c r="F22" s="22"/>
      <c r="G22" s="158"/>
    </row>
    <row r="23" spans="2:7" x14ac:dyDescent="0.25">
      <c r="B23" s="362" t="s">
        <v>190</v>
      </c>
      <c r="C23" s="22"/>
      <c r="D23" s="42" t="e">
        <f t="shared" si="0"/>
        <v>#DIV/0!</v>
      </c>
      <c r="E23" s="22" t="e">
        <f t="shared" si="1"/>
        <v>#DIV/0!</v>
      </c>
      <c r="F23" s="22"/>
      <c r="G23" s="158"/>
    </row>
    <row r="24" spans="2:7" x14ac:dyDescent="0.25">
      <c r="B24" s="362" t="s">
        <v>191</v>
      </c>
      <c r="C24" s="22"/>
      <c r="D24" s="42" t="e">
        <f t="shared" si="0"/>
        <v>#DIV/0!</v>
      </c>
      <c r="E24" s="22" t="e">
        <f t="shared" si="1"/>
        <v>#DIV/0!</v>
      </c>
      <c r="F24" s="22"/>
      <c r="G24" s="158"/>
    </row>
    <row r="25" spans="2:7" x14ac:dyDescent="0.25">
      <c r="B25" s="362" t="s">
        <v>192</v>
      </c>
      <c r="C25" s="22"/>
      <c r="D25" s="42" t="e">
        <f t="shared" si="0"/>
        <v>#DIV/0!</v>
      </c>
      <c r="E25" s="22" t="e">
        <f t="shared" si="1"/>
        <v>#DIV/0!</v>
      </c>
      <c r="F25" s="22"/>
      <c r="G25" s="158"/>
    </row>
    <row r="26" spans="2:7" ht="15.75" thickBot="1" x14ac:dyDescent="0.3">
      <c r="B26" s="362" t="s">
        <v>193</v>
      </c>
      <c r="C26" s="22"/>
      <c r="D26" s="42" t="e">
        <f t="shared" si="0"/>
        <v>#DIV/0!</v>
      </c>
      <c r="E26" s="22" t="e">
        <f t="shared" si="1"/>
        <v>#DIV/0!</v>
      </c>
      <c r="F26" s="22"/>
      <c r="G26" s="159"/>
    </row>
    <row r="27" spans="2:7" ht="15.75" thickBot="1" x14ac:dyDescent="0.3">
      <c r="B27" s="428" t="s">
        <v>2</v>
      </c>
      <c r="C27" s="39">
        <f>SUM(C11:C26)</f>
        <v>0</v>
      </c>
      <c r="D27" s="47"/>
      <c r="E27" s="14" t="e">
        <f>SUM(E11:E26)</f>
        <v>#DIV/0!</v>
      </c>
      <c r="F27" s="38">
        <f>SUM(F11:F26)</f>
        <v>0</v>
      </c>
      <c r="G27" s="38">
        <f>SUM(G11:G26)</f>
        <v>0</v>
      </c>
    </row>
    <row r="28" spans="2:7" x14ac:dyDescent="0.25"/>
    <row r="29" spans="2:7" x14ac:dyDescent="0.25">
      <c r="B29" s="473" t="s">
        <v>308</v>
      </c>
      <c r="C29" s="474" t="str">
        <f>IF('5-Répartition établissements'!O52='7-QP FS taux Prév'!C27,"OK",'5-Répartition établissements'!O52-'7-QP FS taux Prév'!C27)</f>
        <v>OK</v>
      </c>
    </row>
    <row r="30" spans="2:7" ht="15.75" thickBot="1" x14ac:dyDescent="0.3"/>
    <row r="31" spans="2:7" ht="30.75" thickBot="1" x14ac:dyDescent="0.3">
      <c r="B31" s="483" t="s">
        <v>323</v>
      </c>
      <c r="C31" s="485">
        <f>'6-Ventilation budget N'!C14</f>
        <v>0</v>
      </c>
    </row>
    <row r="32" spans="2:7" s="482" customFormat="1" ht="15.75" thickBot="1" x14ac:dyDescent="0.3">
      <c r="B32" s="484"/>
      <c r="C32" s="486"/>
    </row>
    <row r="33" spans="2:3" s="482" customFormat="1" ht="15.75" thickBot="1" x14ac:dyDescent="0.3">
      <c r="B33" s="15" t="s">
        <v>331</v>
      </c>
      <c r="C33" s="16" t="s">
        <v>330</v>
      </c>
    </row>
    <row r="34" spans="2:3" s="482" customFormat="1" x14ac:dyDescent="0.25">
      <c r="B34" s="362" t="s">
        <v>332</v>
      </c>
      <c r="C34" s="487"/>
    </row>
    <row r="35" spans="2:3" s="482" customFormat="1" x14ac:dyDescent="0.25">
      <c r="B35" s="362" t="s">
        <v>333</v>
      </c>
      <c r="C35" s="487"/>
    </row>
    <row r="36" spans="2:3" s="482" customFormat="1" x14ac:dyDescent="0.25">
      <c r="B36" s="362" t="s">
        <v>334</v>
      </c>
      <c r="C36" s="487"/>
    </row>
    <row r="37" spans="2:3" s="482" customFormat="1" x14ac:dyDescent="0.25">
      <c r="B37" s="362" t="s">
        <v>335</v>
      </c>
      <c r="C37" s="487"/>
    </row>
    <row r="38" spans="2:3" s="482" customFormat="1" x14ac:dyDescent="0.25">
      <c r="B38" s="362" t="s">
        <v>336</v>
      </c>
      <c r="C38" s="487"/>
    </row>
    <row r="39" spans="2:3" s="482" customFormat="1" x14ac:dyDescent="0.25">
      <c r="B39" s="362" t="s">
        <v>337</v>
      </c>
      <c r="C39" s="487"/>
    </row>
    <row r="40" spans="2:3" s="482" customFormat="1" x14ac:dyDescent="0.25">
      <c r="B40" s="362" t="s">
        <v>338</v>
      </c>
      <c r="C40" s="487"/>
    </row>
    <row r="41" spans="2:3" s="482" customFormat="1" x14ac:dyDescent="0.25">
      <c r="B41" s="362" t="s">
        <v>339</v>
      </c>
      <c r="C41" s="487"/>
    </row>
    <row r="42" spans="2:3" s="482" customFormat="1" x14ac:dyDescent="0.25">
      <c r="B42" s="362" t="s">
        <v>340</v>
      </c>
      <c r="C42" s="487"/>
    </row>
    <row r="43" spans="2:3" s="482" customFormat="1" x14ac:dyDescent="0.25">
      <c r="B43" s="362" t="s">
        <v>341</v>
      </c>
      <c r="C43" s="487"/>
    </row>
    <row r="44" spans="2:3" s="482" customFormat="1" x14ac:dyDescent="0.25">
      <c r="B44" s="362" t="s">
        <v>342</v>
      </c>
      <c r="C44" s="487"/>
    </row>
    <row r="45" spans="2:3" s="482" customFormat="1" x14ac:dyDescent="0.25">
      <c r="B45" s="362" t="s">
        <v>343</v>
      </c>
      <c r="C45" s="487"/>
    </row>
    <row r="46" spans="2:3" s="482" customFormat="1" x14ac:dyDescent="0.25">
      <c r="B46" s="362" t="s">
        <v>344</v>
      </c>
      <c r="C46" s="487"/>
    </row>
    <row r="47" spans="2:3" s="482" customFormat="1" x14ac:dyDescent="0.25">
      <c r="B47" s="362" t="s">
        <v>345</v>
      </c>
      <c r="C47" s="487"/>
    </row>
    <row r="48" spans="2:3" s="482" customFormat="1" x14ac:dyDescent="0.25">
      <c r="B48" s="362" t="s">
        <v>346</v>
      </c>
      <c r="C48" s="487"/>
    </row>
    <row r="49" spans="2:3" s="482" customFormat="1" ht="15.75" thickBot="1" x14ac:dyDescent="0.3">
      <c r="B49" s="488" t="s">
        <v>347</v>
      </c>
      <c r="C49" s="489"/>
    </row>
    <row r="50" spans="2:3" s="482" customFormat="1" ht="15.75" thickBot="1" x14ac:dyDescent="0.3">
      <c r="B50" s="472" t="s">
        <v>2</v>
      </c>
      <c r="C50" s="41">
        <f>SUM(C34:C49)</f>
        <v>0</v>
      </c>
    </row>
    <row r="51" spans="2:3" s="482" customFormat="1" x14ac:dyDescent="0.25">
      <c r="B51" s="288"/>
      <c r="C51" s="490"/>
    </row>
    <row r="52" spans="2:3" s="482" customFormat="1" x14ac:dyDescent="0.25">
      <c r="B52" s="491" t="s">
        <v>348</v>
      </c>
      <c r="C52" s="492" t="str">
        <f>IF(C31=C50,"OK")</f>
        <v>OK</v>
      </c>
    </row>
    <row r="53" spans="2:3" s="478" customFormat="1" ht="15.75" thickBot="1" x14ac:dyDescent="0.3">
      <c r="B53" s="480"/>
      <c r="C53" s="481"/>
    </row>
    <row r="54" spans="2:3" s="478" customFormat="1" x14ac:dyDescent="0.25">
      <c r="B54" s="567" t="s">
        <v>322</v>
      </c>
      <c r="C54" s="569">
        <f>C6+C31</f>
        <v>0</v>
      </c>
    </row>
    <row r="55" spans="2:3" s="478" customFormat="1" ht="15.75" thickBot="1" x14ac:dyDescent="0.3">
      <c r="B55" s="568"/>
      <c r="C55" s="570"/>
    </row>
    <row r="56" spans="2:3" s="478" customFormat="1" x14ac:dyDescent="0.25">
      <c r="B56" s="480"/>
      <c r="C56" s="481"/>
    </row>
    <row r="57" spans="2:3" s="478" customFormat="1" x14ac:dyDescent="0.25">
      <c r="B57" s="480"/>
      <c r="C57" s="481"/>
    </row>
    <row r="58" spans="2:3" x14ac:dyDescent="0.25"/>
  </sheetData>
  <sheetProtection algorithmName="SHA-512" hashValue="o9MjbpvCGtCgRXDCiLcwk7fWlz+DZ/d+A6lqIgni0A9Un41i790s533fZTav+VPbBfDfVrNBCy0mzHsYQojmlQ==" saltValue="BbokLMSgoc3iBdhPqsbIJA==" spinCount="100000" sheet="1" objects="1" scenarios="1"/>
  <mergeCells count="2">
    <mergeCell ref="B54:B55"/>
    <mergeCell ref="C54:C5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Méthode</vt:lpstr>
      <vt:lpstr>1-Check list</vt:lpstr>
      <vt:lpstr>2-Autorité compétente</vt:lpstr>
      <vt:lpstr>3- Evolution budget siège</vt:lpstr>
      <vt:lpstr>4-Mesures nouvelles N</vt:lpstr>
      <vt:lpstr>5-Répartition établissements</vt:lpstr>
      <vt:lpstr>6-Ventilation budget N</vt:lpstr>
      <vt:lpstr>7-QP FS taux Prév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TEMPOREL</dc:creator>
  <cp:lastModifiedBy>DESVILLES, Carole (ARS-BRETAGNE/DTARS-29/OFFRE DE SOIN</cp:lastModifiedBy>
  <cp:lastPrinted>2023-03-21T09:27:57Z</cp:lastPrinted>
  <dcterms:created xsi:type="dcterms:W3CDTF">2015-06-05T18:19:34Z</dcterms:created>
  <dcterms:modified xsi:type="dcterms:W3CDTF">2024-02-23T11:50:35Z</dcterms:modified>
</cp:coreProperties>
</file>